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E:\COPIA SEGURIDAD - 2027\ASEO - 2027\AGO-18-2026\"/>
    </mc:Choice>
  </mc:AlternateContent>
  <xr:revisionPtr revIDLastSave="0" documentId="13_ncr:1_{42C9F0E8-2B51-4E2F-9067-A6F1A169713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OFERTA ECONÓMICA" sheetId="1" r:id="rId1"/>
    <sheet name="INSUMOS" sheetId="2" r:id="rId2"/>
  </sheets>
  <definedNames>
    <definedName name="_xlnm.Print_Area" localSheetId="0">'OFERTA ECONÓMICA'!$B$1:$G$64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47" i="1" l="1"/>
  <c r="G36" i="1" l="1"/>
  <c r="G37" i="1" s="1"/>
  <c r="K129" i="2"/>
  <c r="M129" i="2" s="1"/>
  <c r="K128" i="2"/>
  <c r="M128" i="2" s="1"/>
  <c r="K127" i="2"/>
  <c r="M127" i="2" s="1"/>
  <c r="K126" i="2"/>
  <c r="M126" i="2" s="1"/>
  <c r="K125" i="2"/>
  <c r="M125" i="2" s="1"/>
  <c r="K124" i="2"/>
  <c r="M124" i="2" s="1"/>
  <c r="K123" i="2"/>
  <c r="M123" i="2" s="1"/>
  <c r="K122" i="2"/>
  <c r="M122" i="2" s="1"/>
  <c r="K121" i="2"/>
  <c r="M121" i="2" s="1"/>
  <c r="K120" i="2"/>
  <c r="M120" i="2" s="1"/>
  <c r="K119" i="2"/>
  <c r="M119" i="2" s="1"/>
  <c r="K118" i="2"/>
  <c r="M118" i="2" s="1"/>
  <c r="K117" i="2"/>
  <c r="M117" i="2" s="1"/>
  <c r="K116" i="2"/>
  <c r="M116" i="2" s="1"/>
  <c r="K115" i="2"/>
  <c r="M115" i="2" s="1"/>
  <c r="K114" i="2"/>
  <c r="M114" i="2" s="1"/>
  <c r="K113" i="2"/>
  <c r="M113" i="2" s="1"/>
  <c r="K112" i="2"/>
  <c r="M112" i="2" s="1"/>
  <c r="K111" i="2"/>
  <c r="M111" i="2" s="1"/>
  <c r="K110" i="2"/>
  <c r="M110" i="2" s="1"/>
  <c r="K109" i="2"/>
  <c r="M109" i="2" s="1"/>
  <c r="K108" i="2"/>
  <c r="M108" i="2" s="1"/>
  <c r="K107" i="2"/>
  <c r="M107" i="2" s="1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0" i="2"/>
  <c r="M80" i="2" s="1"/>
  <c r="K79" i="2"/>
  <c r="M79" i="2" s="1"/>
  <c r="K78" i="2"/>
  <c r="M78" i="2" s="1"/>
  <c r="K77" i="2"/>
  <c r="M77" i="2" s="1"/>
  <c r="K72" i="2"/>
  <c r="M72" i="2" s="1"/>
  <c r="K71" i="2"/>
  <c r="M71" i="2" s="1"/>
  <c r="K70" i="2"/>
  <c r="M70" i="2" s="1"/>
  <c r="K69" i="2"/>
  <c r="M69" i="2" s="1"/>
  <c r="K68" i="2"/>
  <c r="M68" i="2" s="1"/>
  <c r="K67" i="2"/>
  <c r="M67" i="2" s="1"/>
  <c r="K66" i="2"/>
  <c r="M66" i="2" s="1"/>
  <c r="K65" i="2"/>
  <c r="M65" i="2" s="1"/>
  <c r="K64" i="2"/>
  <c r="M64" i="2" s="1"/>
  <c r="K63" i="2"/>
  <c r="M63" i="2" s="1"/>
  <c r="K58" i="2"/>
  <c r="M58" i="2" s="1"/>
  <c r="K57" i="2"/>
  <c r="M57" i="2" s="1"/>
  <c r="K56" i="2"/>
  <c r="M56" i="2" s="1"/>
  <c r="K55" i="2"/>
  <c r="M55" i="2" s="1"/>
  <c r="K54" i="2"/>
  <c r="M54" i="2" s="1"/>
  <c r="K53" i="2"/>
  <c r="M53" i="2" s="1"/>
  <c r="K52" i="2"/>
  <c r="M52" i="2" s="1"/>
  <c r="K51" i="2"/>
  <c r="M51" i="2" s="1"/>
  <c r="K50" i="2"/>
  <c r="M50" i="2" s="1"/>
  <c r="K49" i="2"/>
  <c r="M49" i="2" s="1"/>
  <c r="K48" i="2"/>
  <c r="M48" i="2" s="1"/>
  <c r="K47" i="2"/>
  <c r="M47" i="2" s="1"/>
  <c r="K46" i="2"/>
  <c r="M46" i="2" s="1"/>
  <c r="K45" i="2"/>
  <c r="M45" i="2" s="1"/>
  <c r="K44" i="2"/>
  <c r="M44" i="2" s="1"/>
  <c r="K43" i="2"/>
  <c r="M43" i="2" s="1"/>
  <c r="K42" i="2"/>
  <c r="M42" i="2" s="1"/>
  <c r="K41" i="2"/>
  <c r="M41" i="2" s="1"/>
  <c r="K40" i="2"/>
  <c r="M40" i="2" s="1"/>
  <c r="K39" i="2"/>
  <c r="M39" i="2" s="1"/>
  <c r="K38" i="2"/>
  <c r="M38" i="2" s="1"/>
  <c r="K37" i="2"/>
  <c r="M37" i="2" s="1"/>
  <c r="K36" i="2"/>
  <c r="M36" i="2" s="1"/>
  <c r="K35" i="2"/>
  <c r="M35" i="2" s="1"/>
  <c r="K34" i="2"/>
  <c r="M34" i="2" s="1"/>
  <c r="K33" i="2"/>
  <c r="M33" i="2" s="1"/>
  <c r="K32" i="2"/>
  <c r="M32" i="2" s="1"/>
  <c r="K31" i="2"/>
  <c r="M31" i="2" s="1"/>
  <c r="K30" i="2"/>
  <c r="M30" i="2" s="1"/>
  <c r="K29" i="2"/>
  <c r="M29" i="2" s="1"/>
  <c r="K28" i="2"/>
  <c r="M28" i="2" s="1"/>
  <c r="K27" i="2"/>
  <c r="M27" i="2" s="1"/>
  <c r="K26" i="2"/>
  <c r="M26" i="2" s="1"/>
  <c r="K25" i="2"/>
  <c r="M25" i="2" s="1"/>
  <c r="K24" i="2"/>
  <c r="M24" i="2" s="1"/>
  <c r="K23" i="2"/>
  <c r="M23" i="2" s="1"/>
  <c r="K22" i="2"/>
  <c r="M22" i="2" s="1"/>
  <c r="K21" i="2"/>
  <c r="M21" i="2" s="1"/>
  <c r="K20" i="2"/>
  <c r="M20" i="2" s="1"/>
  <c r="K19" i="2"/>
  <c r="M19" i="2" s="1"/>
  <c r="K18" i="2"/>
  <c r="M18" i="2" s="1"/>
  <c r="K17" i="2"/>
  <c r="M17" i="2" s="1"/>
  <c r="K16" i="2"/>
  <c r="M16" i="2" s="1"/>
  <c r="K15" i="2"/>
  <c r="M15" i="2" s="1"/>
  <c r="K14" i="2"/>
  <c r="M14" i="2" s="1"/>
  <c r="K13" i="2"/>
  <c r="M13" i="2" s="1"/>
  <c r="K12" i="2"/>
  <c r="M12" i="2" s="1"/>
  <c r="K11" i="2"/>
  <c r="M11" i="2" s="1"/>
  <c r="K10" i="2"/>
  <c r="M10" i="2" s="1"/>
  <c r="K9" i="2"/>
  <c r="M9" i="2" s="1"/>
  <c r="K8" i="2"/>
  <c r="M8" i="2" s="1"/>
  <c r="K7" i="2"/>
  <c r="M7" i="2" s="1"/>
  <c r="G32" i="1"/>
  <c r="G31" i="1"/>
  <c r="G30" i="1"/>
  <c r="G29" i="1"/>
  <c r="G28" i="1"/>
  <c r="G27" i="1"/>
  <c r="G33" i="1" s="1"/>
  <c r="G26" i="1"/>
  <c r="G25" i="1"/>
  <c r="G21" i="1"/>
  <c r="G20" i="1"/>
  <c r="G19" i="1"/>
  <c r="G18" i="1"/>
  <c r="G17" i="1"/>
  <c r="G16" i="1"/>
  <c r="G15" i="1"/>
  <c r="G14" i="1"/>
  <c r="G22" i="1" s="1"/>
  <c r="G10" i="1"/>
  <c r="G9" i="1"/>
  <c r="G8" i="1"/>
  <c r="G11" i="1" s="1"/>
  <c r="G38" i="1" l="1"/>
  <c r="G52" i="1" s="1"/>
  <c r="M73" i="2"/>
  <c r="G43" i="1" s="1"/>
  <c r="M96" i="2"/>
  <c r="M97" i="2"/>
  <c r="M92" i="2"/>
  <c r="M93" i="2"/>
  <c r="M94" i="2"/>
  <c r="M95" i="2"/>
  <c r="M98" i="2"/>
  <c r="M86" i="2"/>
  <c r="M88" i="2"/>
  <c r="M89" i="2"/>
  <c r="M99" i="2"/>
  <c r="M100" i="2"/>
  <c r="M102" i="2"/>
  <c r="M87" i="2"/>
  <c r="M90" i="2"/>
  <c r="M101" i="2"/>
  <c r="M91" i="2"/>
  <c r="M85" i="2"/>
  <c r="M81" i="2"/>
  <c r="G44" i="1" s="1"/>
  <c r="M59" i="2"/>
  <c r="M130" i="2"/>
  <c r="G45" i="1" s="1"/>
  <c r="M103" i="2" l="1"/>
  <c r="G54" i="1" s="1"/>
  <c r="G42" i="1"/>
  <c r="G46" i="1" s="1"/>
  <c r="G53" i="1" s="1"/>
  <c r="M132" i="2" l="1"/>
  <c r="G55" i="1"/>
  <c r="G56" i="1" s="1"/>
  <c r="G57" i="1" l="1"/>
  <c r="G59" i="1" s="1"/>
  <c r="G58" i="1" l="1"/>
  <c r="G60" i="1" s="1"/>
  <c r="G64" i="1" s="1"/>
</calcChain>
</file>

<file path=xl/sharedStrings.xml><?xml version="1.0" encoding="utf-8"?>
<sst xmlns="http://schemas.openxmlformats.org/spreadsheetml/2006/main" count="585" uniqueCount="329">
  <si>
    <t>GOBERNACIÓN DEL HUILA — SECRETARÍA GENERAL</t>
  </si>
  <si>
    <t>FORMATO DE OFERTA ECONÓMICA — SERVICIO DE ASEO Y CAFETERÍA 2026–2027</t>
  </si>
  <si>
    <t>1.  COSTO DE PERSONAL (mensual) — valores fijos de ley, no editables</t>
  </si>
  <si>
    <t>ÍTEM</t>
  </si>
  <si>
    <t>DETALLE</t>
  </si>
  <si>
    <t>FACTOR</t>
  </si>
  <si>
    <t>N° PERS.</t>
  </si>
  <si>
    <t>VLR/PERSONA</t>
  </si>
  <si>
    <t>VLR MENSUAL</t>
  </si>
  <si>
    <t>SALARIO</t>
  </si>
  <si>
    <t>Sueldo base</t>
  </si>
  <si>
    <t>Auxilio de transporte</t>
  </si>
  <si>
    <t>Horas extras (40 h/persona)</t>
  </si>
  <si>
    <t>Total salario (mensual)</t>
  </si>
  <si>
    <t>PRESTACIONES SOCIALES</t>
  </si>
  <si>
    <t>Cesantías</t>
  </si>
  <si>
    <t>Cesantías sobre horas extras</t>
  </si>
  <si>
    <t>Prima de servicios</t>
  </si>
  <si>
    <t>Prima de servicios sobre horas extras</t>
  </si>
  <si>
    <t>Vacaciones</t>
  </si>
  <si>
    <t>Vacaciones sobre horas extras</t>
  </si>
  <si>
    <t>Intereses a las cesantías</t>
  </si>
  <si>
    <t>Intereses a las cesantías sobre horas extras</t>
  </si>
  <si>
    <t>Total prestaciones sociales (mensual)</t>
  </si>
  <si>
    <t>SEGURIDAD SOCIAL Y PARAFISCALES</t>
  </si>
  <si>
    <t>Caja de Compensación Familiar (Comfamiliar)</t>
  </si>
  <si>
    <t>Comfamiliar sobre horas extras</t>
  </si>
  <si>
    <t>ARL (Clase II)</t>
  </si>
  <si>
    <t>ARL sobre horas extras</t>
  </si>
  <si>
    <t>ARL — Trabajo en alturas (Clase V)</t>
  </si>
  <si>
    <t>ARL — Laboratorio Salud (Clase III)</t>
  </si>
  <si>
    <t>Pensión</t>
  </si>
  <si>
    <t>Pensión sobre horas extras</t>
  </si>
  <si>
    <t>Total seguridad social y parafiscales (mensual)</t>
  </si>
  <si>
    <t>DOTACIÓN</t>
  </si>
  <si>
    <t>Dotación de ley (prorrateada por mes)</t>
  </si>
  <si>
    <t>Total dotación (mensual)</t>
  </si>
  <si>
    <t>TOTAL COSTO DE PERSONAL (mensual)</t>
  </si>
  <si>
    <t>2.  COSTO DE INSUMOS, UTENSILIOS Y EQUIPOS (enlazado a la hoja «INSUMOS»)</t>
  </si>
  <si>
    <t>PERIODICIDAD</t>
  </si>
  <si>
    <t>VALOR</t>
  </si>
  <si>
    <t>Insumos de aseo</t>
  </si>
  <si>
    <t>Mensual</t>
  </si>
  <si>
    <t>Insumos de cafetería</t>
  </si>
  <si>
    <t>Insumos de jardinería</t>
  </si>
  <si>
    <t>Alquiler de equipos</t>
  </si>
  <si>
    <t>Subtotal insumos y alquiler (mensual)</t>
  </si>
  <si>
    <t>Suministro de utensilios y equipos</t>
  </si>
  <si>
    <t>Única vez</t>
  </si>
  <si>
    <t>3.  LIQUIDACIÓN DE LA OFERTA</t>
  </si>
  <si>
    <t>CONCEPTO</t>
  </si>
  <si>
    <t>Plazo de ejecución (meses)</t>
  </si>
  <si>
    <t>(a) Costo de personal por el plazo</t>
  </si>
  <si>
    <t>(b) Costo de insumos y alquiler por el plazo</t>
  </si>
  <si>
    <t>(c) Suministro de utensilios y equipos (única vez)</t>
  </si>
  <si>
    <t>COSTO DIRECTO TOTAL</t>
  </si>
  <si>
    <t>Administración e imprevistos</t>
  </si>
  <si>
    <t>Utilidad</t>
  </si>
  <si>
    <t>SUBTOTAL</t>
  </si>
  <si>
    <t>IVA sobre A.I.U. (Art. 462-1 E.T.)</t>
  </si>
  <si>
    <t>VALOR TOTAL DE LA OFERTA</t>
  </si>
  <si>
    <t>REFERENCIA PRESUPUESTAL (informativa — no hace parte de la evaluación económica)</t>
  </si>
  <si>
    <t>Presupuesto oficial estimado (valor máximo)</t>
  </si>
  <si>
    <t>Margen disponible frente al presupuesto</t>
  </si>
  <si>
    <t>FORMATO DE COTIZACIÓN DE INSUMOS, UTENSILIOS Y EQUIPOS — ASEO Y CAFETERÍA 2026–2027</t>
  </si>
  <si>
    <t>INSTRUCCIONES: El oferente diligencia ÚNICAMENTE la columna «VR. UNITARIO» (celdas en amarillo). La «CANTIDAD TOTAL» y el «VR. TOTAL» se calculan automáticamente y no deben modificarse. Todos los valores en pesos colombianos, redondeados a $0 (sin centavos).  Ejemplo: si VR. UNITARIO = $2.500 y CANTIDAD TOTAL = 16, entonces VR. TOTAL = $40.000.</t>
  </si>
  <si>
    <t>SUMINISTRO INSUMOS DE ASEO  (MENSUAL)</t>
  </si>
  <si>
    <t>ITEM</t>
  </si>
  <si>
    <t>BIEN</t>
  </si>
  <si>
    <t>ESPECIFICACIÓN</t>
  </si>
  <si>
    <t>PRESENTACIÓN</t>
  </si>
  <si>
    <t>EDIF. CENTRAL</t>
  </si>
  <si>
    <t>BIBLIOTECA</t>
  </si>
  <si>
    <t>RECINTO FERIAL</t>
  </si>
  <si>
    <t>SEC. CULTURA</t>
  </si>
  <si>
    <t>BOGOTÁ</t>
  </si>
  <si>
    <t>SEC. SALUD</t>
  </si>
  <si>
    <t>CANTIDAD TOTAL</t>
  </si>
  <si>
    <t>VR. UNITARIO</t>
  </si>
  <si>
    <t>VR. TOTAL</t>
  </si>
  <si>
    <t>Jabón para loza</t>
  </si>
  <si>
    <t>- Con agente(s) C35tensoactivo(s) principal(es) con efecto limpiador y desengrasante en una concentración mínima del 8%.
- Disponible en mínimo (2) dos fragancias
 -  El  envase del producto deberá estar correctamente etiquetado bajo los parámetros establecidos en el sistema globalmente armonizado, indicando: nombre comercial del producto, pictogramas de los compuestos peligrosos e instrucciones de uso</t>
  </si>
  <si>
    <t>Líquido, en recipiente plástico de mínimo 500 cc</t>
  </si>
  <si>
    <t>MENSUAL</t>
  </si>
  <si>
    <t>Jabón en barra</t>
  </si>
  <si>
    <t>-Composición de ácidos grasos de mínimo 50%.</t>
  </si>
  <si>
    <t>Barra, unidad con peso mínimo de 250 gr en
envoltura individual</t>
  </si>
  <si>
    <t>Jabón de dispensador para manos</t>
  </si>
  <si>
    <t>- Con agente limpiador en una concentración mínima del 6%.
- Con agente antibacterial en una concentración mínima del 0,2%
- Con agente humectante en una concentración mínima del 3%
- pH entre 5,5 a 7
- Disponible en mínimo (2) dos fragancias</t>
  </si>
  <si>
    <t>Líquido, en recipiente plástico con capacidad mínima de 3.785 cc</t>
  </si>
  <si>
    <t>Limpiador multiusos</t>
  </si>
  <si>
    <t>- Con agente(s) tensoactivo(s) principal(es) con efecto limpiador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</si>
  <si>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 xml:space="preserve">Líquido, en recipiente plástico con capacidad mínima de 3.785 cc </t>
  </si>
  <si>
    <t>Líquido desengrasante</t>
  </si>
  <si>
    <t xml:space="preserve"> - Con agente(s) tensoactivo(s) principal(es) con efecto limpiador y desengrasante en una concentración mínima del 10%
 - El envase debe estar  correctamente etiquetados bajo los parámetros establecidos en el sistema globalmente armonizado indicando: nombre comercial del producto, pictogramas de los compuestos peligrosos e instrucciones de uso</t>
  </si>
  <si>
    <t>Detergente multiusos en polvo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</si>
  <si>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</t>
  </si>
  <si>
    <t>Polvo, en bolsa plástica o recipiente plástico
con un peso de 1.000 gr</t>
  </si>
  <si>
    <t>Pastilla desinfectante para sanitario</t>
  </si>
  <si>
    <t>- Con agentes bactericidas, fungicidas y virucidas.</t>
  </si>
  <si>
    <t>Unidad con peso mínimo de 20 gr</t>
  </si>
  <si>
    <t>Líquido para limpiar vidrios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</si>
  <si>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</si>
  <si>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Blanqueador o hipoclorito</t>
  </si>
  <si>
    <t>- Solución con una concentración mínima del 5%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</si>
  <si>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Líquido, en recipiente plástico con capacidad
mínima de 3.785 cc</t>
  </si>
  <si>
    <t>Champú para alfombras y tapizados</t>
  </si>
  <si>
    <t>- Con agente(s) principal(es) con efecto limpiador en una concentración mínima del 8%
- Con agente espumante para la generación de
espuma seca
 - El envase debe estar  correctamente etiquetados: nombre comercial del producto, pictogramas de los compuestos peligrosos e instrucciones de uso</t>
  </si>
  <si>
    <t>Cera emulsionada Neutra</t>
  </si>
  <si>
    <t>- Emulsionada
- Neutra (para pisos de todos los colores)
- Contenido mínimo de sólidos del 5%</t>
  </si>
  <si>
    <t>Cera emulsionada roja</t>
  </si>
  <si>
    <t>- Emulsionada
- Roja
- Contenido mínimo de sólidos del 5%
- Antideslizante</t>
  </si>
  <si>
    <t>Cristalizador Finish para Marmol</t>
  </si>
  <si>
    <t>- Proporciona un brillo intenso. Mayor dureza, protección y resistencia al desgaste. Impermeabiliza y evita manchas. Repara las zonas desgastadas por el uso. Resalta las tonalidades del suelo. No resbala ni marca pisadas. Brillo recuperable                                                       - Envase correctamente etiquetado bajo los parámetros establecidos en el sistema globalmente armonizado</t>
  </si>
  <si>
    <t>Líquido, en recipiente plástico con capacidad mínima de 1.000 cc</t>
  </si>
  <si>
    <t>Limpiador y desmanchador de pisos</t>
  </si>
  <si>
    <t>- Alto Poder Desinfectante Efecto Bactericida, Fungicida, Esporicida
- Producto sin Olores Tóxicos
- Envase correctamente etiquetado bajo los parámetros establecidos en el sistema globalmente armonizado.</t>
  </si>
  <si>
    <t>Bayetilla</t>
  </si>
  <si>
    <t xml:space="preserve"> - En tela fileteada
 -  100% algodón y fibra natural 
- Color blanco sin estampado
-Tamaño mínimo de 100 cm de largo por 70 cm de ancho</t>
  </si>
  <si>
    <t>Unidad</t>
  </si>
  <si>
    <t>Paño absorbente multiusos</t>
  </si>
  <si>
    <t>- Material que no libera motas o pelusas
-Interfoliado
- Reutilizable
- Tamaño mínimo de 38 cm de largo por 25 cm de ancho</t>
  </si>
  <si>
    <t>Esponjilla</t>
  </si>
  <si>
    <t>- Doble uso (material de esponjilla blanda y abrasiva)
- Tamaño mínimo de 7 cm de largo por 10 cm de
ancho</t>
  </si>
  <si>
    <t>Escoba sin mango</t>
  </si>
  <si>
    <t>- Cerdas suaves elaboradas con PET calibre entre 0,3 y 0,4 mm.
- Área de barrido mínima de 35 cm de largo por 8 cm de ancho por 10 cm de alto
- Material de base en plástico con acople tipo rosca</t>
  </si>
  <si>
    <t>- Cerdas duras elaboradas con PET calibre entre 0,4 y 0,6 mm.
- Área de barrido mínima de 35 cm de largo por 8 cm de ancho por 10 cm de alto
- Material de base en plástico con acople tipo rosca</t>
  </si>
  <si>
    <t>Mango metalico para escoba</t>
  </si>
  <si>
    <t>- Extensión mínima de 140 cm
 -Acople plástico o rosca para palos de escoba</t>
  </si>
  <si>
    <t>Cepillos</t>
  </si>
  <si>
    <t>- Tipo plancha, con mango de plástico
- Cuerpo elaborado en plástico
- Cerdas duras en fibra plástica
- Tamaño mínimo de 15 cm de largo por 5cm de ancho por 6 cm de alto.</t>
  </si>
  <si>
    <t>Mecha Trapero</t>
  </si>
  <si>
    <t>- Elaborado con hilaza de algodón natural
- Mecha con peso mínimo de 350 gr y extensión mínima de 32 cm de largo
- Material de base en plástico con acople tipo rosca</t>
  </si>
  <si>
    <t>Mango metalico para trapero</t>
  </si>
  <si>
    <t>- Extensión mínima de 140 cm
- Acople plástico o rosca para palos de escoba</t>
  </si>
  <si>
    <t>Cepillo para sanitario (churrusco)</t>
  </si>
  <si>
    <t>- Cerdas duras elaboradas en fibras plásticas
- Extensión mínima de las cerdas es de 2,5 cm
- Base y mango elaborados en plástico
- Mango con longitud mínima de 33 cm</t>
  </si>
  <si>
    <t>Pads</t>
  </si>
  <si>
    <t>- Para brillo
- Diámetro mínimo de 16 pulgadas
- Rojo o blanco</t>
  </si>
  <si>
    <t>Bolsas plástica</t>
  </si>
  <si>
    <t>- Elaborada en polietileno de baja densidad - biodegradable
- De color negro
- Calibre de mínimo 1
- Tamaño de 40 cm de ancho por 55 cm de largo</t>
  </si>
  <si>
    <t>Paquete de mínimo 10</t>
  </si>
  <si>
    <t>- Elaborada en polietileno de baja densidad - biodegradable
- De color blanco
- Calibre de mínimo 1
- Tamaño de 40 cm de ancho por 55 cm de largo</t>
  </si>
  <si>
    <t>- Elaborada en polietileno de baja densidad - biodegradable
- De color rojo
- Calibre de mínimo 1
- Tamaño de 40 cm de ancho por 55 cm de largo</t>
  </si>
  <si>
    <t>- Elaborada en polietileno de baja densidad - biodegradable
- De color negro
- Calibre de mínimo 2
- Tamaño de 70 cm de ancho por 90 cm de largo</t>
  </si>
  <si>
    <t>- Elaborada en polietileno de baja densidad - biodegradable
- De color blanco
- Calibre de mínimo 2
- Tamaño de 70 cm de ancho por 90 cm de largo</t>
  </si>
  <si>
    <t>- Elaborada en polietileno de baja densidad - biodegradable
- De color negro
- Calibre de mínimo 3
- Tamaño de 80 cm de ancho por 110 cm de largo</t>
  </si>
  <si>
    <t>Bolsas plástica 11</t>
  </si>
  <si>
    <t>- Elaborada en polietileno de baja densidad
- De color rojo
- Calibre de mínimo 2
- Tamaño de 60 cm de ancho por 70 cm de largo
- Con impresión de aviso de riesgo biológico</t>
  </si>
  <si>
    <t>Guantes</t>
  </si>
  <si>
    <t>- Tipo doméstico
- Elaborados en látex
- Calibre mínimo de 25
- Tallas 7 a 9
- Color negro</t>
  </si>
  <si>
    <t>Par</t>
  </si>
  <si>
    <t>Guantes 7</t>
  </si>
  <si>
    <t>- Elaborados en carnaza
- Tallas 7 a 9</t>
  </si>
  <si>
    <t>Papel higiénico</t>
  </si>
  <si>
    <t>- Rollo con longitud mínima de 250 metros
- Doble hoja blanca
- Sin fragancia</t>
  </si>
  <si>
    <t>Rollo</t>
  </si>
  <si>
    <t>Toallas para manos</t>
  </si>
  <si>
    <t>- Rollo con longitud mínima de 100 metros
- Hoja sencilla  con un tamaño mínimo de15 cm de ancho
- Hoja color natural</t>
  </si>
  <si>
    <t>- Toallas interdobladas, paquete con mínimo 150 unidades
- Doble hoja con un tamaño mínimo de 20 cm de largo por 15 cm de ancho
 - Hoja color natural</t>
  </si>
  <si>
    <t>Repuestos Mopa</t>
  </si>
  <si>
    <t>- Mopa elaborada en algodón
- Área de barrido mínima de 100 cm de largo por 16 cm de ancho</t>
  </si>
  <si>
    <t>Destapador para sanitario (chupa)</t>
  </si>
  <si>
    <t>- Tipo campana
- Chupa elaborada en caucho
- Diámetro mínimo de 12 cm
- Mango elaborado en plástico o madera
- Mango con longitud mínima de 33 cm</t>
  </si>
  <si>
    <t>Recogedor de basura</t>
  </si>
  <si>
    <t>- Elaborado en plástico
- Con banda de goma y dientas barrescobas
- Mango con longitud mínima de 70 cm</t>
  </si>
  <si>
    <t>Lijas agua</t>
  </si>
  <si>
    <t>En Pliegos (23x28 cm) , grano No 120, para uso en limpieza de escaleras</t>
  </si>
  <si>
    <t>UNIDAD</t>
  </si>
  <si>
    <t>Acido Oxalico</t>
  </si>
  <si>
    <t>El uso principal del ácido oxálico como agente limpiador de manchas, eliminación de óxido, Pulido de pisos de mármol.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</t>
  </si>
  <si>
    <t>Granulado, en bolsa plástica de mínimo
1.000 g</t>
  </si>
  <si>
    <t>Ambientador en pasta</t>
  </si>
  <si>
    <t>• en forma de disco
• peso de 45 gm
• en envoltura de celofán
• en cajas individuales de cartón para colocar en ambientes
• mínimo dos fragancias</t>
  </si>
  <si>
    <t>Paños en microfibra para limpiar vidrios</t>
  </si>
  <si>
    <t>Dimensiones: 40cm (Largo) x 40cm (Ancho)
Colores: Verde, Rojo, Amarillo, Azul
alta calidad para una mejor absorción y recolección                                                                                  Sus orillas con doble acabado para durabilidad y guardan su forma</t>
  </si>
  <si>
    <t>Atomizador para reembasar insumos</t>
  </si>
  <si>
    <t>•Boquilla ajustable, pulveriza hasta 30 "
•Pulverizador de 3 cc de gran volumen
•Frasco de HDPE sólido que resiste caídas y golpes
•Gatillo grande de 3 dedos para una fácil aplicación</t>
  </si>
  <si>
    <t>Sabra</t>
  </si>
  <si>
    <t>En fibra abrasiva de limpieza general. 
Especificaciones 10 cm X 14 cm.</t>
  </si>
  <si>
    <t>Baldes</t>
  </si>
  <si>
    <t>- Elaborado en plástico
- Capacidad de mínima de 10 litros
- Con manija móvil
- Con "pico" antiderrames
- Disponibles en color amarillo, azul, rojo y verde</t>
  </si>
  <si>
    <t>Benziral</t>
  </si>
  <si>
    <t>desinfectante concentrado para superficies extensas (pisos, paredes y techos). Desinfectante dual a base de amonio cuaternario de 5ta Generación y otros agentes potenciadores.</t>
  </si>
  <si>
    <t>Unidad X 5 Litros</t>
  </si>
  <si>
    <t>Paños multiusos reutilizables WAYPALL de 88 paños</t>
  </si>
  <si>
    <t>Los paños X70 multiusos reutilizables para tareas de limpieza de maxima absorcion con precorte que contiene 88 paños (22 cm x 27.6 cm) cada uno, maxima absrocion de liquidos y aceites,  peso neto por rollo 926 gr, poseen una excelente resistencia garantizando una alta reutilización y su uso en cualquier tipo de superficie que proporciona una mayor poder de limpieza en las tareas de limpieza.</t>
  </si>
  <si>
    <t>Batas manga larga qururgicas</t>
  </si>
  <si>
    <t>Bata desechable manga larga quirurgica talla surtida</t>
  </si>
  <si>
    <t>Gorro quirugicos desechables</t>
  </si>
  <si>
    <t>Gorro quirugicos desechables blancos, tipo oruga, talla unica x 50 unidades</t>
  </si>
  <si>
    <t>Paquete x 50 und</t>
  </si>
  <si>
    <t>ambientador aerosol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</si>
  <si>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</t>
  </si>
  <si>
    <t>Líquido, en aerosol seguro para la capa de ozono con capacidad mínima de 400 cc</t>
  </si>
  <si>
    <t>SUBTOTAL — SUMINISTRO INSUMOS DE ASEO (MENSUAL)</t>
  </si>
  <si>
    <t>INSUMOS DE CAFETERÍA  (MENSUAL)</t>
  </si>
  <si>
    <t>Vasos</t>
  </si>
  <si>
    <t>- Elaborado en cartón 97% biodegradable
- Capacidad mínima de 4 oz"
- Decorado</t>
  </si>
  <si>
    <t>Paquete de mínimo 50 unidades</t>
  </si>
  <si>
    <t>- Elaborado en cartón 97% biodegradable
- Capacidad mínima de 9 oz"
- Decorado</t>
  </si>
  <si>
    <t>Mezclador</t>
  </si>
  <si>
    <t xml:space="preserve"> - Mezcladores  elaborados en madera y/o apartir de recursos renovables como la caña de azucar y/o almidón de maíz
  - Longitud mínima de 11 cm</t>
  </si>
  <si>
    <t>Paquete de mínimo 1000</t>
  </si>
  <si>
    <t>Filtro para greca</t>
  </si>
  <si>
    <t>- Elaborada en tela
- Para greca
- Capacidad de una 1 libra</t>
  </si>
  <si>
    <t>Café  especial o Gourmet</t>
  </si>
  <si>
    <t xml:space="preserve">- 100% café tostado y molido.   
- Tostión media.                                          
- Puntaje en taza mayor o igual a 80 puntos catación SCA.
- Empacada en bolsa de polipropileno aluminizada resistente a la humedad y al oxígeno.  
- Debe cumplir con Resolución 333 de 2011 sobre rotulado y etiquetado nutricional y las normas que la modifiquen. </t>
  </si>
  <si>
    <t>Libra</t>
  </si>
  <si>
    <t>Azúcar</t>
  </si>
  <si>
    <t>- Blanca
- Empaque elaborado en materiales atóxicos
- Debe cumplir con Resolución 333 de 2011 sobre rotulado y etiquetado nutricional y las normas que la modifiquen</t>
  </si>
  <si>
    <t>Bolsa de mínimo 200 sobres o tubipacks de 5 gr</t>
  </si>
  <si>
    <t>Panela</t>
  </si>
  <si>
    <t>- Panela instantánes pulverizada, deshidratada
- Debe cumplir con la NTC 1311 sobreo productos agrícolas
- Empaque elaborado en materiales atóxicos
- Debe cumplir con la Resolucion 779 de 2006
- Debe cumplir con Resolución 333 de 2011 sobre rotulado y etiquetado nutricional y las normas que la modifiquen</t>
  </si>
  <si>
    <t>Bolsa de mínimo 100 sobres de mínimo 5 gr</t>
  </si>
  <si>
    <t>Aromática</t>
  </si>
  <si>
    <t>- Para infusión
- Cajas disponbiles en mínimo tres (3) sabores
- 100% naturales</t>
  </si>
  <si>
    <t>Cajas de mínimo 20 en sobres.</t>
  </si>
  <si>
    <t>Aromatica</t>
  </si>
  <si>
    <t>para infucion caja de frutos rojos y verdes  surtidas</t>
  </si>
  <si>
    <t>caja minimon de 20 en sobres</t>
  </si>
  <si>
    <t>Termo para café</t>
  </si>
  <si>
    <t xml:space="preserve"> - Térmico, con bomba tipo dispensador. Portatil.  
 - Bomba manual para dispensar la bebida.  
 - Acero inoxidable y plastico. 
 - Agarradera plastica, tapa con empaque, bomba manual. 
 - Capacidad mínima de 3 litros</t>
  </si>
  <si>
    <t>SUBTOTAL — INSUMOS DE CAFETERÍA (MENSUAL)</t>
  </si>
  <si>
    <t>INSUMOS DE JARDINERÍA  (MENSUAL)</t>
  </si>
  <si>
    <t>Tierra para abono del jardin</t>
  </si>
  <si>
    <t>•	Tierra negra descontaminada y mejorada para jardines
•	Bulto por 25 Kilos</t>
  </si>
  <si>
    <t>BULTO</t>
  </si>
  <si>
    <t>Abono para matas</t>
  </si>
  <si>
    <t xml:space="preserve">•	Fertilizante que incluyen nitrógeno, potasio y fósforo para florescencia y crecimiento.
•	En presentación granulado de absorción lenta.
•	Presentación en kilos </t>
  </si>
  <si>
    <t>KILO</t>
  </si>
  <si>
    <t>Veneno  para hormigas</t>
  </si>
  <si>
    <t>•	Veneno para hormigas, de acción prolongada
•	 Presentación en polvo.</t>
  </si>
  <si>
    <t>Veneno liquido para polilla</t>
  </si>
  <si>
    <t>• Veneno para palomillas
• Presentación líquido, para fumigar con bomba de espalda</t>
  </si>
  <si>
    <t>LITRO</t>
  </si>
  <si>
    <t>SUBTOTAL — INSUMOS DE JARDINERÍA (MENSUAL)</t>
  </si>
  <si>
    <t>SUMINISTRO DE UTENSILIOS Y EQUIPOS POR EL PLAZO DE EJECUCIÓN  (UNICA VEZ)</t>
  </si>
  <si>
    <t>Dispensador para papel higiénico</t>
  </si>
  <si>
    <t xml:space="preserve"> Elaborado en plástico ABS blanco
- Para rollo de 250 metros y 400 metros
- Con dispensador central
- Con cerradura y llave
- Incluye los elementos necesarios para realizar la instalación en pared
-Incluye el costo de instalación.</t>
  </si>
  <si>
    <t>UNICA VEZ</t>
  </si>
  <si>
    <t>Dispensador de toallas de manos</t>
  </si>
  <si>
    <t>- Elaborado en plástico ABS
- Para toallas de papel interfoliada en z
- Con cerradura y llave
- Incluye los elementos necesarios para realizar la instalación en pared</t>
  </si>
  <si>
    <t>Dispensador de jabón líquido</t>
  </si>
  <si>
    <t xml:space="preserve"> Elaborado en plástico ABS blanco
- Con válvula manual anticorrosiva.
- Uso habilitado para cualquier jabón líquido con capacidad mínima de 800 cc
- Incluye los elementos necesarios para realizar la instalación en pared</t>
  </si>
  <si>
    <t>Haraganes</t>
  </si>
  <si>
    <t>- Para limpiar vidrios
- Con banda de goma con longitud mínima de 50 cm.
- Mango metálico extensible con longitud mínima
de 60 cm y máxima de 150 cm</t>
  </si>
  <si>
    <t>- Para escurrir pisos
-Con banda de goma con longitud mínima de 50 cm.</t>
  </si>
  <si>
    <t>Alcohol etilico extra neutro al 96%</t>
  </si>
  <si>
    <t>Alcohol etilico extra neutro al 96%, con su respectiva ficha tecnica y certificado de analisis, no reempacado en su envase original y con etiqueta original de fabricante</t>
  </si>
  <si>
    <t>garrafa x 20 litros</t>
  </si>
  <si>
    <t>Jabon Extran neutro para limpieza de materiales de laboratorio</t>
  </si>
  <si>
    <t>Jabon liquido neutro concentrado denominado EXTRAN MA 02, en su frasco original, sin reenvasar, con su ficha tecnica y certificado de calidad</t>
  </si>
  <si>
    <t>Galon x 5 litros</t>
  </si>
  <si>
    <t>jabon Extran Alcalino libre de fosfatos para la remocion de grasas y residuos de alimentos grasos</t>
  </si>
  <si>
    <t>Jabon liquido alcalino concentrado denominado EXTRAN MA 05, en su frasco original sin reenvasar, con su ficha tecnica y certificado de calidad.</t>
  </si>
  <si>
    <t>Cinta de enmascarar de alta adherencia</t>
  </si>
  <si>
    <t>CINTA DE PROPÓSITO GENERAL: Ideal para carpintería y enmascaramiento general de pintura
Adhesivo de goma: ofrece una amplia adherencia y una fuerte adherencia 
Tolerancia a la temperatura: conserva la eliminación limpia en la mayoría de las superficies después de hornear durante 30 minutos hasta 200 °F (199.4 °F)
CALIDAD EN LA QUE PUEDES CONTAR: Se adhiere rápidamente y se mantiene de forma fiable
Respaldo de papel crepé: se ajusta sobre superficies irregulares, se contornea fácilmente alrededor de las esquinas</t>
  </si>
  <si>
    <t>Unidades</t>
  </si>
  <si>
    <t>Cinta adhesiva para control de esterilizacion autoclave</t>
  </si>
  <si>
    <t>FUERTE Y SENSIBLE A LA PRESION Y ESTA DISENADO PARA ADHERIRSE A UNA GRAN VARIEDAD DE ENVOLTURAS INCLUYENDO TELAS TEJIDAS Y NO TEJIDAS, TRATAS PAPEL Y PAPEL PLASTICO. ESTA IMPRESA CON LINEAS EN DIAGONAL QUEBRADAS EN UN INDICADOR BLANCO. Fecha de vencimiento de 24 meses desde al entrega del producto.</t>
  </si>
  <si>
    <t>Resma papel crepado para esterilizar en autoclave</t>
  </si>
  <si>
    <t>Hojas de papel crepado para envoltura, contiene pulpa virgen de celulosa blanqueada y adherente acrílico, que garantice la integridad del producto, tanto para su traslado como su almacenamiento. Destinadas para envoltura de materiales a la esterilización que no pueden envasarse en envase unitario.porosidad controlada, resistencia mecánica, repelencia al agua y suavidad de manejo. Fecha de vencimiento de 24 meses desde la entrega</t>
  </si>
  <si>
    <t>Soporte de secado de material de vidrio de laboratorio</t>
  </si>
  <si>
    <t>Gradilla autónoma que admita hasta 90 piezas de material de laboratorio en clavijas de 18 x 127 mm y 72 x 76 mm, Fabricado con alambre de acero soldado por puntos y recubierto de HDPE para mayor durabilidad, con bandeja y parte posterior de poliestireno con bandeja de drenaje inferior fácilmente accesible y extraíble
Dimensiones 18,2 x 7,4 x 20,7 in (46,2 x 18,2 x 52,5 cm)</t>
  </si>
  <si>
    <t>Guantes de nitrilo de calibre grueso ajustables y resistentes para productos quimicos para reutilizar</t>
  </si>
  <si>
    <t>Guantes de nitrilo de calibre grueso, ajustable a la mano y hasta el antebrazo lavable y reutilizables talla (a convenir)</t>
  </si>
  <si>
    <t>Pares</t>
  </si>
  <si>
    <t>Estantes de secado de artículos de vidrio para instrumentos de laboratorio SP</t>
  </si>
  <si>
    <t>Estante de sobre mesa autonomo, para instrumental,  de tres niveles</t>
  </si>
  <si>
    <t>Delantal o peto en PVC calibre 16 impermeable</t>
  </si>
  <si>
    <t>Delantal o peto en PVC calibre 16 impermeable, de 70 cm * 100 cm color blanco</t>
  </si>
  <si>
    <t>Delantal o peto en carnaza para altas temperaturas</t>
  </si>
  <si>
    <t>Delantal o peto en carnaza de 70 cm * 100 cm, para hornos y trabajos a altas temperaturas</t>
  </si>
  <si>
    <t>Baldes plásticos altos para lavar material</t>
  </si>
  <si>
    <t>Dimensiones:
32 / 35,5 / 32 cm
Alto/Ancho/Largo, con manija  plastica metálica, aforado por litros, cada 500 ml.</t>
  </si>
  <si>
    <t>Juego de Herramientas Mt-028b 113 Piezas Negro Mertec</t>
  </si>
  <si>
    <t>incluye:                                                                                      - Desatornilladores, alicates, cintas, llaves                                                                                 - Acero inoxidable y plastico                                                                                - El set de herramientas Mertec MT-028B de 113 piezas en color negro es ideal para cualquier proyecto de bricolaje o reparación en el hogar. Este completo kit incluye una variedad de herramientas esenciales, como destornilladores, llaves, alicates, martillo, cinta métrica, y más, todas organizadas en un estuche resistente y portátil. Fabricadas con materiales de alta calidad, estas herramientas ofrecen durabilidad y resistencia al óxido, garantizando un rendimiento confiable y de larga duración. Perfecto para aficionados y profesionales, este set proporciona todo lo necesario para abordar cualquier tarea con facilidad y eficiencia.</t>
  </si>
  <si>
    <t>Caja</t>
  </si>
  <si>
    <t>SUBTOTAL — SUMINISTRO DE UTENSILIOS Y EQUIPOS POR EL PLAZO DE EJECUCIÓN (UNICA VEZ)</t>
  </si>
  <si>
    <t>ALQUILER DE EQUIPOS  (MENSUAL)</t>
  </si>
  <si>
    <t>Carro exprimidor de trapero</t>
  </si>
  <si>
    <t>- Elaborado en plástico
- Capacidad mínima de 35 litros
- Con cuatro ruedas y manija de escurridor</t>
  </si>
  <si>
    <t>Carro de bebidas</t>
  </si>
  <si>
    <t>- Elaborado en plástico
- Mínimo dos estantes para distribución de bebidas
- Tamaño mínimo de 80 cm de largo por 47 cm de ancho por 90 cm de alto</t>
  </si>
  <si>
    <t>Señales peatonales de prevención y atención</t>
  </si>
  <si>
    <t>- Elaborado en plástico
- Tipo tijera, plegable
- Tamaño mínimo de 25 cm de ancho por 60 cm de alto por 22 cm de largo.
- Impresión en las dos caras con las palabras "Cuidado".
- Color amarillo
- Acordes con la reglamentación establecida por la NTC 1461</t>
  </si>
  <si>
    <t>Greca para tintos</t>
  </si>
  <si>
    <t>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</si>
  <si>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>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</si>
  <si>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>Aspiradora</t>
  </si>
  <si>
    <t>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</si>
  <si>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>Brilladora de alta revolución</t>
  </si>
  <si>
    <t>- De uso industrial
- Motores con potencia mínima de 1,5 hp y velocidad mínima de 1500 rpm.
- Con manijas dobles
- Con interruptor de apagado de seguridad
- Diámetro mínimo de 20"
- Cable de potencia con longitud mínima de 8m
- Accesorios mínimos:portapad</t>
  </si>
  <si>
    <t>Hidrolavadora</t>
  </si>
  <si>
    <t xml:space="preserve"> - Motor eléctrico y potencia de mínimo 2.2 Kw - 1.450 RPM y entre 2.5 HP y 3.5 HP.
 - Presión de salida de agua entre 1500 psi y 1900 psi.
 - Con ruedas</t>
  </si>
  <si>
    <t>Tijera cortadora de ramas en altura</t>
  </si>
  <si>
    <t xml:space="preserve">•	Debe tener cortadora (desjarretadora) de ramas y serrucho, en acero templado de alta resistencia, inoxidable. El serrucho de 35 cm.
•	Tubo expansible o telescópico, mínimo de 6 metros, elaborado en aluminio de gran espesor, resistente y ligero.   </t>
  </si>
  <si>
    <t>Fumigadora</t>
  </si>
  <si>
    <t>• tanque de poliuretano de alta densidad
• capacidad de 10 litros
• tapa tipo embudo para llenado fácil y seguro
• válvula de seguridad 
• reata reajustable para cargar al hombro
• maguera de alta resistencia en PVC</t>
  </si>
  <si>
    <t>pala para jardinería</t>
  </si>
  <si>
    <t xml:space="preserve">•	Mango de madera, resistente
•	Plancha en acero de 30 x 25 cm, plana, cuadrada </t>
  </si>
  <si>
    <t>Barra De Acero De 18 Pulgadas</t>
  </si>
  <si>
    <t>•Tipo : Herramientas de mango largo                                                        •Características : Barra acerada, termina con un ángulo afilado para mayor penetración en las áreas a trabajar. Su acabado con pintura horneada evita el óxido y garAntiza una alta durabilidad.</t>
  </si>
  <si>
    <t>azadón para jardinería</t>
  </si>
  <si>
    <t xml:space="preserve">•	Mango de madera, resistente
•	La plancha en acero de una sola pieza, con tratamiento térmico.
•	Ancho de 19 x 28 cm </t>
  </si>
  <si>
    <t>Tijeras para podar</t>
  </si>
  <si>
    <t>•	Mago de madera
•	De 12 pulgadas
•	De acero inoxidable de alta calidad
•	Diseño ergonómico</t>
  </si>
  <si>
    <t>kit de proteción personal Industrial (EPP)</t>
  </si>
  <si>
    <t>Contenga como mínimo:
-	Arneses: uno en X y otro en Y
-	Línea de vida
-	Eslinga
-	Gafas de seguridad
-	Casco
-	Guantes aislantes de protección eléctrica</t>
  </si>
  <si>
    <t>Mangueras para jardinería</t>
  </si>
  <si>
    <t>Presentación en rollos de 100 metros.
Liviana y muy dócil para facilitar el manejo.
Resistente a los rayos U.V y a la humedad.
Elaborada en multicapas con refuerzo en polipropileno que aporta mejoras en el rendimiento.
Fabricada con PVC peletizado.
Recubrimiento en PVC negro con rayas color naranja.
Temperatura de trabajo desde -10°C hasta 60°C.
Tolerancia dimensional del 3%.
Manguera autoextinguible.</t>
  </si>
  <si>
    <t>Pistolas para manguera</t>
  </si>
  <si>
    <t>Pistola para jardín con chorro regulable. Control manual On - OFF. Clip de bloqueo para un rociador continuo. Rosca standard para manguera de jardín.
En material de plástico</t>
  </si>
  <si>
    <t>machete para jardinería</t>
  </si>
  <si>
    <t>En acero inoxidable
De 16 pulgadas
Mango antideslizante
Con su respectiva cubierta</t>
  </si>
  <si>
    <t>Mopa</t>
  </si>
  <si>
    <t>- Mopa elaborada en algodón
- Área de barrido mínima de 100 cm de largo por 16cm de ancho
- Armazón y mango metálico</t>
  </si>
  <si>
    <t>Rastrillo</t>
  </si>
  <si>
    <t>- Barra dentada metálica con mínimo 18 dientes
- Mango metálico plastificado con longitud mínima de 120 cm</t>
  </si>
  <si>
    <t>Escoba para limpieza en alturas</t>
  </si>
  <si>
    <t xml:space="preserve">• mango telescópico de con alcance 9 metros
• punta estriada removible con rosca universal compatible con productos del mercado, como:  lavavidrios, limpiatelarañas.
• elaborada en aluminio de gran espesor, super reforzado, resistente y ligero 
• debe incluir como mínimo el limpatelarañas y lavavidrios   </t>
  </si>
  <si>
    <t>Cepillo Carretero</t>
  </si>
  <si>
    <t>Cepillo carretero, mango y base de madera de 1,40 cm</t>
  </si>
  <si>
    <t>Lima para afilar herramientas (machetes)</t>
  </si>
  <si>
    <t>Triangular y bordes redondeados
De 6 pulgadas
Con mago largo</t>
  </si>
  <si>
    <t>SUBTOTAL — ALQUILER DE EQUIPOS (MENSUAL)</t>
  </si>
  <si>
    <t>VALOR TOTAL OFERTADO — INSUMOS (suma de subtotales, ver consolidación en hoja OFERTA)</t>
  </si>
  <si>
    <t>El COSTO DE PERSONAL está liquidado conforme a la legislación laboral colombiana vigente 2026 (SMLMV $1.750.905, auxilio de transporte $249.095) y NO es objeto de oferta ni de modificación, a excepción de la dotación que si puede ser ofertada. El oferente solo cotiza los insumos, utensilios y equipos en la hoja «INSUMOS». Todos los valores en pesos, redondeados a $0.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</si>
</sst>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#,##0;;\-"/>
    <numFmt numFmtId="165" formatCode="\$#,##0;&quot;($&quot;#,##0\);\-"/>
    <numFmt numFmtId="166" formatCode="0.####"/>
    <numFmt numFmtId="167" formatCode="&quot;$&quot;\ #,##0.00"/>
    <numFmt numFmtId="168" formatCode="0.#####"/>
    <numFmt numFmtId="169" formatCode="0.######"/>
    <numFmt numFmtId="170" formatCode="0.#######"/>
  </numFmts>
  <fonts count="14" x14ac:knownFonts="1">
    <font>
      <sz val="11"/>
      <color theme="1"/>
      <name val="Calibri"/>
      <family val="2"/>
      <charset val="1"/>
    </font>
    <font>
      <sz val="10"/>
      <name val="Arial"/>
    </font>
    <font>
      <b/>
      <sz val="13"/>
      <color rgb="FFFFFFFF"/>
      <name val="Arial"/>
      <charset val="1"/>
    </font>
    <font>
      <b/>
      <sz val="10"/>
      <color rgb="FFFFFFFF"/>
      <name val="Arial"/>
      <charset val="1"/>
    </font>
    <font>
      <i/>
      <sz val="8"/>
      <color rgb="FF595959"/>
      <name val="Arial"/>
      <charset val="1"/>
    </font>
    <font>
      <b/>
      <sz val="9"/>
      <color rgb="FFFFFFFF"/>
      <name val="Arial"/>
      <charset val="1"/>
    </font>
    <font>
      <b/>
      <sz val="9"/>
      <name val="Arial"/>
      <charset val="1"/>
    </font>
    <font>
      <sz val="9"/>
      <name val="Arial"/>
      <charset val="1"/>
    </font>
    <font>
      <b/>
      <sz val="10"/>
      <color rgb="FF000000"/>
      <name val="Arial"/>
      <charset val="1"/>
    </font>
    <font>
      <b/>
      <sz val="10"/>
      <name val="Arial"/>
      <charset val="1"/>
    </font>
    <font>
      <b/>
      <sz val="9"/>
      <color rgb="FF0000FF"/>
      <name val="Arial"/>
      <charset val="1"/>
    </font>
    <font>
      <b/>
      <sz val="11"/>
      <name val="Arial"/>
      <charset val="1"/>
    </font>
    <font>
      <b/>
      <sz val="11"/>
      <color rgb="FF1F3864"/>
      <name val="Arial"/>
      <charset val="1"/>
    </font>
    <font>
      <b/>
      <i/>
      <sz val="9"/>
      <color rgb="FF59595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5496"/>
        <bgColor rgb="FF1F3864"/>
      </patternFill>
    </fill>
    <fill>
      <patternFill patternType="solid">
        <fgColor rgb="FFF2F2F2"/>
        <bgColor rgb="FFE2EFDA"/>
      </patternFill>
    </fill>
    <fill>
      <patternFill patternType="solid">
        <fgColor rgb="FF4472C4"/>
        <bgColor rgb="FF2E5496"/>
      </patternFill>
    </fill>
    <fill>
      <patternFill patternType="solid">
        <fgColor rgb="FFD9D9D9"/>
        <bgColor rgb="FFE2EFDA"/>
      </patternFill>
    </fill>
    <fill>
      <patternFill patternType="solid">
        <fgColor rgb="FFE2EFDA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2">
    <xf numFmtId="0" fontId="0" fillId="0" borderId="0"/>
    <xf numFmtId="43" fontId="1" fillId="0" borderId="0" applyBorder="0" applyAlignment="0" applyProtection="0"/>
  </cellStyleXfs>
  <cellXfs count="49"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/>
    <xf numFmtId="164" fontId="7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right" vertic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4" borderId="0" xfId="0" applyFill="1"/>
    <xf numFmtId="0" fontId="6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165" fontId="8" fillId="4" borderId="1" xfId="0" applyNumberFormat="1" applyFont="1" applyFill="1" applyBorder="1" applyAlignment="1">
      <alignment horizontal="right" vertical="center"/>
    </xf>
    <xf numFmtId="0" fontId="0" fillId="7" borderId="0" xfId="0" applyFill="1"/>
    <xf numFmtId="0" fontId="9" fillId="7" borderId="1" xfId="0" applyFont="1" applyFill="1" applyBorder="1" applyAlignment="1">
      <alignment horizontal="left" vertical="center" wrapText="1"/>
    </xf>
    <xf numFmtId="0" fontId="0" fillId="7" borderId="1" xfId="0" applyFill="1" applyBorder="1"/>
    <xf numFmtId="165" fontId="9" fillId="7" borderId="1" xfId="0" applyNumberFormat="1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165" fontId="12" fillId="7" borderId="1" xfId="0" applyNumberFormat="1" applyFont="1" applyFill="1" applyBorder="1" applyAlignment="1">
      <alignment horizontal="right" vertical="center"/>
    </xf>
    <xf numFmtId="165" fontId="10" fillId="8" borderId="1" xfId="0" applyNumberFormat="1" applyFont="1" applyFill="1" applyBorder="1" applyAlignment="1" applyProtection="1">
      <alignment horizontal="right" vertical="center"/>
      <protection locked="0"/>
    </xf>
    <xf numFmtId="165" fontId="6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top" wrapText="1"/>
    </xf>
    <xf numFmtId="164" fontId="6" fillId="6" borderId="1" xfId="0" applyNumberFormat="1" applyFont="1" applyFill="1" applyBorder="1" applyAlignment="1">
      <alignment horizontal="center" vertical="center" wrapText="1"/>
    </xf>
    <xf numFmtId="0" fontId="0" fillId="7" borderId="3" xfId="0" applyFill="1" applyBorder="1"/>
    <xf numFmtId="165" fontId="8" fillId="7" borderId="3" xfId="0" applyNumberFormat="1" applyFont="1" applyFill="1" applyBorder="1" applyAlignment="1">
      <alignment horizontal="right" vertical="center"/>
    </xf>
    <xf numFmtId="0" fontId="0" fillId="2" borderId="3" xfId="0" applyFill="1" applyBorder="1"/>
    <xf numFmtId="165" fontId="3" fillId="2" borderId="3" xfId="0" applyNumberFormat="1" applyFont="1" applyFill="1" applyBorder="1" applyAlignment="1">
      <alignment horizontal="right" vertical="center"/>
    </xf>
    <xf numFmtId="167" fontId="0" fillId="0" borderId="0" xfId="0" applyNumberFormat="1"/>
    <xf numFmtId="165" fontId="0" fillId="0" borderId="0" xfId="0" applyNumberFormat="1"/>
    <xf numFmtId="43" fontId="1" fillId="0" borderId="0" xfId="1"/>
    <xf numFmtId="165" fontId="7" fillId="9" borderId="1" xfId="0" applyNumberFormat="1" applyFont="1" applyFill="1" applyBorder="1" applyAlignment="1">
      <alignment horizontal="right" vertical="center"/>
    </xf>
    <xf numFmtId="165" fontId="7" fillId="0" borderId="1" xfId="0" applyNumberFormat="1" applyFont="1" applyFill="1" applyBorder="1" applyAlignment="1">
      <alignment horizontal="right" vertical="center"/>
    </xf>
    <xf numFmtId="165" fontId="10" fillId="0" borderId="1" xfId="0" applyNumberFormat="1" applyFont="1" applyFill="1" applyBorder="1" applyAlignment="1" applyProtection="1">
      <alignment horizontal="right" vertical="center"/>
      <protection locked="0"/>
    </xf>
    <xf numFmtId="164" fontId="10" fillId="9" borderId="1" xfId="0" applyNumberFormat="1" applyFont="1" applyFill="1" applyBorder="1" applyAlignment="1" applyProtection="1">
      <alignment horizontal="right" vertical="center"/>
      <protection locked="0"/>
    </xf>
    <xf numFmtId="168" fontId="7" fillId="0" borderId="1" xfId="0" applyNumberFormat="1" applyFont="1" applyBorder="1" applyAlignment="1">
      <alignment horizontal="center" vertical="center" wrapText="1"/>
    </xf>
    <xf numFmtId="169" fontId="7" fillId="0" borderId="1" xfId="0" applyNumberFormat="1" applyFont="1" applyBorder="1" applyAlignment="1">
      <alignment horizontal="center" vertical="center" wrapText="1"/>
    </xf>
    <xf numFmtId="170" fontId="7" fillId="0" borderId="1" xfId="0" applyNumberFormat="1" applyFont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5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top" wrapText="1"/>
    </xf>
    <xf numFmtId="0" fontId="8" fillId="7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4" fillId="4" borderId="0" xfId="0" applyFont="1" applyFill="1" applyAlignment="1">
      <alignment horizontal="left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2E5496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5"/>
  <sheetViews>
    <sheetView showGridLines="0" tabSelected="1" topLeftCell="A43" zoomScaleNormal="100" workbookViewId="0">
      <selection activeCell="E51" sqref="E51"/>
    </sheetView>
  </sheetViews>
  <sheetFormatPr baseColWidth="10" defaultColWidth="8.7109375" defaultRowHeight="15" x14ac:dyDescent="0.25"/>
  <cols>
    <col min="1" max="1" width="2" customWidth="1"/>
    <col min="2" max="2" width="6" customWidth="1"/>
    <col min="3" max="3" width="52" customWidth="1"/>
    <col min="4" max="4" width="9.85546875" customWidth="1"/>
    <col min="5" max="5" width="12" customWidth="1"/>
    <col min="6" max="6" width="16" customWidth="1"/>
    <col min="7" max="7" width="18" customWidth="1"/>
    <col min="8" max="8" width="14.140625" bestFit="1" customWidth="1"/>
    <col min="9" max="9" width="11.140625" bestFit="1" customWidth="1"/>
    <col min="10" max="10" width="12.85546875" bestFit="1" customWidth="1"/>
  </cols>
  <sheetData>
    <row r="1" spans="2:7" ht="21.75" customHeight="1" x14ac:dyDescent="0.25">
      <c r="B1" s="43" t="s">
        <v>0</v>
      </c>
      <c r="C1" s="43"/>
      <c r="D1" s="43"/>
      <c r="E1" s="43"/>
      <c r="F1" s="43"/>
      <c r="G1" s="43"/>
    </row>
    <row r="2" spans="2:7" ht="18" customHeight="1" x14ac:dyDescent="0.25">
      <c r="B2" s="44" t="s">
        <v>1</v>
      </c>
      <c r="C2" s="44"/>
      <c r="D2" s="44"/>
      <c r="E2" s="44"/>
      <c r="F2" s="44"/>
      <c r="G2" s="44"/>
    </row>
    <row r="3" spans="2:7" ht="47.25" customHeight="1" x14ac:dyDescent="0.25">
      <c r="B3" s="45" t="s">
        <v>328</v>
      </c>
      <c r="C3" s="45"/>
      <c r="D3" s="45"/>
      <c r="E3" s="45"/>
      <c r="F3" s="45"/>
      <c r="G3" s="45"/>
    </row>
    <row r="5" spans="2:7" ht="15.75" customHeight="1" x14ac:dyDescent="0.25">
      <c r="B5" s="42" t="s">
        <v>2</v>
      </c>
      <c r="C5" s="42"/>
      <c r="D5" s="42"/>
      <c r="E5" s="42"/>
      <c r="F5" s="42"/>
      <c r="G5" s="42"/>
    </row>
    <row r="6" spans="2:7" ht="25.5" customHeight="1" x14ac:dyDescent="0.25">
      <c r="B6" s="1" t="s">
        <v>3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</row>
    <row r="7" spans="2:7" ht="15" customHeight="1" x14ac:dyDescent="0.25">
      <c r="B7" s="40" t="s">
        <v>9</v>
      </c>
      <c r="C7" s="40"/>
      <c r="D7" s="40"/>
      <c r="E7" s="40"/>
      <c r="F7" s="40"/>
      <c r="G7" s="40"/>
    </row>
    <row r="8" spans="2:7" x14ac:dyDescent="0.25">
      <c r="B8" s="2">
        <v>1</v>
      </c>
      <c r="C8" s="3" t="s">
        <v>10</v>
      </c>
      <c r="D8" s="4"/>
      <c r="E8" s="5">
        <v>33</v>
      </c>
      <c r="F8" s="6">
        <v>1750905</v>
      </c>
      <c r="G8" s="6">
        <f>ROUND(E8*F8,0)</f>
        <v>57779865</v>
      </c>
    </row>
    <row r="9" spans="2:7" x14ac:dyDescent="0.25">
      <c r="B9" s="2">
        <v>2</v>
      </c>
      <c r="C9" s="3" t="s">
        <v>11</v>
      </c>
      <c r="D9" s="4"/>
      <c r="E9" s="5">
        <v>33</v>
      </c>
      <c r="F9" s="6">
        <v>249095</v>
      </c>
      <c r="G9" s="6">
        <f>ROUND(E9*F9,0)</f>
        <v>8220135</v>
      </c>
    </row>
    <row r="10" spans="2:7" x14ac:dyDescent="0.25">
      <c r="B10" s="2">
        <v>3</v>
      </c>
      <c r="C10" s="3" t="s">
        <v>12</v>
      </c>
      <c r="D10" s="7">
        <v>1.25</v>
      </c>
      <c r="E10" s="5">
        <v>3</v>
      </c>
      <c r="F10" s="6">
        <v>416920</v>
      </c>
      <c r="G10" s="6">
        <f>ROUND(E10*F10,0)</f>
        <v>1250760</v>
      </c>
    </row>
    <row r="11" spans="2:7" x14ac:dyDescent="0.25">
      <c r="B11" s="8"/>
      <c r="C11" s="9" t="s">
        <v>13</v>
      </c>
      <c r="D11" s="10"/>
      <c r="E11" s="10"/>
      <c r="F11" s="10"/>
      <c r="G11" s="11">
        <f>SUM(G8:G10)</f>
        <v>67250760</v>
      </c>
    </row>
    <row r="13" spans="2:7" ht="15" customHeight="1" x14ac:dyDescent="0.25">
      <c r="B13" s="40" t="s">
        <v>14</v>
      </c>
      <c r="C13" s="40"/>
      <c r="D13" s="40"/>
      <c r="E13" s="40"/>
      <c r="F13" s="40"/>
      <c r="G13" s="40"/>
    </row>
    <row r="14" spans="2:7" x14ac:dyDescent="0.25">
      <c r="B14" s="2">
        <v>4</v>
      </c>
      <c r="C14" s="3" t="s">
        <v>15</v>
      </c>
      <c r="D14" s="7">
        <v>8.3299999999999999E-2</v>
      </c>
      <c r="E14" s="5">
        <v>30</v>
      </c>
      <c r="F14" s="6">
        <v>166600</v>
      </c>
      <c r="G14" s="6">
        <f t="shared" ref="G14:G21" si="0">ROUND(E14*F14,0)</f>
        <v>4998000</v>
      </c>
    </row>
    <row r="15" spans="2:7" x14ac:dyDescent="0.25">
      <c r="B15" s="2">
        <v>5</v>
      </c>
      <c r="C15" s="3" t="s">
        <v>16</v>
      </c>
      <c r="D15" s="7">
        <v>8.3299999999999999E-2</v>
      </c>
      <c r="E15" s="5">
        <v>3</v>
      </c>
      <c r="F15" s="6">
        <v>201329</v>
      </c>
      <c r="G15" s="6">
        <f t="shared" si="0"/>
        <v>603987</v>
      </c>
    </row>
    <row r="16" spans="2:7" x14ac:dyDescent="0.25">
      <c r="B16" s="2">
        <v>6</v>
      </c>
      <c r="C16" s="3" t="s">
        <v>17</v>
      </c>
      <c r="D16" s="7">
        <v>8.3299999999999999E-2</v>
      </c>
      <c r="E16" s="5">
        <v>30</v>
      </c>
      <c r="F16" s="6">
        <v>166600</v>
      </c>
      <c r="G16" s="6">
        <f t="shared" si="0"/>
        <v>4998000</v>
      </c>
    </row>
    <row r="17" spans="2:7" x14ac:dyDescent="0.25">
      <c r="B17" s="2">
        <v>7</v>
      </c>
      <c r="C17" s="3" t="s">
        <v>18</v>
      </c>
      <c r="D17" s="7">
        <v>8.3299999999999999E-2</v>
      </c>
      <c r="E17" s="5">
        <v>3</v>
      </c>
      <c r="F17" s="6">
        <v>201329</v>
      </c>
      <c r="G17" s="6">
        <f t="shared" si="0"/>
        <v>603987</v>
      </c>
    </row>
    <row r="18" spans="2:7" x14ac:dyDescent="0.25">
      <c r="B18" s="2">
        <v>8</v>
      </c>
      <c r="C18" s="3" t="s">
        <v>19</v>
      </c>
      <c r="D18" s="7">
        <v>4.1700000000000001E-2</v>
      </c>
      <c r="E18" s="5">
        <v>30</v>
      </c>
      <c r="F18" s="6">
        <v>73013</v>
      </c>
      <c r="G18" s="6">
        <f t="shared" si="0"/>
        <v>2190390</v>
      </c>
    </row>
    <row r="19" spans="2:7" x14ac:dyDescent="0.25">
      <c r="B19" s="2">
        <v>9</v>
      </c>
      <c r="C19" s="3" t="s">
        <v>20</v>
      </c>
      <c r="D19" s="7">
        <v>4.1700000000000001E-2</v>
      </c>
      <c r="E19" s="5">
        <v>3</v>
      </c>
      <c r="F19" s="6">
        <v>90398</v>
      </c>
      <c r="G19" s="6">
        <f t="shared" si="0"/>
        <v>271194</v>
      </c>
    </row>
    <row r="20" spans="2:7" x14ac:dyDescent="0.25">
      <c r="B20" s="2">
        <v>10</v>
      </c>
      <c r="C20" s="3" t="s">
        <v>21</v>
      </c>
      <c r="D20" s="7">
        <v>0.01</v>
      </c>
      <c r="E20" s="5">
        <v>30</v>
      </c>
      <c r="F20" s="6">
        <v>20000</v>
      </c>
      <c r="G20" s="6">
        <f t="shared" si="0"/>
        <v>600000</v>
      </c>
    </row>
    <row r="21" spans="2:7" x14ac:dyDescent="0.25">
      <c r="B21" s="2">
        <v>11</v>
      </c>
      <c r="C21" s="3" t="s">
        <v>22</v>
      </c>
      <c r="D21" s="7">
        <v>0.01</v>
      </c>
      <c r="E21" s="5">
        <v>3</v>
      </c>
      <c r="F21" s="6">
        <v>24169</v>
      </c>
      <c r="G21" s="6">
        <f t="shared" si="0"/>
        <v>72507</v>
      </c>
    </row>
    <row r="22" spans="2:7" x14ac:dyDescent="0.25">
      <c r="B22" s="8"/>
      <c r="C22" s="9" t="s">
        <v>23</v>
      </c>
      <c r="D22" s="10"/>
      <c r="E22" s="10"/>
      <c r="F22" s="10"/>
      <c r="G22" s="11">
        <f>SUM(G14:G21)</f>
        <v>14338065</v>
      </c>
    </row>
    <row r="24" spans="2:7" ht="15" customHeight="1" x14ac:dyDescent="0.25">
      <c r="B24" s="40" t="s">
        <v>24</v>
      </c>
      <c r="C24" s="40"/>
      <c r="D24" s="40"/>
      <c r="E24" s="40"/>
      <c r="F24" s="40"/>
      <c r="G24" s="40"/>
    </row>
    <row r="25" spans="2:7" x14ac:dyDescent="0.25">
      <c r="B25" s="2">
        <v>12</v>
      </c>
      <c r="C25" s="3" t="s">
        <v>25</v>
      </c>
      <c r="D25" s="39">
        <v>0.04</v>
      </c>
      <c r="E25" s="5">
        <v>30</v>
      </c>
      <c r="F25" s="6">
        <v>70036</v>
      </c>
      <c r="G25" s="6">
        <f t="shared" ref="G25:G32" si="1">ROUND(E25*F25,0)</f>
        <v>2101080</v>
      </c>
    </row>
    <row r="26" spans="2:7" x14ac:dyDescent="0.25">
      <c r="B26" s="2">
        <v>13</v>
      </c>
      <c r="C26" s="3" t="s">
        <v>26</v>
      </c>
      <c r="D26" s="39">
        <v>0.04</v>
      </c>
      <c r="E26" s="5">
        <v>3</v>
      </c>
      <c r="F26" s="6">
        <v>86713</v>
      </c>
      <c r="G26" s="6">
        <f t="shared" si="1"/>
        <v>260139</v>
      </c>
    </row>
    <row r="27" spans="2:7" x14ac:dyDescent="0.25">
      <c r="B27" s="2">
        <v>14</v>
      </c>
      <c r="C27" s="3" t="s">
        <v>27</v>
      </c>
      <c r="D27" s="37">
        <v>1.044E-2</v>
      </c>
      <c r="E27" s="5">
        <v>25</v>
      </c>
      <c r="F27" s="6">
        <v>18279</v>
      </c>
      <c r="G27" s="6">
        <f t="shared" si="1"/>
        <v>456975</v>
      </c>
    </row>
    <row r="28" spans="2:7" x14ac:dyDescent="0.25">
      <c r="B28" s="2">
        <v>15</v>
      </c>
      <c r="C28" s="3" t="s">
        <v>28</v>
      </c>
      <c r="D28" s="37">
        <v>1.044E-2</v>
      </c>
      <c r="E28" s="5">
        <v>3</v>
      </c>
      <c r="F28" s="6">
        <v>22632</v>
      </c>
      <c r="G28" s="6">
        <f t="shared" si="1"/>
        <v>67896</v>
      </c>
    </row>
    <row r="29" spans="2:7" x14ac:dyDescent="0.25">
      <c r="B29" s="2">
        <v>16</v>
      </c>
      <c r="C29" s="3" t="s">
        <v>29</v>
      </c>
      <c r="D29" s="39">
        <v>6.9599999999999995E-2</v>
      </c>
      <c r="E29" s="5">
        <v>4</v>
      </c>
      <c r="F29" s="6">
        <v>121863</v>
      </c>
      <c r="G29" s="6">
        <f t="shared" si="1"/>
        <v>487452</v>
      </c>
    </row>
    <row r="30" spans="2:7" x14ac:dyDescent="0.25">
      <c r="B30" s="2">
        <v>17</v>
      </c>
      <c r="C30" s="3" t="s">
        <v>30</v>
      </c>
      <c r="D30" s="37">
        <v>2.436E-2</v>
      </c>
      <c r="E30" s="5">
        <v>1</v>
      </c>
      <c r="F30" s="6">
        <v>42652</v>
      </c>
      <c r="G30" s="6">
        <f t="shared" si="1"/>
        <v>42652</v>
      </c>
    </row>
    <row r="31" spans="2:7" x14ac:dyDescent="0.25">
      <c r="B31" s="2">
        <v>18</v>
      </c>
      <c r="C31" s="3" t="s">
        <v>31</v>
      </c>
      <c r="D31" s="38">
        <v>0.12</v>
      </c>
      <c r="E31" s="5">
        <v>30</v>
      </c>
      <c r="F31" s="6">
        <v>210109</v>
      </c>
      <c r="G31" s="6">
        <f t="shared" si="1"/>
        <v>6303270</v>
      </c>
    </row>
    <row r="32" spans="2:7" x14ac:dyDescent="0.25">
      <c r="B32" s="2">
        <v>19</v>
      </c>
      <c r="C32" s="3" t="s">
        <v>32</v>
      </c>
      <c r="D32" s="38">
        <v>0.12</v>
      </c>
      <c r="E32" s="5">
        <v>3</v>
      </c>
      <c r="F32" s="6">
        <v>260139</v>
      </c>
      <c r="G32" s="6">
        <f t="shared" si="1"/>
        <v>780417</v>
      </c>
    </row>
    <row r="33" spans="2:9" x14ac:dyDescent="0.25">
      <c r="B33" s="8"/>
      <c r="C33" s="9" t="s">
        <v>33</v>
      </c>
      <c r="D33" s="10"/>
      <c r="E33" s="10"/>
      <c r="F33" s="10"/>
      <c r="G33" s="11">
        <f>SUM(G25:G32)</f>
        <v>10499881</v>
      </c>
    </row>
    <row r="35" spans="2:9" ht="15" customHeight="1" x14ac:dyDescent="0.25">
      <c r="B35" s="40" t="s">
        <v>34</v>
      </c>
      <c r="C35" s="40"/>
      <c r="D35" s="40"/>
      <c r="E35" s="40"/>
      <c r="F35" s="40"/>
      <c r="G35" s="40"/>
    </row>
    <row r="36" spans="2:9" x14ac:dyDescent="0.25">
      <c r="B36" s="2">
        <v>20</v>
      </c>
      <c r="C36" s="3" t="s">
        <v>35</v>
      </c>
      <c r="D36" s="4"/>
      <c r="E36" s="5">
        <v>33</v>
      </c>
      <c r="F36" s="33">
        <v>65000</v>
      </c>
      <c r="G36" s="34">
        <f>ROUND(E36*F36,0)</f>
        <v>2145000</v>
      </c>
    </row>
    <row r="37" spans="2:9" x14ac:dyDescent="0.25">
      <c r="B37" s="8"/>
      <c r="C37" s="9" t="s">
        <v>36</v>
      </c>
      <c r="D37" s="10"/>
      <c r="E37" s="10"/>
      <c r="F37" s="10"/>
      <c r="G37" s="11">
        <f>SUM(G36:G36)</f>
        <v>2145000</v>
      </c>
      <c r="H37" s="30"/>
    </row>
    <row r="38" spans="2:9" ht="18" customHeight="1" x14ac:dyDescent="0.25">
      <c r="B38" s="12"/>
      <c r="C38" s="13" t="s">
        <v>37</v>
      </c>
      <c r="D38" s="14"/>
      <c r="E38" s="14"/>
      <c r="F38" s="14"/>
      <c r="G38" s="15">
        <f>ROUND(G11+G22+G33+G37,0)</f>
        <v>94233706</v>
      </c>
    </row>
    <row r="40" spans="2:9" ht="15.75" customHeight="1" x14ac:dyDescent="0.25">
      <c r="B40" s="42" t="s">
        <v>38</v>
      </c>
      <c r="C40" s="42"/>
      <c r="D40" s="42"/>
      <c r="E40" s="42"/>
      <c r="F40" s="42"/>
      <c r="G40" s="42"/>
    </row>
    <row r="41" spans="2:9" ht="25.5" customHeight="1" x14ac:dyDescent="0.25">
      <c r="B41" s="1" t="s">
        <v>3</v>
      </c>
      <c r="C41" s="1" t="s">
        <v>4</v>
      </c>
      <c r="D41" s="1"/>
      <c r="E41" s="1"/>
      <c r="F41" s="1" t="s">
        <v>39</v>
      </c>
      <c r="G41" s="1" t="s">
        <v>40</v>
      </c>
    </row>
    <row r="42" spans="2:9" x14ac:dyDescent="0.25">
      <c r="B42" s="2">
        <v>1</v>
      </c>
      <c r="C42" s="3" t="s">
        <v>41</v>
      </c>
      <c r="D42" s="4"/>
      <c r="E42" s="4"/>
      <c r="F42" s="2" t="s">
        <v>42</v>
      </c>
      <c r="G42" s="6">
        <f>INSUMOS!M59</f>
        <v>27048500</v>
      </c>
    </row>
    <row r="43" spans="2:9" x14ac:dyDescent="0.25">
      <c r="B43" s="2">
        <v>2</v>
      </c>
      <c r="C43" s="3" t="s">
        <v>43</v>
      </c>
      <c r="D43" s="4"/>
      <c r="E43" s="4"/>
      <c r="F43" s="2" t="s">
        <v>42</v>
      </c>
      <c r="G43" s="6">
        <f>INSUMOS!M73</f>
        <v>24057800</v>
      </c>
    </row>
    <row r="44" spans="2:9" x14ac:dyDescent="0.25">
      <c r="B44" s="2">
        <v>3</v>
      </c>
      <c r="C44" s="3" t="s">
        <v>44</v>
      </c>
      <c r="D44" s="4"/>
      <c r="E44" s="4"/>
      <c r="F44" s="2" t="s">
        <v>42</v>
      </c>
      <c r="G44" s="6">
        <f>INSUMOS!M81</f>
        <v>290000</v>
      </c>
    </row>
    <row r="45" spans="2:9" x14ac:dyDescent="0.25">
      <c r="B45" s="2">
        <v>4</v>
      </c>
      <c r="C45" s="3" t="s">
        <v>45</v>
      </c>
      <c r="D45" s="4"/>
      <c r="E45" s="4"/>
      <c r="F45" s="2" t="s">
        <v>42</v>
      </c>
      <c r="G45" s="6">
        <f>INSUMOS!M130</f>
        <v>2927000</v>
      </c>
    </row>
    <row r="46" spans="2:9" x14ac:dyDescent="0.25">
      <c r="B46" s="10"/>
      <c r="C46" s="9" t="s">
        <v>46</v>
      </c>
      <c r="D46" s="10"/>
      <c r="E46" s="10"/>
      <c r="F46" s="16" t="s">
        <v>42</v>
      </c>
      <c r="G46" s="11">
        <f>ROUND(G42+G43+G44+G45,0)</f>
        <v>54323300</v>
      </c>
    </row>
    <row r="47" spans="2:9" x14ac:dyDescent="0.25">
      <c r="B47" s="2">
        <v>5</v>
      </c>
      <c r="C47" s="3" t="s">
        <v>47</v>
      </c>
      <c r="D47" s="4"/>
      <c r="E47" s="4"/>
      <c r="F47" s="2" t="s">
        <v>48</v>
      </c>
      <c r="G47" s="34">
        <f>INSUMOS!M103</f>
        <v>25185000</v>
      </c>
      <c r="H47" s="31"/>
      <c r="I47" s="31"/>
    </row>
    <row r="49" spans="2:10" ht="15.75" customHeight="1" x14ac:dyDescent="0.25">
      <c r="B49" s="42" t="s">
        <v>49</v>
      </c>
      <c r="C49" s="42"/>
      <c r="D49" s="42"/>
      <c r="E49" s="42"/>
      <c r="F49" s="42"/>
      <c r="G49" s="42"/>
    </row>
    <row r="50" spans="2:10" ht="25.5" customHeight="1" x14ac:dyDescent="0.25">
      <c r="B50" s="1"/>
      <c r="C50" s="1" t="s">
        <v>50</v>
      </c>
      <c r="D50" s="1" t="s">
        <v>5</v>
      </c>
      <c r="E50" s="1"/>
      <c r="F50" s="1"/>
      <c r="G50" s="1" t="s">
        <v>40</v>
      </c>
    </row>
    <row r="51" spans="2:10" x14ac:dyDescent="0.25">
      <c r="C51" s="17" t="s">
        <v>51</v>
      </c>
      <c r="D51" s="4"/>
      <c r="E51" s="4"/>
      <c r="F51" s="4"/>
      <c r="G51" s="36">
        <v>14</v>
      </c>
    </row>
    <row r="52" spans="2:10" x14ac:dyDescent="0.25">
      <c r="C52" s="3" t="s">
        <v>52</v>
      </c>
      <c r="D52" s="4"/>
      <c r="E52" s="4"/>
      <c r="F52" s="4"/>
      <c r="G52" s="6">
        <f>ROUND(G38*$G$51,0)</f>
        <v>1319271884</v>
      </c>
      <c r="I52" s="31"/>
      <c r="J52" s="32"/>
    </row>
    <row r="53" spans="2:10" x14ac:dyDescent="0.25">
      <c r="C53" s="3" t="s">
        <v>53</v>
      </c>
      <c r="D53" s="4"/>
      <c r="E53" s="4"/>
      <c r="F53" s="4"/>
      <c r="G53" s="6">
        <f>ROUND(G46*$G$51,0)</f>
        <v>760526200</v>
      </c>
    </row>
    <row r="54" spans="2:10" x14ac:dyDescent="0.25">
      <c r="C54" s="3" t="s">
        <v>54</v>
      </c>
      <c r="D54" s="4"/>
      <c r="E54" s="4"/>
      <c r="F54" s="4"/>
      <c r="G54" s="34">
        <f>G47</f>
        <v>25185000</v>
      </c>
    </row>
    <row r="55" spans="2:10" x14ac:dyDescent="0.25">
      <c r="C55" s="18" t="s">
        <v>55</v>
      </c>
      <c r="D55" s="10"/>
      <c r="E55" s="10"/>
      <c r="F55" s="10"/>
      <c r="G55" s="11">
        <f>ROUND(G52+G53+G54,0)</f>
        <v>2104983084</v>
      </c>
    </row>
    <row r="56" spans="2:10" x14ac:dyDescent="0.25">
      <c r="C56" s="3" t="s">
        <v>56</v>
      </c>
      <c r="D56" s="19">
        <v>0.11</v>
      </c>
      <c r="E56" s="4"/>
      <c r="F56" s="4"/>
      <c r="G56" s="6">
        <f>ROUND(G55*D56,0)</f>
        <v>231548139</v>
      </c>
    </row>
    <row r="57" spans="2:10" x14ac:dyDescent="0.25">
      <c r="C57" s="3" t="s">
        <v>57</v>
      </c>
      <c r="D57" s="19">
        <v>0.05</v>
      </c>
      <c r="E57" s="4"/>
      <c r="F57" s="4"/>
      <c r="G57" s="6">
        <f>ROUND(G55*D57,0)</f>
        <v>105249154</v>
      </c>
    </row>
    <row r="58" spans="2:10" x14ac:dyDescent="0.25">
      <c r="C58" s="18" t="s">
        <v>58</v>
      </c>
      <c r="D58" s="10"/>
      <c r="E58" s="10"/>
      <c r="F58" s="10"/>
      <c r="G58" s="11">
        <f>ROUND(G55+G56+G57,0)</f>
        <v>2441780377</v>
      </c>
    </row>
    <row r="59" spans="2:10" x14ac:dyDescent="0.25">
      <c r="C59" s="3" t="s">
        <v>59</v>
      </c>
      <c r="D59" s="19">
        <v>0.19</v>
      </c>
      <c r="E59" s="4"/>
      <c r="F59" s="4"/>
      <c r="G59" s="6">
        <f>ROUND((G56+G57)*D59,0)</f>
        <v>63991486</v>
      </c>
    </row>
    <row r="60" spans="2:10" ht="19.5" customHeight="1" x14ac:dyDescent="0.25">
      <c r="C60" s="20" t="s">
        <v>60</v>
      </c>
      <c r="D60" s="14"/>
      <c r="E60" s="14"/>
      <c r="F60" s="14"/>
      <c r="G60" s="21">
        <f>ROUND(G58+G59,0)</f>
        <v>2505771863</v>
      </c>
    </row>
    <row r="62" spans="2:10" ht="15" customHeight="1" x14ac:dyDescent="0.25">
      <c r="B62" s="40" t="s">
        <v>61</v>
      </c>
      <c r="C62" s="40"/>
      <c r="D62" s="40"/>
      <c r="E62" s="40"/>
      <c r="F62" s="40"/>
      <c r="G62" s="40"/>
    </row>
    <row r="63" spans="2:10" x14ac:dyDescent="0.25">
      <c r="C63" s="3" t="s">
        <v>62</v>
      </c>
      <c r="D63" s="4"/>
      <c r="E63" s="4"/>
      <c r="F63" s="4"/>
      <c r="G63" s="35">
        <v>2505771863</v>
      </c>
    </row>
    <row r="64" spans="2:10" x14ac:dyDescent="0.25">
      <c r="C64" s="17" t="s">
        <v>63</v>
      </c>
      <c r="D64" s="4"/>
      <c r="E64" s="4"/>
      <c r="F64" s="4"/>
      <c r="G64" s="23">
        <f>+G60-G63</f>
        <v>0</v>
      </c>
    </row>
    <row r="65" spans="3:7" ht="15" customHeight="1" x14ac:dyDescent="0.25">
      <c r="C65" s="41"/>
      <c r="D65" s="41"/>
      <c r="E65" s="41"/>
      <c r="F65" s="41"/>
      <c r="G65" s="41"/>
    </row>
  </sheetData>
  <mergeCells count="12">
    <mergeCell ref="B1:G1"/>
    <mergeCell ref="B2:G2"/>
    <mergeCell ref="B3:G3"/>
    <mergeCell ref="B5:G5"/>
    <mergeCell ref="B7:G7"/>
    <mergeCell ref="B62:G62"/>
    <mergeCell ref="C65:G65"/>
    <mergeCell ref="B13:G13"/>
    <mergeCell ref="B24:G24"/>
    <mergeCell ref="B35:G35"/>
    <mergeCell ref="B40:G40"/>
    <mergeCell ref="B49:G49"/>
  </mergeCells>
  <pageMargins left="0.74803149606299213" right="0.74803149606299213" top="0.98425196850393704" bottom="0.98425196850393704" header="0.51181102362204722" footer="0.51181102362204722"/>
  <pageSetup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32"/>
  <sheetViews>
    <sheetView showGridLines="0"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sqref="A1:XFD1048576"/>
    </sheetView>
  </sheetViews>
  <sheetFormatPr baseColWidth="10" defaultColWidth="8.7109375" defaultRowHeight="15" x14ac:dyDescent="0.25"/>
  <cols>
    <col min="1" max="1" width="6" customWidth="1"/>
    <col min="2" max="2" width="26" customWidth="1"/>
    <col min="3" max="3" width="52" customWidth="1"/>
    <col min="4" max="4" width="26" customWidth="1"/>
    <col min="5" max="8" width="9" customWidth="1"/>
    <col min="9" max="9" width="8" customWidth="1"/>
    <col min="10" max="10" width="9" customWidth="1"/>
    <col min="11" max="11" width="10" customWidth="1"/>
    <col min="12" max="12" width="13" customWidth="1"/>
    <col min="13" max="13" width="15" customWidth="1"/>
    <col min="14" max="14" width="13.42578125" customWidth="1"/>
  </cols>
  <sheetData>
    <row r="1" spans="1:14" ht="21.7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ht="18" customHeight="1" x14ac:dyDescent="0.25">
      <c r="A2" s="44" t="s">
        <v>64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4" ht="42" customHeight="1" x14ac:dyDescent="0.25">
      <c r="A3" s="48" t="s">
        <v>65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</row>
    <row r="5" spans="1:14" ht="18" customHeight="1" x14ac:dyDescent="0.25">
      <c r="A5" s="42" t="s">
        <v>66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4" ht="30" customHeight="1" x14ac:dyDescent="0.25">
      <c r="A6" s="1" t="s">
        <v>67</v>
      </c>
      <c r="B6" s="1" t="s">
        <v>68</v>
      </c>
      <c r="C6" s="1" t="s">
        <v>69</v>
      </c>
      <c r="D6" s="1" t="s">
        <v>70</v>
      </c>
      <c r="E6" s="1" t="s">
        <v>71</v>
      </c>
      <c r="F6" s="1" t="s">
        <v>72</v>
      </c>
      <c r="G6" s="1" t="s">
        <v>73</v>
      </c>
      <c r="H6" s="1" t="s">
        <v>74</v>
      </c>
      <c r="I6" s="1" t="s">
        <v>75</v>
      </c>
      <c r="J6" s="1" t="s">
        <v>76</v>
      </c>
      <c r="K6" s="1" t="s">
        <v>77</v>
      </c>
      <c r="L6" s="1" t="s">
        <v>78</v>
      </c>
      <c r="M6" s="1" t="s">
        <v>79</v>
      </c>
      <c r="N6" s="1" t="s">
        <v>39</v>
      </c>
    </row>
    <row r="7" spans="1:14" ht="121.5" customHeight="1" x14ac:dyDescent="0.25">
      <c r="A7" s="2">
        <v>1</v>
      </c>
      <c r="B7" s="24" t="s">
        <v>80</v>
      </c>
      <c r="C7" s="24" t="s">
        <v>81</v>
      </c>
      <c r="D7" s="24" t="s">
        <v>82</v>
      </c>
      <c r="E7" s="5">
        <v>12</v>
      </c>
      <c r="F7" s="5"/>
      <c r="G7" s="5"/>
      <c r="H7" s="5">
        <v>2</v>
      </c>
      <c r="I7" s="5">
        <v>2</v>
      </c>
      <c r="J7" s="5">
        <v>2</v>
      </c>
      <c r="K7" s="25">
        <f t="shared" ref="K7:K38" si="0">SUM(E7:J7)</f>
        <v>18</v>
      </c>
      <c r="L7" s="22">
        <v>6000</v>
      </c>
      <c r="M7" s="6">
        <f t="shared" ref="M7:M38" si="1">ROUND(K7*L7,0)</f>
        <v>108000</v>
      </c>
      <c r="N7" s="2" t="s">
        <v>83</v>
      </c>
    </row>
    <row r="8" spans="1:14" ht="24" customHeight="1" x14ac:dyDescent="0.25">
      <c r="A8" s="2">
        <v>2</v>
      </c>
      <c r="B8" s="24" t="s">
        <v>84</v>
      </c>
      <c r="C8" s="24" t="s">
        <v>85</v>
      </c>
      <c r="D8" s="24" t="s">
        <v>86</v>
      </c>
      <c r="E8" s="5">
        <v>24</v>
      </c>
      <c r="F8" s="5">
        <v>2</v>
      </c>
      <c r="G8" s="5">
        <v>2</v>
      </c>
      <c r="H8" s="5">
        <v>1</v>
      </c>
      <c r="I8" s="5">
        <v>2</v>
      </c>
      <c r="J8" s="5">
        <v>7</v>
      </c>
      <c r="K8" s="25">
        <f t="shared" si="0"/>
        <v>38</v>
      </c>
      <c r="L8" s="22">
        <v>4500</v>
      </c>
      <c r="M8" s="6">
        <f t="shared" si="1"/>
        <v>171000</v>
      </c>
      <c r="N8" s="2" t="s">
        <v>83</v>
      </c>
    </row>
    <row r="9" spans="1:14" ht="78" customHeight="1" x14ac:dyDescent="0.25">
      <c r="A9" s="2">
        <v>3</v>
      </c>
      <c r="B9" s="24" t="s">
        <v>87</v>
      </c>
      <c r="C9" s="24" t="s">
        <v>88</v>
      </c>
      <c r="D9" s="24" t="s">
        <v>89</v>
      </c>
      <c r="E9" s="5">
        <v>24</v>
      </c>
      <c r="F9" s="5">
        <v>2</v>
      </c>
      <c r="G9" s="5">
        <v>2</v>
      </c>
      <c r="H9" s="5">
        <v>1</v>
      </c>
      <c r="I9" s="5">
        <v>1</v>
      </c>
      <c r="J9" s="5">
        <v>5</v>
      </c>
      <c r="K9" s="25">
        <f t="shared" si="0"/>
        <v>35</v>
      </c>
      <c r="L9" s="22">
        <v>30000</v>
      </c>
      <c r="M9" s="6">
        <f t="shared" si="1"/>
        <v>1050000</v>
      </c>
      <c r="N9" s="2" t="s">
        <v>83</v>
      </c>
    </row>
    <row r="10" spans="1:14" ht="111" customHeight="1" x14ac:dyDescent="0.25">
      <c r="A10" s="2">
        <v>4</v>
      </c>
      <c r="B10" s="24" t="s">
        <v>90</v>
      </c>
      <c r="C10" s="24" t="s">
        <v>91</v>
      </c>
      <c r="D10" s="24" t="s">
        <v>92</v>
      </c>
      <c r="E10" s="5">
        <v>35</v>
      </c>
      <c r="F10" s="5">
        <v>4</v>
      </c>
      <c r="G10" s="5">
        <v>4</v>
      </c>
      <c r="H10" s="5">
        <v>2</v>
      </c>
      <c r="I10" s="5">
        <v>2</v>
      </c>
      <c r="J10" s="5">
        <v>10</v>
      </c>
      <c r="K10" s="25">
        <f t="shared" si="0"/>
        <v>57</v>
      </c>
      <c r="L10" s="22">
        <v>25000</v>
      </c>
      <c r="M10" s="6">
        <f t="shared" si="1"/>
        <v>1425000</v>
      </c>
      <c r="N10" s="2" t="s">
        <v>83</v>
      </c>
    </row>
    <row r="11" spans="1:14" ht="111" customHeight="1" x14ac:dyDescent="0.25">
      <c r="A11" s="2">
        <v>5</v>
      </c>
      <c r="B11" s="24" t="s">
        <v>93</v>
      </c>
      <c r="C11" s="24" t="s">
        <v>94</v>
      </c>
      <c r="D11" s="24" t="s">
        <v>89</v>
      </c>
      <c r="E11" s="5">
        <v>16</v>
      </c>
      <c r="F11" s="5">
        <v>2</v>
      </c>
      <c r="G11" s="5">
        <v>2</v>
      </c>
      <c r="H11" s="5">
        <v>1</v>
      </c>
      <c r="I11" s="5">
        <v>1</v>
      </c>
      <c r="J11" s="5">
        <v>5</v>
      </c>
      <c r="K11" s="25">
        <f t="shared" si="0"/>
        <v>27</v>
      </c>
      <c r="L11" s="22">
        <v>30000</v>
      </c>
      <c r="M11" s="6">
        <f t="shared" si="1"/>
        <v>810000</v>
      </c>
      <c r="N11" s="2" t="s">
        <v>83</v>
      </c>
    </row>
    <row r="12" spans="1:14" ht="88.5" customHeight="1" x14ac:dyDescent="0.25">
      <c r="A12" s="2">
        <v>6</v>
      </c>
      <c r="B12" s="24" t="s">
        <v>95</v>
      </c>
      <c r="C12" s="24" t="s">
        <v>96</v>
      </c>
      <c r="D12" s="24" t="s">
        <v>97</v>
      </c>
      <c r="E12" s="5">
        <v>22</v>
      </c>
      <c r="F12" s="5">
        <v>2</v>
      </c>
      <c r="G12" s="5">
        <v>2</v>
      </c>
      <c r="H12" s="5">
        <v>1</v>
      </c>
      <c r="I12" s="5">
        <v>2</v>
      </c>
      <c r="J12" s="5"/>
      <c r="K12" s="25">
        <f t="shared" si="0"/>
        <v>29</v>
      </c>
      <c r="L12" s="22">
        <v>12000</v>
      </c>
      <c r="M12" s="6">
        <f t="shared" si="1"/>
        <v>348000</v>
      </c>
      <c r="N12" s="2" t="s">
        <v>83</v>
      </c>
    </row>
    <row r="13" spans="1:14" ht="24" customHeight="1" x14ac:dyDescent="0.25">
      <c r="A13" s="2">
        <v>7</v>
      </c>
      <c r="B13" s="24" t="s">
        <v>98</v>
      </c>
      <c r="C13" s="24" t="s">
        <v>99</v>
      </c>
      <c r="D13" s="24" t="s">
        <v>100</v>
      </c>
      <c r="E13" s="5">
        <v>120</v>
      </c>
      <c r="F13" s="5">
        <v>12</v>
      </c>
      <c r="G13" s="5">
        <v>10</v>
      </c>
      <c r="H13" s="5">
        <v>8</v>
      </c>
      <c r="I13" s="5">
        <v>8</v>
      </c>
      <c r="J13" s="5">
        <v>50</v>
      </c>
      <c r="K13" s="25">
        <f t="shared" si="0"/>
        <v>208</v>
      </c>
      <c r="L13" s="22">
        <v>1500</v>
      </c>
      <c r="M13" s="6">
        <f t="shared" si="1"/>
        <v>312000</v>
      </c>
      <c r="N13" s="2" t="s">
        <v>83</v>
      </c>
    </row>
    <row r="14" spans="1:14" ht="111" customHeight="1" x14ac:dyDescent="0.25">
      <c r="A14" s="2">
        <v>8</v>
      </c>
      <c r="B14" s="24" t="s">
        <v>101</v>
      </c>
      <c r="C14" s="24" t="s">
        <v>102</v>
      </c>
      <c r="D14" s="24" t="s">
        <v>89</v>
      </c>
      <c r="E14" s="5">
        <v>24</v>
      </c>
      <c r="F14" s="5">
        <v>4</v>
      </c>
      <c r="G14" s="5">
        <v>4</v>
      </c>
      <c r="H14" s="5">
        <v>2</v>
      </c>
      <c r="I14" s="5">
        <v>2</v>
      </c>
      <c r="J14" s="5">
        <v>5</v>
      </c>
      <c r="K14" s="25">
        <f t="shared" si="0"/>
        <v>41</v>
      </c>
      <c r="L14" s="22">
        <v>20000</v>
      </c>
      <c r="M14" s="6">
        <f t="shared" si="1"/>
        <v>820000</v>
      </c>
      <c r="N14" s="2" t="s">
        <v>83</v>
      </c>
    </row>
    <row r="15" spans="1:14" ht="144" customHeight="1" x14ac:dyDescent="0.25">
      <c r="A15" s="2">
        <v>9</v>
      </c>
      <c r="B15" s="24" t="s">
        <v>103</v>
      </c>
      <c r="C15" s="24" t="s">
        <v>104</v>
      </c>
      <c r="D15" s="24" t="s">
        <v>105</v>
      </c>
      <c r="E15" s="5">
        <v>34</v>
      </c>
      <c r="F15" s="5">
        <v>4</v>
      </c>
      <c r="G15" s="5">
        <v>4</v>
      </c>
      <c r="H15" s="5">
        <v>2</v>
      </c>
      <c r="I15" s="5">
        <v>2</v>
      </c>
      <c r="J15" s="5">
        <v>15</v>
      </c>
      <c r="K15" s="25">
        <f t="shared" si="0"/>
        <v>61</v>
      </c>
      <c r="L15" s="22">
        <v>12000</v>
      </c>
      <c r="M15" s="6">
        <f t="shared" si="1"/>
        <v>732000</v>
      </c>
      <c r="N15" s="2" t="s">
        <v>83</v>
      </c>
    </row>
    <row r="16" spans="1:14" ht="88.5" customHeight="1" x14ac:dyDescent="0.25">
      <c r="A16" s="2">
        <v>10</v>
      </c>
      <c r="B16" s="24" t="s">
        <v>106</v>
      </c>
      <c r="C16" s="24" t="s">
        <v>107</v>
      </c>
      <c r="D16" s="24" t="s">
        <v>105</v>
      </c>
      <c r="E16" s="5">
        <v>1</v>
      </c>
      <c r="F16" s="5"/>
      <c r="G16" s="5"/>
      <c r="H16" s="5"/>
      <c r="I16" s="5"/>
      <c r="J16" s="5"/>
      <c r="K16" s="25">
        <f t="shared" si="0"/>
        <v>1</v>
      </c>
      <c r="L16" s="22">
        <v>30000</v>
      </c>
      <c r="M16" s="6">
        <f t="shared" si="1"/>
        <v>30000</v>
      </c>
      <c r="N16" s="2" t="s">
        <v>83</v>
      </c>
    </row>
    <row r="17" spans="1:14" ht="33.75" customHeight="1" x14ac:dyDescent="0.25">
      <c r="A17" s="2">
        <v>11</v>
      </c>
      <c r="B17" s="24" t="s">
        <v>108</v>
      </c>
      <c r="C17" s="24" t="s">
        <v>109</v>
      </c>
      <c r="D17" s="24" t="s">
        <v>105</v>
      </c>
      <c r="E17" s="5">
        <v>16</v>
      </c>
      <c r="F17" s="5">
        <v>2</v>
      </c>
      <c r="G17" s="5">
        <v>2</v>
      </c>
      <c r="H17" s="5">
        <v>1</v>
      </c>
      <c r="I17" s="5">
        <v>2</v>
      </c>
      <c r="J17" s="5">
        <v>5</v>
      </c>
      <c r="K17" s="25">
        <f t="shared" si="0"/>
        <v>28</v>
      </c>
      <c r="L17" s="22">
        <v>35000</v>
      </c>
      <c r="M17" s="6">
        <f t="shared" si="1"/>
        <v>980000</v>
      </c>
      <c r="N17" s="2" t="s">
        <v>83</v>
      </c>
    </row>
    <row r="18" spans="1:14" ht="24" customHeight="1" x14ac:dyDescent="0.25">
      <c r="A18" s="2">
        <v>12</v>
      </c>
      <c r="B18" s="24" t="s">
        <v>110</v>
      </c>
      <c r="C18" s="24" t="s">
        <v>111</v>
      </c>
      <c r="D18" s="24" t="s">
        <v>89</v>
      </c>
      <c r="E18" s="5">
        <v>1</v>
      </c>
      <c r="F18" s="5"/>
      <c r="G18" s="5"/>
      <c r="H18" s="5"/>
      <c r="I18" s="5"/>
      <c r="J18" s="5"/>
      <c r="K18" s="25">
        <f t="shared" si="0"/>
        <v>1</v>
      </c>
      <c r="L18" s="22">
        <v>35000</v>
      </c>
      <c r="M18" s="6">
        <f t="shared" si="1"/>
        <v>35000</v>
      </c>
      <c r="N18" s="2" t="s">
        <v>83</v>
      </c>
    </row>
    <row r="19" spans="1:14" ht="121.5" customHeight="1" x14ac:dyDescent="0.25">
      <c r="A19" s="2">
        <v>13</v>
      </c>
      <c r="B19" s="24" t="s">
        <v>112</v>
      </c>
      <c r="C19" s="24" t="s">
        <v>113</v>
      </c>
      <c r="D19" s="24" t="s">
        <v>114</v>
      </c>
      <c r="E19" s="5">
        <v>6</v>
      </c>
      <c r="F19" s="5">
        <v>1</v>
      </c>
      <c r="G19" s="5">
        <v>1</v>
      </c>
      <c r="H19" s="5">
        <v>1</v>
      </c>
      <c r="I19" s="5">
        <v>1</v>
      </c>
      <c r="J19" s="5">
        <v>2</v>
      </c>
      <c r="K19" s="25">
        <f t="shared" si="0"/>
        <v>12</v>
      </c>
      <c r="L19" s="22">
        <v>70000</v>
      </c>
      <c r="M19" s="6">
        <f t="shared" si="1"/>
        <v>840000</v>
      </c>
      <c r="N19" s="2" t="s">
        <v>83</v>
      </c>
    </row>
    <row r="20" spans="1:14" ht="66.75" customHeight="1" x14ac:dyDescent="0.25">
      <c r="A20" s="2">
        <v>14</v>
      </c>
      <c r="B20" s="24" t="s">
        <v>115</v>
      </c>
      <c r="C20" s="24" t="s">
        <v>116</v>
      </c>
      <c r="D20" s="24" t="s">
        <v>105</v>
      </c>
      <c r="E20" s="5">
        <v>16</v>
      </c>
      <c r="F20" s="5">
        <v>1</v>
      </c>
      <c r="G20" s="5">
        <v>1</v>
      </c>
      <c r="H20" s="5">
        <v>1</v>
      </c>
      <c r="I20" s="5">
        <v>1</v>
      </c>
      <c r="J20" s="5">
        <v>4</v>
      </c>
      <c r="K20" s="25">
        <f t="shared" si="0"/>
        <v>24</v>
      </c>
      <c r="L20" s="22">
        <v>40000</v>
      </c>
      <c r="M20" s="6">
        <f t="shared" si="1"/>
        <v>960000</v>
      </c>
      <c r="N20" s="2" t="s">
        <v>83</v>
      </c>
    </row>
    <row r="21" spans="1:14" ht="45" customHeight="1" x14ac:dyDescent="0.25">
      <c r="A21" s="2">
        <v>15</v>
      </c>
      <c r="B21" s="24" t="s">
        <v>117</v>
      </c>
      <c r="C21" s="24" t="s">
        <v>118</v>
      </c>
      <c r="D21" s="24" t="s">
        <v>119</v>
      </c>
      <c r="E21" s="5">
        <v>18</v>
      </c>
      <c r="F21" s="5">
        <v>2</v>
      </c>
      <c r="G21" s="5">
        <v>3</v>
      </c>
      <c r="H21" s="5">
        <v>1</v>
      </c>
      <c r="I21" s="5">
        <v>1</v>
      </c>
      <c r="J21" s="5"/>
      <c r="K21" s="25">
        <f t="shared" si="0"/>
        <v>25</v>
      </c>
      <c r="L21" s="22">
        <v>13000</v>
      </c>
      <c r="M21" s="6">
        <f t="shared" si="1"/>
        <v>325000</v>
      </c>
      <c r="N21" s="2" t="s">
        <v>83</v>
      </c>
    </row>
    <row r="22" spans="1:14" ht="45" customHeight="1" x14ac:dyDescent="0.25">
      <c r="A22" s="2">
        <v>16</v>
      </c>
      <c r="B22" s="24" t="s">
        <v>120</v>
      </c>
      <c r="C22" s="24" t="s">
        <v>121</v>
      </c>
      <c r="D22" s="24" t="s">
        <v>119</v>
      </c>
      <c r="E22" s="5">
        <v>10</v>
      </c>
      <c r="F22" s="5"/>
      <c r="G22" s="5"/>
      <c r="H22" s="5">
        <v>2</v>
      </c>
      <c r="I22" s="5">
        <v>2</v>
      </c>
      <c r="J22" s="5"/>
      <c r="K22" s="25">
        <f t="shared" si="0"/>
        <v>14</v>
      </c>
      <c r="L22" s="22">
        <v>3500</v>
      </c>
      <c r="M22" s="6">
        <f t="shared" si="1"/>
        <v>49000</v>
      </c>
      <c r="N22" s="2" t="s">
        <v>83</v>
      </c>
    </row>
    <row r="23" spans="1:14" ht="33.75" customHeight="1" x14ac:dyDescent="0.25">
      <c r="A23" s="2">
        <v>17</v>
      </c>
      <c r="B23" s="24" t="s">
        <v>122</v>
      </c>
      <c r="C23" s="24" t="s">
        <v>123</v>
      </c>
      <c r="D23" s="24" t="s">
        <v>119</v>
      </c>
      <c r="E23" s="5">
        <v>6</v>
      </c>
      <c r="F23" s="5"/>
      <c r="G23" s="5"/>
      <c r="H23" s="5">
        <v>1</v>
      </c>
      <c r="I23" s="5">
        <v>1</v>
      </c>
      <c r="J23" s="5"/>
      <c r="K23" s="25">
        <f t="shared" si="0"/>
        <v>8</v>
      </c>
      <c r="L23" s="22">
        <v>1500</v>
      </c>
      <c r="M23" s="6">
        <f t="shared" si="1"/>
        <v>12000</v>
      </c>
      <c r="N23" s="2" t="s">
        <v>83</v>
      </c>
    </row>
    <row r="24" spans="1:14" ht="66.75" customHeight="1" x14ac:dyDescent="0.25">
      <c r="A24" s="2">
        <v>18</v>
      </c>
      <c r="B24" s="24" t="s">
        <v>124</v>
      </c>
      <c r="C24" s="24" t="s">
        <v>125</v>
      </c>
      <c r="D24" s="24" t="s">
        <v>119</v>
      </c>
      <c r="E24" s="5">
        <v>18</v>
      </c>
      <c r="F24" s="5">
        <v>2</v>
      </c>
      <c r="G24" s="5">
        <v>2</v>
      </c>
      <c r="H24" s="5">
        <v>1</v>
      </c>
      <c r="I24" s="5">
        <v>1</v>
      </c>
      <c r="J24" s="5">
        <v>3</v>
      </c>
      <c r="K24" s="25">
        <f t="shared" si="0"/>
        <v>27</v>
      </c>
      <c r="L24" s="22">
        <v>9000</v>
      </c>
      <c r="M24" s="6">
        <f t="shared" si="1"/>
        <v>243000</v>
      </c>
      <c r="N24" s="2" t="s">
        <v>83</v>
      </c>
    </row>
    <row r="25" spans="1:14" ht="66.75" customHeight="1" x14ac:dyDescent="0.25">
      <c r="A25" s="2">
        <v>19</v>
      </c>
      <c r="B25" s="24" t="s">
        <v>124</v>
      </c>
      <c r="C25" s="24" t="s">
        <v>126</v>
      </c>
      <c r="D25" s="24" t="s">
        <v>119</v>
      </c>
      <c r="E25" s="5">
        <v>6</v>
      </c>
      <c r="F25" s="5">
        <v>1</v>
      </c>
      <c r="G25" s="5">
        <v>1</v>
      </c>
      <c r="H25" s="5">
        <v>1</v>
      </c>
      <c r="I25" s="5">
        <v>1</v>
      </c>
      <c r="J25" s="5">
        <v>2</v>
      </c>
      <c r="K25" s="25">
        <f t="shared" si="0"/>
        <v>12</v>
      </c>
      <c r="L25" s="22">
        <v>9000</v>
      </c>
      <c r="M25" s="6">
        <f t="shared" si="1"/>
        <v>108000</v>
      </c>
      <c r="N25" s="2" t="s">
        <v>83</v>
      </c>
    </row>
    <row r="26" spans="1:14" ht="24" customHeight="1" x14ac:dyDescent="0.25">
      <c r="A26" s="2">
        <v>20</v>
      </c>
      <c r="B26" s="24" t="s">
        <v>127</v>
      </c>
      <c r="C26" s="24" t="s">
        <v>128</v>
      </c>
      <c r="D26" s="24" t="s">
        <v>119</v>
      </c>
      <c r="E26" s="5">
        <v>5</v>
      </c>
      <c r="F26" s="5">
        <v>1</v>
      </c>
      <c r="G26" s="5">
        <v>1</v>
      </c>
      <c r="H26" s="5">
        <v>1</v>
      </c>
      <c r="I26" s="5">
        <v>1</v>
      </c>
      <c r="J26" s="5">
        <v>2</v>
      </c>
      <c r="K26" s="25">
        <f t="shared" si="0"/>
        <v>11</v>
      </c>
      <c r="L26" s="22">
        <v>11000</v>
      </c>
      <c r="M26" s="6">
        <f t="shared" si="1"/>
        <v>121000</v>
      </c>
      <c r="N26" s="2" t="s">
        <v>83</v>
      </c>
    </row>
    <row r="27" spans="1:14" ht="55.5" customHeight="1" x14ac:dyDescent="0.25">
      <c r="A27" s="2">
        <v>21</v>
      </c>
      <c r="B27" s="24" t="s">
        <v>129</v>
      </c>
      <c r="C27" s="24" t="s">
        <v>130</v>
      </c>
      <c r="D27" s="24" t="s">
        <v>119</v>
      </c>
      <c r="E27" s="5">
        <v>4</v>
      </c>
      <c r="F27" s="5">
        <v>1</v>
      </c>
      <c r="G27" s="5">
        <v>1</v>
      </c>
      <c r="H27" s="5">
        <v>1</v>
      </c>
      <c r="I27" s="5">
        <v>1</v>
      </c>
      <c r="J27" s="5">
        <v>1</v>
      </c>
      <c r="K27" s="25">
        <f t="shared" si="0"/>
        <v>9</v>
      </c>
      <c r="L27" s="22">
        <v>4000</v>
      </c>
      <c r="M27" s="6">
        <f t="shared" si="1"/>
        <v>36000</v>
      </c>
      <c r="N27" s="2" t="s">
        <v>83</v>
      </c>
    </row>
    <row r="28" spans="1:14" ht="55.5" customHeight="1" x14ac:dyDescent="0.25">
      <c r="A28" s="2">
        <v>22</v>
      </c>
      <c r="B28" s="24" t="s">
        <v>131</v>
      </c>
      <c r="C28" s="24" t="s">
        <v>132</v>
      </c>
      <c r="D28" s="24" t="s">
        <v>119</v>
      </c>
      <c r="E28" s="5">
        <v>18</v>
      </c>
      <c r="F28" s="5">
        <v>2</v>
      </c>
      <c r="G28" s="5">
        <v>2</v>
      </c>
      <c r="H28" s="5">
        <v>1</v>
      </c>
      <c r="I28" s="5">
        <v>1</v>
      </c>
      <c r="J28" s="5">
        <v>4</v>
      </c>
      <c r="K28" s="25">
        <f t="shared" si="0"/>
        <v>28</v>
      </c>
      <c r="L28" s="22">
        <v>11000</v>
      </c>
      <c r="M28" s="6">
        <f t="shared" si="1"/>
        <v>308000</v>
      </c>
      <c r="N28" s="2" t="s">
        <v>83</v>
      </c>
    </row>
    <row r="29" spans="1:14" ht="24" customHeight="1" x14ac:dyDescent="0.25">
      <c r="A29" s="2">
        <v>23</v>
      </c>
      <c r="B29" s="24" t="s">
        <v>133</v>
      </c>
      <c r="C29" s="24" t="s">
        <v>134</v>
      </c>
      <c r="D29" s="24" t="s">
        <v>119</v>
      </c>
      <c r="E29" s="5">
        <v>5</v>
      </c>
      <c r="F29" s="5">
        <v>1</v>
      </c>
      <c r="G29" s="5">
        <v>1</v>
      </c>
      <c r="H29" s="5">
        <v>1</v>
      </c>
      <c r="I29" s="5">
        <v>1</v>
      </c>
      <c r="J29" s="5">
        <v>2</v>
      </c>
      <c r="K29" s="25">
        <f t="shared" si="0"/>
        <v>11</v>
      </c>
      <c r="L29" s="22">
        <v>11000</v>
      </c>
      <c r="M29" s="6">
        <f t="shared" si="1"/>
        <v>121000</v>
      </c>
      <c r="N29" s="2" t="s">
        <v>83</v>
      </c>
    </row>
    <row r="30" spans="1:14" ht="55.5" customHeight="1" x14ac:dyDescent="0.25">
      <c r="A30" s="2">
        <v>24</v>
      </c>
      <c r="B30" s="24" t="s">
        <v>135</v>
      </c>
      <c r="C30" s="24" t="s">
        <v>136</v>
      </c>
      <c r="D30" s="24" t="s">
        <v>119</v>
      </c>
      <c r="E30" s="5">
        <v>2</v>
      </c>
      <c r="F30" s="5">
        <v>1</v>
      </c>
      <c r="G30" s="5">
        <v>1</v>
      </c>
      <c r="H30" s="5">
        <v>1</v>
      </c>
      <c r="I30" s="5">
        <v>1</v>
      </c>
      <c r="J30" s="5"/>
      <c r="K30" s="25">
        <f t="shared" si="0"/>
        <v>6</v>
      </c>
      <c r="L30" s="22">
        <v>7500</v>
      </c>
      <c r="M30" s="6">
        <f t="shared" si="1"/>
        <v>45000</v>
      </c>
      <c r="N30" s="2" t="s">
        <v>83</v>
      </c>
    </row>
    <row r="31" spans="1:14" ht="24" customHeight="1" x14ac:dyDescent="0.25">
      <c r="A31" s="2">
        <v>25</v>
      </c>
      <c r="B31" s="24" t="s">
        <v>137</v>
      </c>
      <c r="C31" s="24" t="s">
        <v>138</v>
      </c>
      <c r="D31" s="24" t="s">
        <v>119</v>
      </c>
      <c r="E31" s="5">
        <v>10</v>
      </c>
      <c r="F31" s="5">
        <v>1</v>
      </c>
      <c r="G31" s="5">
        <v>1</v>
      </c>
      <c r="H31" s="5">
        <v>1</v>
      </c>
      <c r="I31" s="5">
        <v>1</v>
      </c>
      <c r="J31" s="5">
        <v>3</v>
      </c>
      <c r="K31" s="25">
        <f t="shared" si="0"/>
        <v>17</v>
      </c>
      <c r="L31" s="22">
        <v>40000</v>
      </c>
      <c r="M31" s="6">
        <f t="shared" si="1"/>
        <v>680000</v>
      </c>
      <c r="N31" s="2" t="s">
        <v>83</v>
      </c>
    </row>
    <row r="32" spans="1:14" ht="45" customHeight="1" x14ac:dyDescent="0.25">
      <c r="A32" s="2">
        <v>26</v>
      </c>
      <c r="B32" s="24" t="s">
        <v>139</v>
      </c>
      <c r="C32" s="24" t="s">
        <v>140</v>
      </c>
      <c r="D32" s="24" t="s">
        <v>141</v>
      </c>
      <c r="E32" s="5">
        <v>50</v>
      </c>
      <c r="F32" s="5">
        <v>5</v>
      </c>
      <c r="G32" s="5">
        <v>5</v>
      </c>
      <c r="H32" s="5">
        <v>5</v>
      </c>
      <c r="I32" s="5">
        <v>3</v>
      </c>
      <c r="J32" s="5">
        <v>30</v>
      </c>
      <c r="K32" s="25">
        <f t="shared" si="0"/>
        <v>98</v>
      </c>
      <c r="L32" s="22">
        <v>2500</v>
      </c>
      <c r="M32" s="6">
        <f t="shared" si="1"/>
        <v>245000</v>
      </c>
      <c r="N32" s="2" t="s">
        <v>83</v>
      </c>
    </row>
    <row r="33" spans="1:14" ht="45" customHeight="1" x14ac:dyDescent="0.25">
      <c r="A33" s="2">
        <v>27</v>
      </c>
      <c r="B33" s="24" t="s">
        <v>139</v>
      </c>
      <c r="C33" s="24" t="s">
        <v>142</v>
      </c>
      <c r="D33" s="24" t="s">
        <v>141</v>
      </c>
      <c r="E33" s="5">
        <v>50</v>
      </c>
      <c r="F33" s="5">
        <v>5</v>
      </c>
      <c r="G33" s="5">
        <v>5</v>
      </c>
      <c r="H33" s="5">
        <v>5</v>
      </c>
      <c r="I33" s="5">
        <v>3</v>
      </c>
      <c r="J33" s="5">
        <v>60</v>
      </c>
      <c r="K33" s="25">
        <f t="shared" si="0"/>
        <v>128</v>
      </c>
      <c r="L33" s="22">
        <v>3000</v>
      </c>
      <c r="M33" s="6">
        <f t="shared" si="1"/>
        <v>384000</v>
      </c>
      <c r="N33" s="2" t="s">
        <v>83</v>
      </c>
    </row>
    <row r="34" spans="1:14" ht="45" customHeight="1" x14ac:dyDescent="0.25">
      <c r="A34" s="2">
        <v>28</v>
      </c>
      <c r="B34" s="24" t="s">
        <v>139</v>
      </c>
      <c r="C34" s="24" t="s">
        <v>143</v>
      </c>
      <c r="D34" s="24" t="s">
        <v>141</v>
      </c>
      <c r="E34" s="5">
        <v>50</v>
      </c>
      <c r="F34" s="5">
        <v>5</v>
      </c>
      <c r="G34" s="5">
        <v>5</v>
      </c>
      <c r="H34" s="5">
        <v>5</v>
      </c>
      <c r="I34" s="5">
        <v>3</v>
      </c>
      <c r="J34" s="5"/>
      <c r="K34" s="25">
        <f t="shared" si="0"/>
        <v>68</v>
      </c>
      <c r="L34" s="22">
        <v>3000</v>
      </c>
      <c r="M34" s="6">
        <f t="shared" si="1"/>
        <v>204000</v>
      </c>
      <c r="N34" s="2" t="s">
        <v>83</v>
      </c>
    </row>
    <row r="35" spans="1:14" ht="45" customHeight="1" x14ac:dyDescent="0.25">
      <c r="A35" s="2">
        <v>29</v>
      </c>
      <c r="B35" s="24" t="s">
        <v>139</v>
      </c>
      <c r="C35" s="24" t="s">
        <v>144</v>
      </c>
      <c r="D35" s="24" t="s">
        <v>141</v>
      </c>
      <c r="E35" s="5">
        <v>60</v>
      </c>
      <c r="F35" s="5">
        <v>4</v>
      </c>
      <c r="G35" s="5">
        <v>4</v>
      </c>
      <c r="H35" s="5">
        <v>2</v>
      </c>
      <c r="I35" s="5">
        <v>3</v>
      </c>
      <c r="J35" s="5"/>
      <c r="K35" s="25">
        <f t="shared" si="0"/>
        <v>73</v>
      </c>
      <c r="L35" s="22">
        <v>7000</v>
      </c>
      <c r="M35" s="6">
        <f t="shared" si="1"/>
        <v>511000</v>
      </c>
      <c r="N35" s="2" t="s">
        <v>83</v>
      </c>
    </row>
    <row r="36" spans="1:14" ht="45" customHeight="1" x14ac:dyDescent="0.25">
      <c r="A36" s="2">
        <v>30</v>
      </c>
      <c r="B36" s="24" t="s">
        <v>139</v>
      </c>
      <c r="C36" s="24" t="s">
        <v>145</v>
      </c>
      <c r="D36" s="24" t="s">
        <v>141</v>
      </c>
      <c r="E36" s="5">
        <v>60</v>
      </c>
      <c r="F36" s="5">
        <v>4</v>
      </c>
      <c r="G36" s="5">
        <v>4</v>
      </c>
      <c r="H36" s="5">
        <v>2</v>
      </c>
      <c r="I36" s="5">
        <v>3</v>
      </c>
      <c r="J36" s="5"/>
      <c r="K36" s="25">
        <f t="shared" si="0"/>
        <v>73</v>
      </c>
      <c r="L36" s="22">
        <v>8500</v>
      </c>
      <c r="M36" s="6">
        <f t="shared" si="1"/>
        <v>620500</v>
      </c>
      <c r="N36" s="2" t="s">
        <v>83</v>
      </c>
    </row>
    <row r="37" spans="1:14" ht="45" customHeight="1" x14ac:dyDescent="0.25">
      <c r="A37" s="2">
        <v>31</v>
      </c>
      <c r="B37" s="24" t="s">
        <v>139</v>
      </c>
      <c r="C37" s="24" t="s">
        <v>146</v>
      </c>
      <c r="D37" s="24" t="s">
        <v>141</v>
      </c>
      <c r="E37" s="5">
        <v>80</v>
      </c>
      <c r="F37" s="5">
        <v>4</v>
      </c>
      <c r="G37" s="5">
        <v>6</v>
      </c>
      <c r="H37" s="5">
        <v>4</v>
      </c>
      <c r="I37" s="5">
        <v>4</v>
      </c>
      <c r="J37" s="5"/>
      <c r="K37" s="25">
        <f t="shared" si="0"/>
        <v>98</v>
      </c>
      <c r="L37" s="22">
        <v>11000</v>
      </c>
      <c r="M37" s="6">
        <f t="shared" si="1"/>
        <v>1078000</v>
      </c>
      <c r="N37" s="2" t="s">
        <v>83</v>
      </c>
    </row>
    <row r="38" spans="1:14" ht="55.5" customHeight="1" x14ac:dyDescent="0.25">
      <c r="A38" s="2">
        <v>32</v>
      </c>
      <c r="B38" s="24" t="s">
        <v>147</v>
      </c>
      <c r="C38" s="24" t="s">
        <v>148</v>
      </c>
      <c r="D38" s="24" t="s">
        <v>141</v>
      </c>
      <c r="E38" s="5"/>
      <c r="F38" s="5"/>
      <c r="G38" s="5"/>
      <c r="H38" s="5"/>
      <c r="I38" s="5"/>
      <c r="J38" s="5">
        <v>5</v>
      </c>
      <c r="K38" s="25">
        <f t="shared" si="0"/>
        <v>5</v>
      </c>
      <c r="L38" s="22">
        <v>7500</v>
      </c>
      <c r="M38" s="6">
        <f t="shared" si="1"/>
        <v>37500</v>
      </c>
      <c r="N38" s="2" t="s">
        <v>83</v>
      </c>
    </row>
    <row r="39" spans="1:14" ht="33.75" customHeight="1" x14ac:dyDescent="0.25">
      <c r="A39" s="2">
        <v>33</v>
      </c>
      <c r="B39" s="24" t="s">
        <v>149</v>
      </c>
      <c r="C39" s="24" t="s">
        <v>150</v>
      </c>
      <c r="D39" s="24" t="s">
        <v>151</v>
      </c>
      <c r="E39" s="5">
        <v>18</v>
      </c>
      <c r="F39" s="5">
        <v>2</v>
      </c>
      <c r="G39" s="5">
        <v>2</v>
      </c>
      <c r="H39" s="5">
        <v>1</v>
      </c>
      <c r="I39" s="5">
        <v>1</v>
      </c>
      <c r="J39" s="5">
        <v>5</v>
      </c>
      <c r="K39" s="25">
        <f t="shared" ref="K39:K58" si="2">SUM(E39:J39)</f>
        <v>29</v>
      </c>
      <c r="L39" s="22">
        <v>7000</v>
      </c>
      <c r="M39" s="6">
        <f t="shared" ref="M39:M58" si="3">ROUND(K39*L39,0)</f>
        <v>203000</v>
      </c>
      <c r="N39" s="2" t="s">
        <v>83</v>
      </c>
    </row>
    <row r="40" spans="1:14" ht="24" customHeight="1" x14ac:dyDescent="0.25">
      <c r="A40" s="2">
        <v>34</v>
      </c>
      <c r="B40" s="24" t="s">
        <v>152</v>
      </c>
      <c r="C40" s="24" t="s">
        <v>153</v>
      </c>
      <c r="D40" s="24" t="s">
        <v>151</v>
      </c>
      <c r="E40" s="5">
        <v>1</v>
      </c>
      <c r="F40" s="5"/>
      <c r="G40" s="5">
        <v>1</v>
      </c>
      <c r="H40" s="5"/>
      <c r="I40" s="5"/>
      <c r="J40" s="5">
        <v>1</v>
      </c>
      <c r="K40" s="25">
        <f t="shared" si="2"/>
        <v>3</v>
      </c>
      <c r="L40" s="22">
        <v>16000</v>
      </c>
      <c r="M40" s="6">
        <f t="shared" si="3"/>
        <v>48000</v>
      </c>
      <c r="N40" s="2" t="s">
        <v>83</v>
      </c>
    </row>
    <row r="41" spans="1:14" ht="33.75" customHeight="1" x14ac:dyDescent="0.25">
      <c r="A41" s="2">
        <v>35</v>
      </c>
      <c r="B41" s="24" t="s">
        <v>154</v>
      </c>
      <c r="C41" s="24" t="s">
        <v>155</v>
      </c>
      <c r="D41" s="24" t="s">
        <v>156</v>
      </c>
      <c r="E41" s="5">
        <v>160</v>
      </c>
      <c r="F41" s="5">
        <v>8</v>
      </c>
      <c r="G41" s="5">
        <v>8</v>
      </c>
      <c r="H41" s="5">
        <v>8</v>
      </c>
      <c r="I41" s="5">
        <v>8</v>
      </c>
      <c r="J41" s="5">
        <v>12</v>
      </c>
      <c r="K41" s="25">
        <f t="shared" si="2"/>
        <v>204</v>
      </c>
      <c r="L41" s="22">
        <v>22000</v>
      </c>
      <c r="M41" s="6">
        <f t="shared" si="3"/>
        <v>4488000</v>
      </c>
      <c r="N41" s="2" t="s">
        <v>83</v>
      </c>
    </row>
    <row r="42" spans="1:14" ht="45" customHeight="1" x14ac:dyDescent="0.25">
      <c r="A42" s="2">
        <v>36</v>
      </c>
      <c r="B42" s="24" t="s">
        <v>157</v>
      </c>
      <c r="C42" s="24" t="s">
        <v>158</v>
      </c>
      <c r="D42" s="24" t="s">
        <v>156</v>
      </c>
      <c r="E42" s="5">
        <v>10</v>
      </c>
      <c r="F42" s="5">
        <v>1</v>
      </c>
      <c r="G42" s="5"/>
      <c r="H42" s="5">
        <v>2</v>
      </c>
      <c r="I42" s="5"/>
      <c r="J42" s="5">
        <v>25</v>
      </c>
      <c r="K42" s="25">
        <f t="shared" si="2"/>
        <v>38</v>
      </c>
      <c r="L42" s="22">
        <v>38000</v>
      </c>
      <c r="M42" s="6">
        <f t="shared" si="3"/>
        <v>1444000</v>
      </c>
      <c r="N42" s="2" t="s">
        <v>83</v>
      </c>
    </row>
    <row r="43" spans="1:14" ht="45" customHeight="1" x14ac:dyDescent="0.25">
      <c r="A43" s="2">
        <v>37</v>
      </c>
      <c r="B43" s="24" t="s">
        <v>157</v>
      </c>
      <c r="C43" s="24" t="s">
        <v>159</v>
      </c>
      <c r="D43" s="24" t="s">
        <v>119</v>
      </c>
      <c r="E43" s="5">
        <v>72</v>
      </c>
      <c r="F43" s="5">
        <v>5</v>
      </c>
      <c r="G43" s="5"/>
      <c r="H43" s="5">
        <v>5</v>
      </c>
      <c r="I43" s="5">
        <v>5</v>
      </c>
      <c r="J43" s="5"/>
      <c r="K43" s="25">
        <f t="shared" si="2"/>
        <v>87</v>
      </c>
      <c r="L43" s="22">
        <v>9000</v>
      </c>
      <c r="M43" s="6">
        <f t="shared" si="3"/>
        <v>783000</v>
      </c>
      <c r="N43" s="2" t="s">
        <v>83</v>
      </c>
    </row>
    <row r="44" spans="1:14" ht="33.75" customHeight="1" x14ac:dyDescent="0.25">
      <c r="A44" s="2">
        <v>38</v>
      </c>
      <c r="B44" s="24" t="s">
        <v>160</v>
      </c>
      <c r="C44" s="24" t="s">
        <v>161</v>
      </c>
      <c r="D44" s="24" t="s">
        <v>119</v>
      </c>
      <c r="E44" s="5">
        <v>5</v>
      </c>
      <c r="F44" s="5">
        <v>1</v>
      </c>
      <c r="G44" s="5">
        <v>1</v>
      </c>
      <c r="H44" s="5">
        <v>1</v>
      </c>
      <c r="I44" s="5">
        <v>1</v>
      </c>
      <c r="J44" s="5">
        <v>2</v>
      </c>
      <c r="K44" s="25">
        <f t="shared" si="2"/>
        <v>11</v>
      </c>
      <c r="L44" s="22">
        <v>75000</v>
      </c>
      <c r="M44" s="6">
        <f t="shared" si="3"/>
        <v>825000</v>
      </c>
      <c r="N44" s="2" t="s">
        <v>83</v>
      </c>
    </row>
    <row r="45" spans="1:14" ht="45" customHeight="1" x14ac:dyDescent="0.25">
      <c r="A45" s="2">
        <v>39</v>
      </c>
      <c r="B45" s="24" t="s">
        <v>162</v>
      </c>
      <c r="C45" s="24" t="s">
        <v>163</v>
      </c>
      <c r="D45" s="24" t="s">
        <v>119</v>
      </c>
      <c r="E45" s="5">
        <v>2</v>
      </c>
      <c r="F45" s="5">
        <v>1</v>
      </c>
      <c r="G45" s="5">
        <v>1</v>
      </c>
      <c r="H45" s="5">
        <v>1</v>
      </c>
      <c r="I45" s="5">
        <v>1</v>
      </c>
      <c r="J45" s="5"/>
      <c r="K45" s="25">
        <f t="shared" si="2"/>
        <v>6</v>
      </c>
      <c r="L45" s="22">
        <v>6500</v>
      </c>
      <c r="M45" s="6">
        <f t="shared" si="3"/>
        <v>39000</v>
      </c>
      <c r="N45" s="2" t="s">
        <v>83</v>
      </c>
    </row>
    <row r="46" spans="1:14" ht="33.75" customHeight="1" x14ac:dyDescent="0.25">
      <c r="A46" s="2">
        <v>40</v>
      </c>
      <c r="B46" s="24" t="s">
        <v>164</v>
      </c>
      <c r="C46" s="24" t="s">
        <v>165</v>
      </c>
      <c r="D46" s="24" t="s">
        <v>119</v>
      </c>
      <c r="E46" s="5">
        <v>4</v>
      </c>
      <c r="F46" s="5">
        <v>1</v>
      </c>
      <c r="G46" s="5">
        <v>1</v>
      </c>
      <c r="H46" s="5">
        <v>1</v>
      </c>
      <c r="I46" s="5">
        <v>1</v>
      </c>
      <c r="J46" s="5">
        <v>1</v>
      </c>
      <c r="K46" s="25">
        <f t="shared" si="2"/>
        <v>9</v>
      </c>
      <c r="L46" s="22">
        <v>7000</v>
      </c>
      <c r="M46" s="6">
        <f t="shared" si="3"/>
        <v>63000</v>
      </c>
      <c r="N46" s="2" t="s">
        <v>83</v>
      </c>
    </row>
    <row r="47" spans="1:14" ht="24" customHeight="1" x14ac:dyDescent="0.25">
      <c r="A47" s="2">
        <v>41</v>
      </c>
      <c r="B47" s="24" t="s">
        <v>166</v>
      </c>
      <c r="C47" s="24" t="s">
        <v>167</v>
      </c>
      <c r="D47" s="24" t="s">
        <v>168</v>
      </c>
      <c r="E47" s="5">
        <v>80</v>
      </c>
      <c r="F47" s="5">
        <v>6</v>
      </c>
      <c r="G47" s="5">
        <v>8</v>
      </c>
      <c r="H47" s="5">
        <v>3</v>
      </c>
      <c r="I47" s="5">
        <v>2</v>
      </c>
      <c r="J47" s="5"/>
      <c r="K47" s="25">
        <f t="shared" si="2"/>
        <v>99</v>
      </c>
      <c r="L47" s="22">
        <v>2500</v>
      </c>
      <c r="M47" s="6">
        <f t="shared" si="3"/>
        <v>247500</v>
      </c>
      <c r="N47" s="2" t="s">
        <v>83</v>
      </c>
    </row>
    <row r="48" spans="1:14" ht="132.75" customHeight="1" x14ac:dyDescent="0.25">
      <c r="A48" s="2">
        <v>42</v>
      </c>
      <c r="B48" s="24" t="s">
        <v>169</v>
      </c>
      <c r="C48" s="24" t="s">
        <v>170</v>
      </c>
      <c r="D48" s="24" t="s">
        <v>171</v>
      </c>
      <c r="E48" s="5">
        <v>5</v>
      </c>
      <c r="F48" s="5">
        <v>1</v>
      </c>
      <c r="G48" s="5">
        <v>1</v>
      </c>
      <c r="H48" s="5">
        <v>1</v>
      </c>
      <c r="I48" s="5"/>
      <c r="J48" s="5">
        <v>2</v>
      </c>
      <c r="K48" s="25">
        <f t="shared" si="2"/>
        <v>10</v>
      </c>
      <c r="L48" s="22">
        <v>22000</v>
      </c>
      <c r="M48" s="6">
        <f t="shared" si="3"/>
        <v>220000</v>
      </c>
      <c r="N48" s="2" t="s">
        <v>83</v>
      </c>
    </row>
    <row r="49" spans="1:14" ht="45" customHeight="1" x14ac:dyDescent="0.25">
      <c r="A49" s="2">
        <v>43</v>
      </c>
      <c r="B49" s="24" t="s">
        <v>172</v>
      </c>
      <c r="C49" s="24" t="s">
        <v>173</v>
      </c>
      <c r="D49" s="24" t="s">
        <v>168</v>
      </c>
      <c r="E49" s="5">
        <v>90</v>
      </c>
      <c r="F49" s="5">
        <v>8</v>
      </c>
      <c r="G49" s="5">
        <v>8</v>
      </c>
      <c r="H49" s="5">
        <v>6</v>
      </c>
      <c r="I49" s="5">
        <v>6</v>
      </c>
      <c r="J49" s="5">
        <v>35</v>
      </c>
      <c r="K49" s="25">
        <f t="shared" si="2"/>
        <v>153</v>
      </c>
      <c r="L49" s="22">
        <v>8500</v>
      </c>
      <c r="M49" s="6">
        <f t="shared" si="3"/>
        <v>1300500</v>
      </c>
      <c r="N49" s="2" t="s">
        <v>83</v>
      </c>
    </row>
    <row r="50" spans="1:14" ht="88.5" customHeight="1" x14ac:dyDescent="0.25">
      <c r="A50" s="2">
        <v>44</v>
      </c>
      <c r="B50" s="24" t="s">
        <v>174</v>
      </c>
      <c r="C50" s="24" t="s">
        <v>175</v>
      </c>
      <c r="D50" s="24" t="s">
        <v>168</v>
      </c>
      <c r="E50" s="5">
        <v>36</v>
      </c>
      <c r="F50" s="5">
        <v>2</v>
      </c>
      <c r="G50" s="5">
        <v>2</v>
      </c>
      <c r="H50" s="5">
        <v>1</v>
      </c>
      <c r="I50" s="5">
        <v>1</v>
      </c>
      <c r="J50" s="5">
        <v>5</v>
      </c>
      <c r="K50" s="25">
        <f t="shared" si="2"/>
        <v>47</v>
      </c>
      <c r="L50" s="22">
        <v>6500</v>
      </c>
      <c r="M50" s="6">
        <f t="shared" si="3"/>
        <v>305500</v>
      </c>
      <c r="N50" s="2" t="s">
        <v>83</v>
      </c>
    </row>
    <row r="51" spans="1:14" ht="55.5" customHeight="1" x14ac:dyDescent="0.25">
      <c r="A51" s="2">
        <v>45</v>
      </c>
      <c r="B51" s="24" t="s">
        <v>176</v>
      </c>
      <c r="C51" s="24" t="s">
        <v>177</v>
      </c>
      <c r="D51" s="24" t="s">
        <v>168</v>
      </c>
      <c r="E51" s="5">
        <v>18</v>
      </c>
      <c r="F51" s="5">
        <v>1</v>
      </c>
      <c r="G51" s="5">
        <v>1</v>
      </c>
      <c r="H51" s="5">
        <v>1</v>
      </c>
      <c r="I51" s="5">
        <v>1</v>
      </c>
      <c r="J51" s="5">
        <v>2</v>
      </c>
      <c r="K51" s="25">
        <f t="shared" si="2"/>
        <v>24</v>
      </c>
      <c r="L51" s="22">
        <v>4000</v>
      </c>
      <c r="M51" s="6">
        <f t="shared" si="3"/>
        <v>96000</v>
      </c>
      <c r="N51" s="2" t="s">
        <v>83</v>
      </c>
    </row>
    <row r="52" spans="1:14" ht="24" customHeight="1" x14ac:dyDescent="0.25">
      <c r="A52" s="2">
        <v>46</v>
      </c>
      <c r="B52" s="24" t="s">
        <v>178</v>
      </c>
      <c r="C52" s="24" t="s">
        <v>179</v>
      </c>
      <c r="D52" s="24" t="s">
        <v>168</v>
      </c>
      <c r="E52" s="5">
        <v>36</v>
      </c>
      <c r="F52" s="5">
        <v>4</v>
      </c>
      <c r="G52" s="5">
        <v>4</v>
      </c>
      <c r="H52" s="5">
        <v>2</v>
      </c>
      <c r="I52" s="5">
        <v>2</v>
      </c>
      <c r="J52" s="5">
        <v>2</v>
      </c>
      <c r="K52" s="25">
        <f t="shared" si="2"/>
        <v>50</v>
      </c>
      <c r="L52" s="22">
        <v>1500</v>
      </c>
      <c r="M52" s="6">
        <f t="shared" si="3"/>
        <v>75000</v>
      </c>
      <c r="N52" s="2" t="s">
        <v>83</v>
      </c>
    </row>
    <row r="53" spans="1:14" ht="55.5" customHeight="1" x14ac:dyDescent="0.25">
      <c r="A53" s="2">
        <v>47</v>
      </c>
      <c r="B53" s="24" t="s">
        <v>180</v>
      </c>
      <c r="C53" s="24" t="s">
        <v>181</v>
      </c>
      <c r="D53" s="24" t="s">
        <v>119</v>
      </c>
      <c r="E53" s="5">
        <v>3</v>
      </c>
      <c r="F53" s="5">
        <v>1</v>
      </c>
      <c r="G53" s="5">
        <v>1</v>
      </c>
      <c r="H53" s="5">
        <v>1</v>
      </c>
      <c r="I53" s="5">
        <v>1</v>
      </c>
      <c r="J53" s="5">
        <v>1</v>
      </c>
      <c r="K53" s="25">
        <f t="shared" si="2"/>
        <v>8</v>
      </c>
      <c r="L53" s="22">
        <v>9500</v>
      </c>
      <c r="M53" s="6">
        <f t="shared" si="3"/>
        <v>76000</v>
      </c>
      <c r="N53" s="2" t="s">
        <v>83</v>
      </c>
    </row>
    <row r="54" spans="1:14" ht="55.5" customHeight="1" x14ac:dyDescent="0.25">
      <c r="A54" s="2">
        <v>48</v>
      </c>
      <c r="B54" s="24" t="s">
        <v>182</v>
      </c>
      <c r="C54" s="24" t="s">
        <v>183</v>
      </c>
      <c r="D54" s="24" t="s">
        <v>184</v>
      </c>
      <c r="E54" s="5"/>
      <c r="F54" s="5"/>
      <c r="G54" s="5"/>
      <c r="H54" s="5"/>
      <c r="I54" s="5"/>
      <c r="J54" s="5">
        <v>1</v>
      </c>
      <c r="K54" s="25">
        <f t="shared" si="2"/>
        <v>1</v>
      </c>
      <c r="L54" s="22">
        <v>400000</v>
      </c>
      <c r="M54" s="6">
        <f t="shared" si="3"/>
        <v>400000</v>
      </c>
      <c r="N54" s="2" t="s">
        <v>83</v>
      </c>
    </row>
    <row r="55" spans="1:14" ht="121.5" customHeight="1" x14ac:dyDescent="0.25">
      <c r="A55" s="2">
        <v>49</v>
      </c>
      <c r="B55" s="24" t="s">
        <v>185</v>
      </c>
      <c r="C55" s="24" t="s">
        <v>186</v>
      </c>
      <c r="D55" s="24" t="s">
        <v>119</v>
      </c>
      <c r="E55" s="5"/>
      <c r="F55" s="5"/>
      <c r="G55" s="5"/>
      <c r="H55" s="5"/>
      <c r="I55" s="5"/>
      <c r="J55" s="5">
        <v>4</v>
      </c>
      <c r="K55" s="25">
        <f t="shared" si="2"/>
        <v>4</v>
      </c>
      <c r="L55" s="22">
        <v>8000</v>
      </c>
      <c r="M55" s="6">
        <f t="shared" si="3"/>
        <v>32000</v>
      </c>
      <c r="N55" s="2" t="s">
        <v>83</v>
      </c>
    </row>
    <row r="56" spans="1:14" ht="24" customHeight="1" x14ac:dyDescent="0.25">
      <c r="A56" s="2">
        <v>50</v>
      </c>
      <c r="B56" s="24" t="s">
        <v>187</v>
      </c>
      <c r="C56" s="24" t="s">
        <v>188</v>
      </c>
      <c r="D56" s="24" t="s">
        <v>119</v>
      </c>
      <c r="E56" s="5"/>
      <c r="F56" s="5"/>
      <c r="G56" s="5"/>
      <c r="H56" s="5"/>
      <c r="I56" s="5"/>
      <c r="J56" s="5">
        <v>60</v>
      </c>
      <c r="K56" s="25">
        <f t="shared" si="2"/>
        <v>60</v>
      </c>
      <c r="L56" s="22">
        <v>32000</v>
      </c>
      <c r="M56" s="6">
        <f t="shared" si="3"/>
        <v>1920000</v>
      </c>
      <c r="N56" s="2" t="s">
        <v>83</v>
      </c>
    </row>
    <row r="57" spans="1:14" ht="24" customHeight="1" x14ac:dyDescent="0.25">
      <c r="A57" s="2">
        <v>51</v>
      </c>
      <c r="B57" s="24" t="s">
        <v>189</v>
      </c>
      <c r="C57" s="24" t="s">
        <v>190</v>
      </c>
      <c r="D57" s="24" t="s">
        <v>191</v>
      </c>
      <c r="E57" s="5"/>
      <c r="F57" s="5"/>
      <c r="G57" s="5"/>
      <c r="H57" s="5"/>
      <c r="I57" s="5"/>
      <c r="J57" s="5">
        <v>2</v>
      </c>
      <c r="K57" s="25">
        <f t="shared" si="2"/>
        <v>2</v>
      </c>
      <c r="L57" s="22">
        <v>15000</v>
      </c>
      <c r="M57" s="6">
        <f t="shared" si="3"/>
        <v>30000</v>
      </c>
      <c r="N57" s="2" t="s">
        <v>83</v>
      </c>
    </row>
    <row r="58" spans="1:14" ht="99.75" customHeight="1" x14ac:dyDescent="0.25">
      <c r="A58" s="2">
        <v>52</v>
      </c>
      <c r="B58" s="24" t="s">
        <v>192</v>
      </c>
      <c r="C58" s="24" t="s">
        <v>193</v>
      </c>
      <c r="D58" s="24" t="s">
        <v>194</v>
      </c>
      <c r="E58" s="5">
        <v>30</v>
      </c>
      <c r="F58" s="5">
        <v>1</v>
      </c>
      <c r="G58" s="5">
        <v>1</v>
      </c>
      <c r="H58" s="5">
        <v>1</v>
      </c>
      <c r="I58" s="5">
        <v>1</v>
      </c>
      <c r="J58" s="5">
        <v>10</v>
      </c>
      <c r="K58" s="25">
        <f t="shared" si="2"/>
        <v>44</v>
      </c>
      <c r="L58" s="22">
        <v>16000</v>
      </c>
      <c r="M58" s="6">
        <f t="shared" si="3"/>
        <v>704000</v>
      </c>
      <c r="N58" s="2" t="s">
        <v>83</v>
      </c>
    </row>
    <row r="59" spans="1:14" ht="18" customHeight="1" x14ac:dyDescent="0.25">
      <c r="A59" s="46" t="s">
        <v>195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26"/>
      <c r="M59" s="27">
        <f>SUM(M7:M58)</f>
        <v>27048500</v>
      </c>
      <c r="N59" s="26"/>
    </row>
    <row r="61" spans="1:14" ht="18" customHeight="1" x14ac:dyDescent="0.25">
      <c r="A61" s="42" t="s">
        <v>196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</row>
    <row r="62" spans="1:14" ht="30" customHeight="1" x14ac:dyDescent="0.25">
      <c r="A62" s="1" t="s">
        <v>67</v>
      </c>
      <c r="B62" s="1" t="s">
        <v>68</v>
      </c>
      <c r="C62" s="1" t="s">
        <v>69</v>
      </c>
      <c r="D62" s="1" t="s">
        <v>70</v>
      </c>
      <c r="E62" s="1" t="s">
        <v>71</v>
      </c>
      <c r="F62" s="1" t="s">
        <v>72</v>
      </c>
      <c r="G62" s="1" t="s">
        <v>73</v>
      </c>
      <c r="H62" s="1" t="s">
        <v>74</v>
      </c>
      <c r="I62" s="1" t="s">
        <v>75</v>
      </c>
      <c r="J62" s="1" t="s">
        <v>76</v>
      </c>
      <c r="K62" s="1" t="s">
        <v>77</v>
      </c>
      <c r="L62" s="1" t="s">
        <v>78</v>
      </c>
      <c r="M62" s="1" t="s">
        <v>79</v>
      </c>
      <c r="N62" s="1" t="s">
        <v>39</v>
      </c>
    </row>
    <row r="63" spans="1:14" ht="33.75" customHeight="1" x14ac:dyDescent="0.25">
      <c r="A63" s="2">
        <v>1</v>
      </c>
      <c r="B63" s="24" t="s">
        <v>197</v>
      </c>
      <c r="C63" s="24" t="s">
        <v>198</v>
      </c>
      <c r="D63" s="24" t="s">
        <v>199</v>
      </c>
      <c r="E63" s="5">
        <v>400</v>
      </c>
      <c r="F63" s="5"/>
      <c r="G63" s="5"/>
      <c r="H63" s="5">
        <v>4</v>
      </c>
      <c r="I63" s="5">
        <v>4</v>
      </c>
      <c r="J63" s="5">
        <v>100</v>
      </c>
      <c r="K63" s="25">
        <f t="shared" ref="K63:K72" si="4">SUM(E63:J63)</f>
        <v>508</v>
      </c>
      <c r="L63" s="22">
        <v>8500</v>
      </c>
      <c r="M63" s="6">
        <f t="shared" ref="M63:M72" si="5">ROUND(K63*L63,0)</f>
        <v>4318000</v>
      </c>
      <c r="N63" s="2" t="s">
        <v>83</v>
      </c>
    </row>
    <row r="64" spans="1:14" ht="33.75" customHeight="1" x14ac:dyDescent="0.25">
      <c r="A64" s="2">
        <v>2</v>
      </c>
      <c r="B64" s="24" t="s">
        <v>197</v>
      </c>
      <c r="C64" s="24" t="s">
        <v>200</v>
      </c>
      <c r="D64" s="24" t="s">
        <v>199</v>
      </c>
      <c r="E64" s="5">
        <v>100</v>
      </c>
      <c r="F64" s="5"/>
      <c r="G64" s="5"/>
      <c r="H64" s="5">
        <v>3</v>
      </c>
      <c r="I64" s="5">
        <v>4</v>
      </c>
      <c r="J64" s="5">
        <v>20</v>
      </c>
      <c r="K64" s="25">
        <f t="shared" si="4"/>
        <v>127</v>
      </c>
      <c r="L64" s="22">
        <v>11000</v>
      </c>
      <c r="M64" s="6">
        <f t="shared" si="5"/>
        <v>1397000</v>
      </c>
      <c r="N64" s="2" t="s">
        <v>83</v>
      </c>
    </row>
    <row r="65" spans="1:14" ht="45" customHeight="1" x14ac:dyDescent="0.25">
      <c r="A65" s="2">
        <v>3</v>
      </c>
      <c r="B65" s="24" t="s">
        <v>201</v>
      </c>
      <c r="C65" s="24" t="s">
        <v>202</v>
      </c>
      <c r="D65" s="24" t="s">
        <v>203</v>
      </c>
      <c r="E65" s="5">
        <v>18</v>
      </c>
      <c r="F65" s="5"/>
      <c r="G65" s="5"/>
      <c r="H65" s="5">
        <v>1</v>
      </c>
      <c r="I65" s="5">
        <v>1</v>
      </c>
      <c r="J65" s="5">
        <v>1</v>
      </c>
      <c r="K65" s="25">
        <f t="shared" si="4"/>
        <v>21</v>
      </c>
      <c r="L65" s="22">
        <v>17000</v>
      </c>
      <c r="M65" s="6">
        <f t="shared" si="5"/>
        <v>357000</v>
      </c>
      <c r="N65" s="2" t="s">
        <v>83</v>
      </c>
    </row>
    <row r="66" spans="1:14" ht="24" customHeight="1" x14ac:dyDescent="0.25">
      <c r="A66" s="2">
        <v>4</v>
      </c>
      <c r="B66" s="24" t="s">
        <v>204</v>
      </c>
      <c r="C66" s="24" t="s">
        <v>205</v>
      </c>
      <c r="D66" s="24" t="s">
        <v>119</v>
      </c>
      <c r="E66" s="5">
        <v>12</v>
      </c>
      <c r="F66" s="5"/>
      <c r="G66" s="5"/>
      <c r="H66" s="5">
        <v>2</v>
      </c>
      <c r="I66" s="5">
        <v>2</v>
      </c>
      <c r="J66" s="5">
        <v>1</v>
      </c>
      <c r="K66" s="25">
        <f t="shared" si="4"/>
        <v>17</v>
      </c>
      <c r="L66" s="22">
        <v>12000</v>
      </c>
      <c r="M66" s="6">
        <f t="shared" si="5"/>
        <v>204000</v>
      </c>
      <c r="N66" s="2" t="s">
        <v>83</v>
      </c>
    </row>
    <row r="67" spans="1:14" ht="111" customHeight="1" x14ac:dyDescent="0.25">
      <c r="A67" s="2">
        <v>5</v>
      </c>
      <c r="B67" s="24" t="s">
        <v>206</v>
      </c>
      <c r="C67" s="24" t="s">
        <v>207</v>
      </c>
      <c r="D67" s="24" t="s">
        <v>208</v>
      </c>
      <c r="E67" s="5">
        <v>200</v>
      </c>
      <c r="F67" s="5"/>
      <c r="G67" s="5"/>
      <c r="H67" s="5">
        <v>12</v>
      </c>
      <c r="I67" s="5">
        <v>15</v>
      </c>
      <c r="J67" s="5">
        <v>50</v>
      </c>
      <c r="K67" s="25">
        <f t="shared" si="4"/>
        <v>277</v>
      </c>
      <c r="L67" s="22">
        <v>45000</v>
      </c>
      <c r="M67" s="6">
        <f t="shared" si="5"/>
        <v>12465000</v>
      </c>
      <c r="N67" s="2" t="s">
        <v>83</v>
      </c>
    </row>
    <row r="68" spans="1:14" ht="55.5" customHeight="1" x14ac:dyDescent="0.25">
      <c r="A68" s="2">
        <v>6</v>
      </c>
      <c r="B68" s="24" t="s">
        <v>209</v>
      </c>
      <c r="C68" s="24" t="s">
        <v>210</v>
      </c>
      <c r="D68" s="24" t="s">
        <v>211</v>
      </c>
      <c r="E68" s="5">
        <v>90</v>
      </c>
      <c r="F68" s="5"/>
      <c r="G68" s="5"/>
      <c r="H68" s="5">
        <v>2</v>
      </c>
      <c r="I68" s="5">
        <v>3</v>
      </c>
      <c r="J68" s="5"/>
      <c r="K68" s="25">
        <f t="shared" si="4"/>
        <v>95</v>
      </c>
      <c r="L68" s="22">
        <v>12000</v>
      </c>
      <c r="M68" s="6">
        <f t="shared" si="5"/>
        <v>1140000</v>
      </c>
      <c r="N68" s="2" t="s">
        <v>83</v>
      </c>
    </row>
    <row r="69" spans="1:14" ht="99.75" customHeight="1" x14ac:dyDescent="0.25">
      <c r="A69" s="2">
        <v>7</v>
      </c>
      <c r="B69" s="24" t="s">
        <v>212</v>
      </c>
      <c r="C69" s="24" t="s">
        <v>213</v>
      </c>
      <c r="D69" s="24" t="s">
        <v>214</v>
      </c>
      <c r="E69" s="5">
        <v>100</v>
      </c>
      <c r="F69" s="5"/>
      <c r="G69" s="5"/>
      <c r="H69" s="5">
        <v>3</v>
      </c>
      <c r="I69" s="5">
        <v>3</v>
      </c>
      <c r="J69" s="5">
        <v>20</v>
      </c>
      <c r="K69" s="25">
        <f t="shared" si="4"/>
        <v>126</v>
      </c>
      <c r="L69" s="22">
        <v>18000</v>
      </c>
      <c r="M69" s="6">
        <f t="shared" si="5"/>
        <v>2268000</v>
      </c>
      <c r="N69" s="2" t="s">
        <v>83</v>
      </c>
    </row>
    <row r="70" spans="1:14" ht="33.75" customHeight="1" x14ac:dyDescent="0.25">
      <c r="A70" s="2">
        <v>8</v>
      </c>
      <c r="B70" s="24" t="s">
        <v>215</v>
      </c>
      <c r="C70" s="24" t="s">
        <v>216</v>
      </c>
      <c r="D70" s="24" t="s">
        <v>217</v>
      </c>
      <c r="E70" s="5">
        <v>160</v>
      </c>
      <c r="F70" s="5"/>
      <c r="G70" s="5"/>
      <c r="H70" s="5">
        <v>4</v>
      </c>
      <c r="I70" s="5">
        <v>4</v>
      </c>
      <c r="J70" s="5">
        <v>20</v>
      </c>
      <c r="K70" s="25">
        <f t="shared" si="4"/>
        <v>188</v>
      </c>
      <c r="L70" s="22">
        <v>2600</v>
      </c>
      <c r="M70" s="6">
        <f t="shared" si="5"/>
        <v>488800</v>
      </c>
      <c r="N70" s="2" t="s">
        <v>83</v>
      </c>
    </row>
    <row r="71" spans="1:14" ht="24" customHeight="1" x14ac:dyDescent="0.25">
      <c r="A71" s="2">
        <v>9</v>
      </c>
      <c r="B71" s="24" t="s">
        <v>218</v>
      </c>
      <c r="C71" s="24" t="s">
        <v>219</v>
      </c>
      <c r="D71" s="24" t="s">
        <v>220</v>
      </c>
      <c r="E71" s="5">
        <v>10</v>
      </c>
      <c r="F71" s="5"/>
      <c r="G71" s="5"/>
      <c r="H71" s="5"/>
      <c r="I71" s="5"/>
      <c r="J71" s="5">
        <v>60</v>
      </c>
      <c r="K71" s="25">
        <f t="shared" si="4"/>
        <v>70</v>
      </c>
      <c r="L71" s="22">
        <v>18000</v>
      </c>
      <c r="M71" s="6">
        <f t="shared" si="5"/>
        <v>1260000</v>
      </c>
      <c r="N71" s="2" t="s">
        <v>83</v>
      </c>
    </row>
    <row r="72" spans="1:14" ht="66.75" customHeight="1" x14ac:dyDescent="0.25">
      <c r="A72" s="2">
        <v>10</v>
      </c>
      <c r="B72" s="24" t="s">
        <v>221</v>
      </c>
      <c r="C72" s="24" t="s">
        <v>222</v>
      </c>
      <c r="D72" s="24" t="s">
        <v>119</v>
      </c>
      <c r="E72" s="5">
        <v>1</v>
      </c>
      <c r="F72" s="5"/>
      <c r="G72" s="5"/>
      <c r="H72" s="5"/>
      <c r="I72" s="5"/>
      <c r="J72" s="5"/>
      <c r="K72" s="25">
        <f t="shared" si="4"/>
        <v>1</v>
      </c>
      <c r="L72" s="22">
        <v>160000</v>
      </c>
      <c r="M72" s="6">
        <f t="shared" si="5"/>
        <v>160000</v>
      </c>
      <c r="N72" s="2" t="s">
        <v>83</v>
      </c>
    </row>
    <row r="73" spans="1:14" ht="18" customHeight="1" x14ac:dyDescent="0.25">
      <c r="A73" s="46" t="s">
        <v>223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26"/>
      <c r="M73" s="27">
        <f>SUM(M63:M72)</f>
        <v>24057800</v>
      </c>
      <c r="N73" s="26"/>
    </row>
    <row r="75" spans="1:14" ht="18" customHeight="1" x14ac:dyDescent="0.25">
      <c r="A75" s="42" t="s">
        <v>224</v>
      </c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</row>
    <row r="76" spans="1:14" ht="30" customHeight="1" x14ac:dyDescent="0.25">
      <c r="A76" s="1" t="s">
        <v>67</v>
      </c>
      <c r="B76" s="1" t="s">
        <v>68</v>
      </c>
      <c r="C76" s="1" t="s">
        <v>69</v>
      </c>
      <c r="D76" s="1" t="s">
        <v>70</v>
      </c>
      <c r="E76" s="1" t="s">
        <v>71</v>
      </c>
      <c r="F76" s="1" t="s">
        <v>72</v>
      </c>
      <c r="G76" s="1" t="s">
        <v>73</v>
      </c>
      <c r="H76" s="1" t="s">
        <v>74</v>
      </c>
      <c r="I76" s="1" t="s">
        <v>75</v>
      </c>
      <c r="J76" s="1" t="s">
        <v>76</v>
      </c>
      <c r="K76" s="1" t="s">
        <v>77</v>
      </c>
      <c r="L76" s="1" t="s">
        <v>78</v>
      </c>
      <c r="M76" s="1" t="s">
        <v>79</v>
      </c>
      <c r="N76" s="1" t="s">
        <v>39</v>
      </c>
    </row>
    <row r="77" spans="1:14" ht="24" customHeight="1" x14ac:dyDescent="0.25">
      <c r="A77" s="2">
        <v>1</v>
      </c>
      <c r="B77" s="24" t="s">
        <v>225</v>
      </c>
      <c r="C77" s="24" t="s">
        <v>226</v>
      </c>
      <c r="D77" s="24" t="s">
        <v>227</v>
      </c>
      <c r="E77" s="5">
        <v>1</v>
      </c>
      <c r="F77" s="5"/>
      <c r="G77" s="5">
        <v>1</v>
      </c>
      <c r="H77" s="5"/>
      <c r="I77" s="5"/>
      <c r="J77" s="5"/>
      <c r="K77" s="25">
        <f>SUM(E77:J77)</f>
        <v>2</v>
      </c>
      <c r="L77" s="22">
        <v>25000</v>
      </c>
      <c r="M77" s="6">
        <f>ROUND(K77*L77,0)</f>
        <v>50000</v>
      </c>
      <c r="N77" s="2" t="s">
        <v>83</v>
      </c>
    </row>
    <row r="78" spans="1:14" ht="55.5" customHeight="1" x14ac:dyDescent="0.25">
      <c r="A78" s="2">
        <v>2</v>
      </c>
      <c r="B78" s="24" t="s">
        <v>228</v>
      </c>
      <c r="C78" s="24" t="s">
        <v>229</v>
      </c>
      <c r="D78" s="24" t="s">
        <v>230</v>
      </c>
      <c r="E78" s="5">
        <v>1</v>
      </c>
      <c r="F78" s="5"/>
      <c r="G78" s="5">
        <v>1</v>
      </c>
      <c r="H78" s="5"/>
      <c r="I78" s="5"/>
      <c r="J78" s="5"/>
      <c r="K78" s="25">
        <f>SUM(E78:J78)</f>
        <v>2</v>
      </c>
      <c r="L78" s="22">
        <v>30000</v>
      </c>
      <c r="M78" s="6">
        <f>ROUND(K78*L78,0)</f>
        <v>60000</v>
      </c>
      <c r="N78" s="2" t="s">
        <v>83</v>
      </c>
    </row>
    <row r="79" spans="1:14" ht="24" customHeight="1" x14ac:dyDescent="0.25">
      <c r="A79" s="2">
        <v>3</v>
      </c>
      <c r="B79" s="24" t="s">
        <v>231</v>
      </c>
      <c r="C79" s="24" t="s">
        <v>232</v>
      </c>
      <c r="D79" s="24" t="s">
        <v>230</v>
      </c>
      <c r="E79" s="5">
        <v>1</v>
      </c>
      <c r="F79" s="5"/>
      <c r="G79" s="5"/>
      <c r="H79" s="5"/>
      <c r="I79" s="5"/>
      <c r="J79" s="5"/>
      <c r="K79" s="25">
        <f>SUM(E79:J79)</f>
        <v>1</v>
      </c>
      <c r="L79" s="22">
        <v>70000</v>
      </c>
      <c r="M79" s="6">
        <f>ROUND(K79*L79,0)</f>
        <v>70000</v>
      </c>
      <c r="N79" s="2" t="s">
        <v>83</v>
      </c>
    </row>
    <row r="80" spans="1:14" ht="33.75" customHeight="1" x14ac:dyDescent="0.25">
      <c r="A80" s="2">
        <v>4</v>
      </c>
      <c r="B80" s="24" t="s">
        <v>233</v>
      </c>
      <c r="C80" s="24" t="s">
        <v>234</v>
      </c>
      <c r="D80" s="24" t="s">
        <v>235</v>
      </c>
      <c r="E80" s="5">
        <v>1</v>
      </c>
      <c r="F80" s="5"/>
      <c r="G80" s="5"/>
      <c r="H80" s="5"/>
      <c r="I80" s="5"/>
      <c r="J80" s="5"/>
      <c r="K80" s="25">
        <f>SUM(E80:J80)</f>
        <v>1</v>
      </c>
      <c r="L80" s="22">
        <v>110000</v>
      </c>
      <c r="M80" s="6">
        <f>ROUND(K80*L80,0)</f>
        <v>110000</v>
      </c>
      <c r="N80" s="2" t="s">
        <v>83</v>
      </c>
    </row>
    <row r="81" spans="1:14" ht="18" customHeight="1" x14ac:dyDescent="0.25">
      <c r="A81" s="46" t="s">
        <v>236</v>
      </c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26"/>
      <c r="M81" s="27">
        <f>SUM(M77:M80)</f>
        <v>290000</v>
      </c>
      <c r="N81" s="26"/>
    </row>
    <row r="83" spans="1:14" ht="18" customHeight="1" x14ac:dyDescent="0.25">
      <c r="A83" s="42" t="s">
        <v>237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</row>
    <row r="84" spans="1:14" ht="30" customHeight="1" x14ac:dyDescent="0.25">
      <c r="A84" s="1" t="s">
        <v>67</v>
      </c>
      <c r="B84" s="1" t="s">
        <v>68</v>
      </c>
      <c r="C84" s="1" t="s">
        <v>69</v>
      </c>
      <c r="D84" s="1" t="s">
        <v>70</v>
      </c>
      <c r="E84" s="1" t="s">
        <v>71</v>
      </c>
      <c r="F84" s="1" t="s">
        <v>72</v>
      </c>
      <c r="G84" s="1" t="s">
        <v>73</v>
      </c>
      <c r="H84" s="1" t="s">
        <v>74</v>
      </c>
      <c r="I84" s="1" t="s">
        <v>75</v>
      </c>
      <c r="J84" s="1" t="s">
        <v>76</v>
      </c>
      <c r="K84" s="1" t="s">
        <v>77</v>
      </c>
      <c r="L84" s="1" t="s">
        <v>78</v>
      </c>
      <c r="M84" s="1" t="s">
        <v>79</v>
      </c>
      <c r="N84" s="1" t="s">
        <v>39</v>
      </c>
    </row>
    <row r="85" spans="1:14" ht="78" customHeight="1" x14ac:dyDescent="0.25">
      <c r="A85" s="2">
        <v>1</v>
      </c>
      <c r="B85" s="24" t="s">
        <v>238</v>
      </c>
      <c r="C85" s="24" t="s">
        <v>239</v>
      </c>
      <c r="D85" s="24" t="s">
        <v>119</v>
      </c>
      <c r="E85" s="5">
        <v>14</v>
      </c>
      <c r="F85" s="5"/>
      <c r="G85" s="5"/>
      <c r="H85" s="5"/>
      <c r="I85" s="5"/>
      <c r="J85" s="5">
        <v>14</v>
      </c>
      <c r="K85" s="25">
        <f t="shared" ref="K85:K102" si="6">SUM(E85:J85)</f>
        <v>28</v>
      </c>
      <c r="L85" s="22">
        <v>90000</v>
      </c>
      <c r="M85" s="6">
        <f t="shared" ref="M85:M102" si="7">ROUND(K85*L85,0)</f>
        <v>2520000</v>
      </c>
      <c r="N85" s="2" t="s">
        <v>240</v>
      </c>
    </row>
    <row r="86" spans="1:14" ht="55.5" customHeight="1" x14ac:dyDescent="0.25">
      <c r="A86" s="2">
        <v>2</v>
      </c>
      <c r="B86" s="24" t="s">
        <v>241</v>
      </c>
      <c r="C86" s="24" t="s">
        <v>242</v>
      </c>
      <c r="D86" s="24" t="s">
        <v>119</v>
      </c>
      <c r="E86" s="5">
        <v>14</v>
      </c>
      <c r="F86" s="5"/>
      <c r="G86" s="5"/>
      <c r="H86" s="5"/>
      <c r="I86" s="5"/>
      <c r="J86" s="5">
        <v>6</v>
      </c>
      <c r="K86" s="25">
        <f t="shared" si="6"/>
        <v>20</v>
      </c>
      <c r="L86" s="22">
        <v>90000</v>
      </c>
      <c r="M86" s="6">
        <f t="shared" si="7"/>
        <v>1800000</v>
      </c>
      <c r="N86" s="2" t="s">
        <v>240</v>
      </c>
    </row>
    <row r="87" spans="1:14" ht="66.75" customHeight="1" x14ac:dyDescent="0.25">
      <c r="A87" s="2">
        <v>3</v>
      </c>
      <c r="B87" s="24" t="s">
        <v>243</v>
      </c>
      <c r="C87" s="24" t="s">
        <v>244</v>
      </c>
      <c r="D87" s="24" t="s">
        <v>119</v>
      </c>
      <c r="E87" s="5">
        <v>14</v>
      </c>
      <c r="F87" s="5"/>
      <c r="G87" s="5"/>
      <c r="H87" s="5"/>
      <c r="I87" s="5"/>
      <c r="J87" s="5">
        <v>14</v>
      </c>
      <c r="K87" s="25">
        <f t="shared" si="6"/>
        <v>28</v>
      </c>
      <c r="L87" s="22">
        <v>70000</v>
      </c>
      <c r="M87" s="6">
        <f t="shared" si="7"/>
        <v>1960000</v>
      </c>
      <c r="N87" s="2" t="s">
        <v>240</v>
      </c>
    </row>
    <row r="88" spans="1:14" ht="45" customHeight="1" x14ac:dyDescent="0.25">
      <c r="A88" s="2">
        <v>4</v>
      </c>
      <c r="B88" s="24" t="s">
        <v>245</v>
      </c>
      <c r="C88" s="24" t="s">
        <v>246</v>
      </c>
      <c r="D88" s="24" t="s">
        <v>119</v>
      </c>
      <c r="E88" s="5">
        <v>10</v>
      </c>
      <c r="F88" s="5">
        <v>2</v>
      </c>
      <c r="G88" s="5">
        <v>2</v>
      </c>
      <c r="H88" s="5">
        <v>2</v>
      </c>
      <c r="I88" s="5">
        <v>2</v>
      </c>
      <c r="J88" s="5">
        <v>2</v>
      </c>
      <c r="K88" s="25">
        <f t="shared" si="6"/>
        <v>20</v>
      </c>
      <c r="L88" s="22">
        <v>70000</v>
      </c>
      <c r="M88" s="6">
        <f t="shared" si="7"/>
        <v>1400000</v>
      </c>
      <c r="N88" s="2" t="s">
        <v>240</v>
      </c>
    </row>
    <row r="89" spans="1:14" ht="24" customHeight="1" x14ac:dyDescent="0.25">
      <c r="A89" s="2">
        <v>5</v>
      </c>
      <c r="B89" s="24" t="s">
        <v>245</v>
      </c>
      <c r="C89" s="24" t="s">
        <v>247</v>
      </c>
      <c r="D89" s="24" t="s">
        <v>119</v>
      </c>
      <c r="E89" s="5">
        <v>5</v>
      </c>
      <c r="F89" s="5">
        <v>1</v>
      </c>
      <c r="G89" s="5">
        <v>1</v>
      </c>
      <c r="H89" s="5">
        <v>1</v>
      </c>
      <c r="I89" s="5">
        <v>1</v>
      </c>
      <c r="J89" s="5">
        <v>1</v>
      </c>
      <c r="K89" s="25">
        <f t="shared" si="6"/>
        <v>10</v>
      </c>
      <c r="L89" s="22">
        <v>70000</v>
      </c>
      <c r="M89" s="6">
        <f t="shared" si="7"/>
        <v>700000</v>
      </c>
      <c r="N89" s="2" t="s">
        <v>240</v>
      </c>
    </row>
    <row r="90" spans="1:14" ht="55.5" customHeight="1" x14ac:dyDescent="0.25">
      <c r="A90" s="2">
        <v>6</v>
      </c>
      <c r="B90" s="24" t="s">
        <v>248</v>
      </c>
      <c r="C90" s="24" t="s">
        <v>249</v>
      </c>
      <c r="D90" s="24" t="s">
        <v>250</v>
      </c>
      <c r="E90" s="5"/>
      <c r="F90" s="5"/>
      <c r="G90" s="5"/>
      <c r="H90" s="5"/>
      <c r="I90" s="5"/>
      <c r="J90" s="5">
        <v>1</v>
      </c>
      <c r="K90" s="25">
        <f t="shared" si="6"/>
        <v>1</v>
      </c>
      <c r="L90" s="22">
        <v>800000</v>
      </c>
      <c r="M90" s="6">
        <f t="shared" si="7"/>
        <v>800000</v>
      </c>
      <c r="N90" s="2" t="s">
        <v>240</v>
      </c>
    </row>
    <row r="91" spans="1:14" ht="45" customHeight="1" x14ac:dyDescent="0.25">
      <c r="A91" s="2">
        <v>7</v>
      </c>
      <c r="B91" s="24" t="s">
        <v>251</v>
      </c>
      <c r="C91" s="24" t="s">
        <v>252</v>
      </c>
      <c r="D91" s="24" t="s">
        <v>253</v>
      </c>
      <c r="E91" s="5"/>
      <c r="F91" s="5"/>
      <c r="G91" s="5"/>
      <c r="H91" s="5"/>
      <c r="I91" s="5"/>
      <c r="J91" s="5">
        <v>7</v>
      </c>
      <c r="K91" s="25">
        <f t="shared" si="6"/>
        <v>7</v>
      </c>
      <c r="L91" s="22">
        <v>400000</v>
      </c>
      <c r="M91" s="6">
        <f t="shared" si="7"/>
        <v>2800000</v>
      </c>
      <c r="N91" s="2" t="s">
        <v>240</v>
      </c>
    </row>
    <row r="92" spans="1:14" ht="45" customHeight="1" x14ac:dyDescent="0.25">
      <c r="A92" s="2">
        <v>8</v>
      </c>
      <c r="B92" s="24" t="s">
        <v>254</v>
      </c>
      <c r="C92" s="24" t="s">
        <v>255</v>
      </c>
      <c r="D92" s="24" t="s">
        <v>253</v>
      </c>
      <c r="E92" s="5"/>
      <c r="F92" s="5"/>
      <c r="G92" s="5"/>
      <c r="H92" s="5"/>
      <c r="I92" s="5"/>
      <c r="J92" s="5">
        <v>4</v>
      </c>
      <c r="K92" s="25">
        <f t="shared" si="6"/>
        <v>4</v>
      </c>
      <c r="L92" s="22">
        <v>450000</v>
      </c>
      <c r="M92" s="6">
        <f t="shared" si="7"/>
        <v>1800000</v>
      </c>
      <c r="N92" s="2" t="s">
        <v>240</v>
      </c>
    </row>
    <row r="93" spans="1:14" ht="150" customHeight="1" x14ac:dyDescent="0.25">
      <c r="A93" s="2">
        <v>9</v>
      </c>
      <c r="B93" s="24" t="s">
        <v>256</v>
      </c>
      <c r="C93" s="24" t="s">
        <v>257</v>
      </c>
      <c r="D93" s="24" t="s">
        <v>258</v>
      </c>
      <c r="E93" s="5"/>
      <c r="F93" s="5"/>
      <c r="G93" s="5"/>
      <c r="H93" s="5"/>
      <c r="I93" s="5"/>
      <c r="J93" s="5">
        <v>1</v>
      </c>
      <c r="K93" s="25">
        <f t="shared" si="6"/>
        <v>1</v>
      </c>
      <c r="L93" s="22">
        <v>30000</v>
      </c>
      <c r="M93" s="6">
        <f t="shared" si="7"/>
        <v>30000</v>
      </c>
      <c r="N93" s="2" t="s">
        <v>240</v>
      </c>
    </row>
    <row r="94" spans="1:14" ht="88.5" customHeight="1" x14ac:dyDescent="0.25">
      <c r="A94" s="2">
        <v>10</v>
      </c>
      <c r="B94" s="24" t="s">
        <v>259</v>
      </c>
      <c r="C94" s="24" t="s">
        <v>260</v>
      </c>
      <c r="D94" s="24" t="s">
        <v>258</v>
      </c>
      <c r="E94" s="5"/>
      <c r="F94" s="5"/>
      <c r="G94" s="5"/>
      <c r="H94" s="5"/>
      <c r="I94" s="5"/>
      <c r="J94" s="5">
        <v>2</v>
      </c>
      <c r="K94" s="25">
        <f t="shared" si="6"/>
        <v>2</v>
      </c>
      <c r="L94" s="22">
        <v>120000</v>
      </c>
      <c r="M94" s="6">
        <f t="shared" si="7"/>
        <v>240000</v>
      </c>
      <c r="N94" s="2" t="s">
        <v>240</v>
      </c>
    </row>
    <row r="95" spans="1:14" ht="132.75" customHeight="1" x14ac:dyDescent="0.25">
      <c r="A95" s="2">
        <v>11</v>
      </c>
      <c r="B95" s="24" t="s">
        <v>261</v>
      </c>
      <c r="C95" s="24" t="s">
        <v>262</v>
      </c>
      <c r="D95" s="24" t="s">
        <v>258</v>
      </c>
      <c r="E95" s="5"/>
      <c r="F95" s="5"/>
      <c r="G95" s="5"/>
      <c r="H95" s="5"/>
      <c r="I95" s="5"/>
      <c r="J95" s="5">
        <v>1</v>
      </c>
      <c r="K95" s="25">
        <f t="shared" si="6"/>
        <v>1</v>
      </c>
      <c r="L95" s="22">
        <v>320000</v>
      </c>
      <c r="M95" s="6">
        <f t="shared" si="7"/>
        <v>320000</v>
      </c>
      <c r="N95" s="2" t="s">
        <v>240</v>
      </c>
    </row>
    <row r="96" spans="1:14" ht="111" customHeight="1" x14ac:dyDescent="0.25">
      <c r="A96" s="2">
        <v>12</v>
      </c>
      <c r="B96" s="24" t="s">
        <v>263</v>
      </c>
      <c r="C96" s="24" t="s">
        <v>264</v>
      </c>
      <c r="D96" s="24" t="s">
        <v>258</v>
      </c>
      <c r="E96" s="5"/>
      <c r="F96" s="5"/>
      <c r="G96" s="5"/>
      <c r="H96" s="5"/>
      <c r="I96" s="5"/>
      <c r="J96" s="5">
        <v>2</v>
      </c>
      <c r="K96" s="25">
        <f t="shared" si="6"/>
        <v>2</v>
      </c>
      <c r="L96" s="22">
        <v>800000</v>
      </c>
      <c r="M96" s="6">
        <f t="shared" si="7"/>
        <v>1600000</v>
      </c>
      <c r="N96" s="2" t="s">
        <v>240</v>
      </c>
    </row>
    <row r="97" spans="1:14" ht="45" customHeight="1" x14ac:dyDescent="0.25">
      <c r="A97" s="2">
        <v>13</v>
      </c>
      <c r="B97" s="24" t="s">
        <v>265</v>
      </c>
      <c r="C97" s="24" t="s">
        <v>266</v>
      </c>
      <c r="D97" s="24" t="s">
        <v>267</v>
      </c>
      <c r="E97" s="5"/>
      <c r="F97" s="5"/>
      <c r="G97" s="5"/>
      <c r="H97" s="5"/>
      <c r="I97" s="5"/>
      <c r="J97" s="5">
        <v>6</v>
      </c>
      <c r="K97" s="25">
        <f t="shared" si="6"/>
        <v>6</v>
      </c>
      <c r="L97" s="22">
        <v>55000</v>
      </c>
      <c r="M97" s="6">
        <f t="shared" si="7"/>
        <v>330000</v>
      </c>
      <c r="N97" s="2" t="s">
        <v>240</v>
      </c>
    </row>
    <row r="98" spans="1:14" ht="24" customHeight="1" x14ac:dyDescent="0.25">
      <c r="A98" s="2">
        <v>14</v>
      </c>
      <c r="B98" s="24" t="s">
        <v>268</v>
      </c>
      <c r="C98" s="24" t="s">
        <v>269</v>
      </c>
      <c r="D98" s="24" t="s">
        <v>258</v>
      </c>
      <c r="E98" s="5"/>
      <c r="F98" s="5"/>
      <c r="G98" s="5"/>
      <c r="H98" s="5"/>
      <c r="I98" s="5"/>
      <c r="J98" s="5">
        <v>2</v>
      </c>
      <c r="K98" s="25">
        <f t="shared" si="6"/>
        <v>2</v>
      </c>
      <c r="L98" s="22">
        <v>4200000</v>
      </c>
      <c r="M98" s="6">
        <f t="shared" si="7"/>
        <v>8400000</v>
      </c>
      <c r="N98" s="2" t="s">
        <v>240</v>
      </c>
    </row>
    <row r="99" spans="1:14" ht="33.75" customHeight="1" x14ac:dyDescent="0.25">
      <c r="A99" s="2">
        <v>15</v>
      </c>
      <c r="B99" s="24" t="s">
        <v>270</v>
      </c>
      <c r="C99" s="24" t="s">
        <v>271</v>
      </c>
      <c r="D99" s="24" t="s">
        <v>258</v>
      </c>
      <c r="E99" s="5"/>
      <c r="F99" s="5"/>
      <c r="G99" s="5"/>
      <c r="H99" s="5"/>
      <c r="I99" s="5"/>
      <c r="J99" s="5">
        <v>1</v>
      </c>
      <c r="K99" s="25">
        <f t="shared" si="6"/>
        <v>1</v>
      </c>
      <c r="L99" s="22">
        <v>60000</v>
      </c>
      <c r="M99" s="6">
        <f t="shared" si="7"/>
        <v>60000</v>
      </c>
      <c r="N99" s="2" t="s">
        <v>240</v>
      </c>
    </row>
    <row r="100" spans="1:14" ht="33.75" customHeight="1" x14ac:dyDescent="0.25">
      <c r="A100" s="2">
        <v>16</v>
      </c>
      <c r="B100" s="24" t="s">
        <v>272</v>
      </c>
      <c r="C100" s="24" t="s">
        <v>273</v>
      </c>
      <c r="D100" s="24" t="s">
        <v>258</v>
      </c>
      <c r="E100" s="5"/>
      <c r="F100" s="5"/>
      <c r="G100" s="5"/>
      <c r="H100" s="5"/>
      <c r="I100" s="5"/>
      <c r="J100" s="5">
        <v>1</v>
      </c>
      <c r="K100" s="25">
        <f t="shared" si="6"/>
        <v>1</v>
      </c>
      <c r="L100" s="22">
        <v>55000</v>
      </c>
      <c r="M100" s="6">
        <f t="shared" si="7"/>
        <v>55000</v>
      </c>
      <c r="N100" s="2" t="s">
        <v>240</v>
      </c>
    </row>
    <row r="101" spans="1:14" ht="33.75" customHeight="1" x14ac:dyDescent="0.25">
      <c r="A101" s="2">
        <v>17</v>
      </c>
      <c r="B101" s="24" t="s">
        <v>274</v>
      </c>
      <c r="C101" s="24" t="s">
        <v>275</v>
      </c>
      <c r="D101" s="24" t="s">
        <v>258</v>
      </c>
      <c r="E101" s="5"/>
      <c r="F101" s="5"/>
      <c r="G101" s="5"/>
      <c r="H101" s="5"/>
      <c r="I101" s="5"/>
      <c r="J101" s="5">
        <v>2</v>
      </c>
      <c r="K101" s="25">
        <f t="shared" si="6"/>
        <v>2</v>
      </c>
      <c r="L101" s="22">
        <v>35000</v>
      </c>
      <c r="M101" s="6">
        <f t="shared" si="7"/>
        <v>70000</v>
      </c>
      <c r="N101" s="2" t="s">
        <v>240</v>
      </c>
    </row>
    <row r="102" spans="1:14" ht="150" customHeight="1" x14ac:dyDescent="0.25">
      <c r="A102" s="2">
        <v>18</v>
      </c>
      <c r="B102" s="24" t="s">
        <v>276</v>
      </c>
      <c r="C102" s="24" t="s">
        <v>277</v>
      </c>
      <c r="D102" s="24" t="s">
        <v>278</v>
      </c>
      <c r="E102" s="5"/>
      <c r="F102" s="5"/>
      <c r="G102" s="5"/>
      <c r="H102" s="5"/>
      <c r="I102" s="5"/>
      <c r="J102" s="5">
        <v>1</v>
      </c>
      <c r="K102" s="25">
        <f t="shared" si="6"/>
        <v>1</v>
      </c>
      <c r="L102" s="22">
        <v>300000</v>
      </c>
      <c r="M102" s="6">
        <f t="shared" si="7"/>
        <v>300000</v>
      </c>
      <c r="N102" s="2" t="s">
        <v>240</v>
      </c>
    </row>
    <row r="103" spans="1:14" ht="18" customHeight="1" x14ac:dyDescent="0.25">
      <c r="A103" s="46" t="s">
        <v>279</v>
      </c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26"/>
      <c r="M103" s="27">
        <f>SUM(M85:M102)</f>
        <v>25185000</v>
      </c>
      <c r="N103" s="26"/>
    </row>
    <row r="105" spans="1:14" ht="18" customHeight="1" x14ac:dyDescent="0.25">
      <c r="A105" s="42" t="s">
        <v>280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</row>
    <row r="106" spans="1:14" ht="30" customHeight="1" x14ac:dyDescent="0.25">
      <c r="A106" s="1" t="s">
        <v>67</v>
      </c>
      <c r="B106" s="1" t="s">
        <v>68</v>
      </c>
      <c r="C106" s="1" t="s">
        <v>69</v>
      </c>
      <c r="D106" s="1" t="s">
        <v>70</v>
      </c>
      <c r="E106" s="1" t="s">
        <v>71</v>
      </c>
      <c r="F106" s="1" t="s">
        <v>72</v>
      </c>
      <c r="G106" s="1" t="s">
        <v>73</v>
      </c>
      <c r="H106" s="1" t="s">
        <v>74</v>
      </c>
      <c r="I106" s="1" t="s">
        <v>75</v>
      </c>
      <c r="J106" s="1" t="s">
        <v>76</v>
      </c>
      <c r="K106" s="1" t="s">
        <v>77</v>
      </c>
      <c r="L106" s="1" t="s">
        <v>78</v>
      </c>
      <c r="M106" s="1" t="s">
        <v>79</v>
      </c>
      <c r="N106" s="1" t="s">
        <v>39</v>
      </c>
    </row>
    <row r="107" spans="1:14" ht="33.75" customHeight="1" x14ac:dyDescent="0.25">
      <c r="A107" s="2">
        <v>1</v>
      </c>
      <c r="B107" s="24" t="s">
        <v>281</v>
      </c>
      <c r="C107" s="24" t="s">
        <v>282</v>
      </c>
      <c r="D107" s="24" t="s">
        <v>119</v>
      </c>
      <c r="E107" s="5">
        <v>14</v>
      </c>
      <c r="F107" s="5">
        <v>2</v>
      </c>
      <c r="G107" s="5">
        <v>2</v>
      </c>
      <c r="H107" s="5">
        <v>1</v>
      </c>
      <c r="I107" s="5">
        <v>1</v>
      </c>
      <c r="J107" s="5">
        <v>2</v>
      </c>
      <c r="K107" s="25">
        <f t="shared" ref="K107:K129" si="8">SUM(E107:J107)</f>
        <v>22</v>
      </c>
      <c r="L107" s="22">
        <v>25000</v>
      </c>
      <c r="M107" s="6">
        <f t="shared" ref="M107:M129" si="9">ROUND(K107*L107,0)</f>
        <v>550000</v>
      </c>
      <c r="N107" s="2" t="s">
        <v>83</v>
      </c>
    </row>
    <row r="108" spans="1:14" ht="45" customHeight="1" x14ac:dyDescent="0.25">
      <c r="A108" s="2">
        <v>2</v>
      </c>
      <c r="B108" s="24" t="s">
        <v>283</v>
      </c>
      <c r="C108" s="24" t="s">
        <v>284</v>
      </c>
      <c r="D108" s="24" t="s">
        <v>119</v>
      </c>
      <c r="E108" s="5">
        <v>3</v>
      </c>
      <c r="F108" s="5"/>
      <c r="G108" s="5"/>
      <c r="H108" s="5"/>
      <c r="I108" s="5"/>
      <c r="J108" s="5">
        <v>2</v>
      </c>
      <c r="K108" s="25">
        <f t="shared" si="8"/>
        <v>5</v>
      </c>
      <c r="L108" s="22">
        <v>20000</v>
      </c>
      <c r="M108" s="6">
        <f t="shared" si="9"/>
        <v>100000</v>
      </c>
      <c r="N108" s="2" t="s">
        <v>83</v>
      </c>
    </row>
    <row r="109" spans="1:14" ht="78" customHeight="1" x14ac:dyDescent="0.25">
      <c r="A109" s="2">
        <v>3</v>
      </c>
      <c r="B109" s="24" t="s">
        <v>285</v>
      </c>
      <c r="C109" s="24" t="s">
        <v>286</v>
      </c>
      <c r="D109" s="24" t="s">
        <v>119</v>
      </c>
      <c r="E109" s="5">
        <v>16</v>
      </c>
      <c r="F109" s="5">
        <v>2</v>
      </c>
      <c r="G109" s="5">
        <v>2</v>
      </c>
      <c r="H109" s="5">
        <v>1</v>
      </c>
      <c r="I109" s="5">
        <v>1</v>
      </c>
      <c r="J109" s="5">
        <v>4</v>
      </c>
      <c r="K109" s="25">
        <f t="shared" si="8"/>
        <v>26</v>
      </c>
      <c r="L109" s="22">
        <v>2000</v>
      </c>
      <c r="M109" s="6">
        <f t="shared" si="9"/>
        <v>52000</v>
      </c>
      <c r="N109" s="2" t="s">
        <v>83</v>
      </c>
    </row>
    <row r="110" spans="1:14" ht="88.5" customHeight="1" x14ac:dyDescent="0.25">
      <c r="A110" s="2">
        <v>4</v>
      </c>
      <c r="B110" s="24" t="s">
        <v>287</v>
      </c>
      <c r="C110" s="24" t="s">
        <v>288</v>
      </c>
      <c r="D110" s="24" t="s">
        <v>119</v>
      </c>
      <c r="E110" s="5">
        <v>1</v>
      </c>
      <c r="F110" s="5"/>
      <c r="G110" s="5"/>
      <c r="H110" s="5">
        <v>1</v>
      </c>
      <c r="I110" s="5"/>
      <c r="J110" s="5"/>
      <c r="K110" s="25">
        <f t="shared" si="8"/>
        <v>2</v>
      </c>
      <c r="L110" s="22">
        <v>50000</v>
      </c>
      <c r="M110" s="6">
        <f t="shared" si="9"/>
        <v>100000</v>
      </c>
      <c r="N110" s="2" t="s">
        <v>83</v>
      </c>
    </row>
    <row r="111" spans="1:14" ht="88.5" customHeight="1" x14ac:dyDescent="0.25">
      <c r="A111" s="2">
        <v>5</v>
      </c>
      <c r="B111" s="24" t="s">
        <v>287</v>
      </c>
      <c r="C111" s="24" t="s">
        <v>289</v>
      </c>
      <c r="D111" s="24" t="s">
        <v>119</v>
      </c>
      <c r="E111" s="5">
        <v>4</v>
      </c>
      <c r="F111" s="5"/>
      <c r="G111" s="5"/>
      <c r="H111" s="5"/>
      <c r="I111" s="5"/>
      <c r="J111" s="5">
        <v>2</v>
      </c>
      <c r="K111" s="25">
        <f t="shared" si="8"/>
        <v>6</v>
      </c>
      <c r="L111" s="22">
        <v>90000</v>
      </c>
      <c r="M111" s="6">
        <f t="shared" si="9"/>
        <v>540000</v>
      </c>
      <c r="N111" s="2" t="s">
        <v>83</v>
      </c>
    </row>
    <row r="112" spans="1:14" ht="78" customHeight="1" x14ac:dyDescent="0.25">
      <c r="A112" s="2">
        <v>6</v>
      </c>
      <c r="B112" s="24" t="s">
        <v>290</v>
      </c>
      <c r="C112" s="24" t="s">
        <v>291</v>
      </c>
      <c r="D112" s="24" t="s">
        <v>119</v>
      </c>
      <c r="E112" s="5">
        <v>1</v>
      </c>
      <c r="F112" s="5"/>
      <c r="G112" s="5"/>
      <c r="H112" s="5"/>
      <c r="I112" s="5">
        <v>1</v>
      </c>
      <c r="J112" s="5"/>
      <c r="K112" s="25">
        <f t="shared" si="8"/>
        <v>2</v>
      </c>
      <c r="L112" s="22">
        <v>70000</v>
      </c>
      <c r="M112" s="6">
        <f t="shared" si="9"/>
        <v>140000</v>
      </c>
      <c r="N112" s="2" t="s">
        <v>83</v>
      </c>
    </row>
    <row r="113" spans="1:14" ht="78" customHeight="1" x14ac:dyDescent="0.25">
      <c r="A113" s="2">
        <v>7</v>
      </c>
      <c r="B113" s="24" t="s">
        <v>292</v>
      </c>
      <c r="C113" s="24" t="s">
        <v>293</v>
      </c>
      <c r="D113" s="24" t="s">
        <v>119</v>
      </c>
      <c r="E113" s="5">
        <v>7</v>
      </c>
      <c r="F113" s="5">
        <v>1</v>
      </c>
      <c r="G113" s="5">
        <v>1</v>
      </c>
      <c r="H113" s="5">
        <v>1</v>
      </c>
      <c r="I113" s="5"/>
      <c r="J113" s="5">
        <v>2</v>
      </c>
      <c r="K113" s="25">
        <f t="shared" si="8"/>
        <v>12</v>
      </c>
      <c r="L113" s="22">
        <v>80000</v>
      </c>
      <c r="M113" s="6">
        <f t="shared" si="9"/>
        <v>960000</v>
      </c>
      <c r="N113" s="2" t="s">
        <v>83</v>
      </c>
    </row>
    <row r="114" spans="1:14" ht="55.5" customHeight="1" x14ac:dyDescent="0.25">
      <c r="A114" s="2">
        <v>8</v>
      </c>
      <c r="B114" s="24" t="s">
        <v>294</v>
      </c>
      <c r="C114" s="24" t="s">
        <v>295</v>
      </c>
      <c r="D114" s="24" t="s">
        <v>119</v>
      </c>
      <c r="E114" s="5">
        <v>1</v>
      </c>
      <c r="F114" s="5"/>
      <c r="G114" s="5"/>
      <c r="H114" s="5"/>
      <c r="I114" s="5"/>
      <c r="J114" s="5">
        <v>1</v>
      </c>
      <c r="K114" s="25">
        <f t="shared" si="8"/>
        <v>2</v>
      </c>
      <c r="L114" s="22">
        <v>70000</v>
      </c>
      <c r="M114" s="6">
        <f t="shared" si="9"/>
        <v>140000</v>
      </c>
      <c r="N114" s="2" t="s">
        <v>83</v>
      </c>
    </row>
    <row r="115" spans="1:14" ht="78" customHeight="1" x14ac:dyDescent="0.25">
      <c r="A115" s="2">
        <v>9</v>
      </c>
      <c r="B115" s="24" t="s">
        <v>296</v>
      </c>
      <c r="C115" s="24" t="s">
        <v>297</v>
      </c>
      <c r="D115" s="24" t="s">
        <v>168</v>
      </c>
      <c r="E115" s="5">
        <v>1</v>
      </c>
      <c r="F115" s="5"/>
      <c r="G115" s="5"/>
      <c r="H115" s="5"/>
      <c r="I115" s="5"/>
      <c r="J115" s="5">
        <v>1</v>
      </c>
      <c r="K115" s="25">
        <f t="shared" si="8"/>
        <v>2</v>
      </c>
      <c r="L115" s="22">
        <v>5000</v>
      </c>
      <c r="M115" s="6">
        <f t="shared" si="9"/>
        <v>10000</v>
      </c>
      <c r="N115" s="2" t="s">
        <v>83</v>
      </c>
    </row>
    <row r="116" spans="1:14" ht="66.75" customHeight="1" x14ac:dyDescent="0.25">
      <c r="A116" s="2">
        <v>10</v>
      </c>
      <c r="B116" s="24" t="s">
        <v>298</v>
      </c>
      <c r="C116" s="24" t="s">
        <v>299</v>
      </c>
      <c r="D116" s="24" t="s">
        <v>168</v>
      </c>
      <c r="E116" s="5">
        <v>1</v>
      </c>
      <c r="F116" s="5"/>
      <c r="G116" s="5"/>
      <c r="H116" s="5"/>
      <c r="I116" s="5"/>
      <c r="J116" s="5"/>
      <c r="K116" s="25">
        <f t="shared" si="8"/>
        <v>1</v>
      </c>
      <c r="L116" s="22">
        <v>15000</v>
      </c>
      <c r="M116" s="6">
        <f t="shared" si="9"/>
        <v>15000</v>
      </c>
      <c r="N116" s="2" t="s">
        <v>83</v>
      </c>
    </row>
    <row r="117" spans="1:14" ht="33.75" customHeight="1" x14ac:dyDescent="0.25">
      <c r="A117" s="2">
        <v>11</v>
      </c>
      <c r="B117" s="24" t="s">
        <v>300</v>
      </c>
      <c r="C117" s="24" t="s">
        <v>301</v>
      </c>
      <c r="D117" s="24" t="s">
        <v>168</v>
      </c>
      <c r="E117" s="5">
        <v>1</v>
      </c>
      <c r="F117" s="5"/>
      <c r="G117" s="5">
        <v>1</v>
      </c>
      <c r="H117" s="5"/>
      <c r="I117" s="5"/>
      <c r="J117" s="5">
        <v>1</v>
      </c>
      <c r="K117" s="25">
        <f t="shared" si="8"/>
        <v>3</v>
      </c>
      <c r="L117" s="22">
        <v>4000</v>
      </c>
      <c r="M117" s="6">
        <f t="shared" si="9"/>
        <v>12000</v>
      </c>
      <c r="N117" s="2" t="s">
        <v>83</v>
      </c>
    </row>
    <row r="118" spans="1:14" ht="88.5" customHeight="1" x14ac:dyDescent="0.25">
      <c r="A118" s="2">
        <v>12</v>
      </c>
      <c r="B118" s="24" t="s">
        <v>302</v>
      </c>
      <c r="C118" s="24" t="s">
        <v>303</v>
      </c>
      <c r="D118" s="24" t="s">
        <v>168</v>
      </c>
      <c r="E118" s="5"/>
      <c r="F118" s="5"/>
      <c r="G118" s="5"/>
      <c r="H118" s="5"/>
      <c r="I118" s="5"/>
      <c r="J118" s="5">
        <v>1</v>
      </c>
      <c r="K118" s="25">
        <f t="shared" si="8"/>
        <v>1</v>
      </c>
      <c r="L118" s="22">
        <v>4000</v>
      </c>
      <c r="M118" s="6">
        <f t="shared" si="9"/>
        <v>4000</v>
      </c>
      <c r="N118" s="2" t="s">
        <v>83</v>
      </c>
    </row>
    <row r="119" spans="1:14" ht="45" customHeight="1" x14ac:dyDescent="0.25">
      <c r="A119" s="2">
        <v>13</v>
      </c>
      <c r="B119" s="24" t="s">
        <v>304</v>
      </c>
      <c r="C119" s="24" t="s">
        <v>305</v>
      </c>
      <c r="D119" s="24" t="s">
        <v>168</v>
      </c>
      <c r="E119" s="5">
        <v>1</v>
      </c>
      <c r="F119" s="5"/>
      <c r="G119" s="5">
        <v>1</v>
      </c>
      <c r="H119" s="5"/>
      <c r="I119" s="5"/>
      <c r="J119" s="5">
        <v>1</v>
      </c>
      <c r="K119" s="25">
        <f t="shared" si="8"/>
        <v>3</v>
      </c>
      <c r="L119" s="22">
        <v>4000</v>
      </c>
      <c r="M119" s="6">
        <f t="shared" si="9"/>
        <v>12000</v>
      </c>
      <c r="N119" s="2" t="s">
        <v>83</v>
      </c>
    </row>
    <row r="120" spans="1:14" ht="33.75" customHeight="1" x14ac:dyDescent="0.25">
      <c r="A120" s="2">
        <v>14</v>
      </c>
      <c r="B120" s="24" t="s">
        <v>306</v>
      </c>
      <c r="C120" s="24" t="s">
        <v>307</v>
      </c>
      <c r="D120" s="24" t="s">
        <v>168</v>
      </c>
      <c r="E120" s="5">
        <v>1</v>
      </c>
      <c r="F120" s="5"/>
      <c r="G120" s="5">
        <v>1</v>
      </c>
      <c r="H120" s="5"/>
      <c r="I120" s="5"/>
      <c r="J120" s="5">
        <v>1</v>
      </c>
      <c r="K120" s="25">
        <f t="shared" si="8"/>
        <v>3</v>
      </c>
      <c r="L120" s="22">
        <v>3000</v>
      </c>
      <c r="M120" s="6">
        <f t="shared" si="9"/>
        <v>9000</v>
      </c>
      <c r="N120" s="2" t="s">
        <v>83</v>
      </c>
    </row>
    <row r="121" spans="1:14" ht="55.5" customHeight="1" x14ac:dyDescent="0.25">
      <c r="A121" s="2">
        <v>15</v>
      </c>
      <c r="B121" s="24" t="s">
        <v>308</v>
      </c>
      <c r="C121" s="24" t="s">
        <v>309</v>
      </c>
      <c r="D121" s="24" t="s">
        <v>168</v>
      </c>
      <c r="E121" s="5">
        <v>1</v>
      </c>
      <c r="F121" s="5"/>
      <c r="G121" s="5">
        <v>1</v>
      </c>
      <c r="H121" s="5"/>
      <c r="I121" s="5"/>
      <c r="J121" s="5"/>
      <c r="K121" s="25">
        <f t="shared" si="8"/>
        <v>2</v>
      </c>
      <c r="L121" s="22">
        <v>15000</v>
      </c>
      <c r="M121" s="6">
        <f t="shared" si="9"/>
        <v>30000</v>
      </c>
      <c r="N121" s="2" t="s">
        <v>83</v>
      </c>
    </row>
    <row r="122" spans="1:14" ht="121.5" customHeight="1" x14ac:dyDescent="0.25">
      <c r="A122" s="2">
        <v>16</v>
      </c>
      <c r="B122" s="24" t="s">
        <v>310</v>
      </c>
      <c r="C122" s="24" t="s">
        <v>311</v>
      </c>
      <c r="D122" s="24" t="s">
        <v>119</v>
      </c>
      <c r="E122" s="5">
        <v>1</v>
      </c>
      <c r="F122" s="5"/>
      <c r="G122" s="5">
        <v>1</v>
      </c>
      <c r="H122" s="5"/>
      <c r="I122" s="5"/>
      <c r="J122" s="5"/>
      <c r="K122" s="25">
        <f t="shared" si="8"/>
        <v>2</v>
      </c>
      <c r="L122" s="22">
        <v>10000</v>
      </c>
      <c r="M122" s="6">
        <f t="shared" si="9"/>
        <v>20000</v>
      </c>
      <c r="N122" s="2" t="s">
        <v>83</v>
      </c>
    </row>
    <row r="123" spans="1:14" ht="55.5" customHeight="1" x14ac:dyDescent="0.25">
      <c r="A123" s="2">
        <v>17</v>
      </c>
      <c r="B123" s="24" t="s">
        <v>312</v>
      </c>
      <c r="C123" s="24" t="s">
        <v>313</v>
      </c>
      <c r="D123" s="24" t="s">
        <v>119</v>
      </c>
      <c r="E123" s="5">
        <v>1</v>
      </c>
      <c r="F123" s="5"/>
      <c r="G123" s="5">
        <v>1</v>
      </c>
      <c r="H123" s="5"/>
      <c r="I123" s="5"/>
      <c r="J123" s="5"/>
      <c r="K123" s="25">
        <f t="shared" si="8"/>
        <v>2</v>
      </c>
      <c r="L123" s="22">
        <v>1000</v>
      </c>
      <c r="M123" s="6">
        <f t="shared" si="9"/>
        <v>2000</v>
      </c>
      <c r="N123" s="2" t="s">
        <v>83</v>
      </c>
    </row>
    <row r="124" spans="1:14" ht="33.75" customHeight="1" x14ac:dyDescent="0.25">
      <c r="A124" s="2">
        <v>18</v>
      </c>
      <c r="B124" s="24" t="s">
        <v>314</v>
      </c>
      <c r="C124" s="24" t="s">
        <v>315</v>
      </c>
      <c r="D124" s="24" t="s">
        <v>119</v>
      </c>
      <c r="E124" s="5">
        <v>1</v>
      </c>
      <c r="F124" s="5"/>
      <c r="G124" s="5">
        <v>1</v>
      </c>
      <c r="H124" s="5"/>
      <c r="I124" s="5"/>
      <c r="J124" s="5">
        <v>1</v>
      </c>
      <c r="K124" s="25">
        <f t="shared" si="8"/>
        <v>3</v>
      </c>
      <c r="L124" s="22">
        <v>3000</v>
      </c>
      <c r="M124" s="6">
        <f t="shared" si="9"/>
        <v>9000</v>
      </c>
      <c r="N124" s="2" t="s">
        <v>83</v>
      </c>
    </row>
    <row r="125" spans="1:14" ht="45" customHeight="1" x14ac:dyDescent="0.25">
      <c r="A125" s="2">
        <v>19</v>
      </c>
      <c r="B125" s="24" t="s">
        <v>316</v>
      </c>
      <c r="C125" s="24" t="s">
        <v>317</v>
      </c>
      <c r="D125" s="24" t="s">
        <v>119</v>
      </c>
      <c r="E125" s="5">
        <v>20</v>
      </c>
      <c r="F125" s="5"/>
      <c r="G125" s="5"/>
      <c r="H125" s="5"/>
      <c r="I125" s="5"/>
      <c r="J125" s="5">
        <v>2</v>
      </c>
      <c r="K125" s="25">
        <f t="shared" si="8"/>
        <v>22</v>
      </c>
      <c r="L125" s="22">
        <v>9000</v>
      </c>
      <c r="M125" s="6">
        <f t="shared" si="9"/>
        <v>198000</v>
      </c>
      <c r="N125" s="2" t="s">
        <v>83</v>
      </c>
    </row>
    <row r="126" spans="1:14" ht="33.75" customHeight="1" x14ac:dyDescent="0.25">
      <c r="A126" s="2">
        <v>20</v>
      </c>
      <c r="B126" s="24" t="s">
        <v>318</v>
      </c>
      <c r="C126" s="24" t="s">
        <v>319</v>
      </c>
      <c r="D126" s="24" t="s">
        <v>119</v>
      </c>
      <c r="E126" s="5">
        <v>4</v>
      </c>
      <c r="F126" s="5"/>
      <c r="G126" s="5"/>
      <c r="H126" s="5"/>
      <c r="I126" s="5"/>
      <c r="J126" s="5"/>
      <c r="K126" s="25">
        <f t="shared" si="8"/>
        <v>4</v>
      </c>
      <c r="L126" s="22">
        <v>1500</v>
      </c>
      <c r="M126" s="6">
        <f t="shared" si="9"/>
        <v>6000</v>
      </c>
      <c r="N126" s="2" t="s">
        <v>83</v>
      </c>
    </row>
    <row r="127" spans="1:14" ht="99.75" customHeight="1" x14ac:dyDescent="0.25">
      <c r="A127" s="2">
        <v>21</v>
      </c>
      <c r="B127" s="24" t="s">
        <v>320</v>
      </c>
      <c r="C127" s="24" t="s">
        <v>321</v>
      </c>
      <c r="D127" s="24" t="s">
        <v>168</v>
      </c>
      <c r="E127" s="5">
        <v>1</v>
      </c>
      <c r="F127" s="5">
        <v>1</v>
      </c>
      <c r="G127" s="5">
        <v>1</v>
      </c>
      <c r="H127" s="5">
        <v>1</v>
      </c>
      <c r="I127" s="5">
        <v>1</v>
      </c>
      <c r="J127" s="5">
        <v>2</v>
      </c>
      <c r="K127" s="25">
        <f t="shared" si="8"/>
        <v>7</v>
      </c>
      <c r="L127" s="22">
        <v>1000</v>
      </c>
      <c r="M127" s="6">
        <f t="shared" si="9"/>
        <v>7000</v>
      </c>
      <c r="N127" s="2" t="s">
        <v>83</v>
      </c>
    </row>
    <row r="128" spans="1:14" ht="24" customHeight="1" x14ac:dyDescent="0.25">
      <c r="A128" s="2">
        <v>22</v>
      </c>
      <c r="B128" s="24" t="s">
        <v>322</v>
      </c>
      <c r="C128" s="24" t="s">
        <v>323</v>
      </c>
      <c r="D128" s="24" t="s">
        <v>119</v>
      </c>
      <c r="E128" s="5">
        <v>2</v>
      </c>
      <c r="F128" s="5"/>
      <c r="G128" s="5">
        <v>2</v>
      </c>
      <c r="H128" s="5"/>
      <c r="I128" s="5"/>
      <c r="J128" s="5">
        <v>2</v>
      </c>
      <c r="K128" s="25">
        <f t="shared" si="8"/>
        <v>6</v>
      </c>
      <c r="L128" s="22">
        <v>1500</v>
      </c>
      <c r="M128" s="6">
        <f t="shared" si="9"/>
        <v>9000</v>
      </c>
      <c r="N128" s="2" t="s">
        <v>83</v>
      </c>
    </row>
    <row r="129" spans="1:14" ht="24" customHeight="1" x14ac:dyDescent="0.25">
      <c r="A129" s="2">
        <v>23</v>
      </c>
      <c r="B129" s="24" t="s">
        <v>324</v>
      </c>
      <c r="C129" s="24" t="s">
        <v>325</v>
      </c>
      <c r="D129" s="24" t="s">
        <v>119</v>
      </c>
      <c r="E129" s="5">
        <v>1</v>
      </c>
      <c r="F129" s="5"/>
      <c r="G129" s="5"/>
      <c r="H129" s="5"/>
      <c r="I129" s="5"/>
      <c r="J129" s="5">
        <v>1</v>
      </c>
      <c r="K129" s="25">
        <f t="shared" si="8"/>
        <v>2</v>
      </c>
      <c r="L129" s="22">
        <v>1000</v>
      </c>
      <c r="M129" s="6">
        <f t="shared" si="9"/>
        <v>2000</v>
      </c>
      <c r="N129" s="2" t="s">
        <v>83</v>
      </c>
    </row>
    <row r="130" spans="1:14" ht="18" customHeight="1" x14ac:dyDescent="0.25">
      <c r="A130" s="46" t="s">
        <v>326</v>
      </c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26"/>
      <c r="M130" s="27">
        <f>SUM(M107:M129)</f>
        <v>2927000</v>
      </c>
      <c r="N130" s="26"/>
    </row>
    <row r="132" spans="1:14" x14ac:dyDescent="0.25">
      <c r="A132" s="47" t="s">
        <v>327</v>
      </c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28"/>
      <c r="M132" s="29">
        <f>M59+M73+M81+M103+M130</f>
        <v>79508300</v>
      </c>
      <c r="N132" s="28"/>
    </row>
  </sheetData>
  <mergeCells count="14">
    <mergeCell ref="A1:N1"/>
    <mergeCell ref="A2:N2"/>
    <mergeCell ref="A3:N3"/>
    <mergeCell ref="A5:N5"/>
    <mergeCell ref="A59:K59"/>
    <mergeCell ref="A103:K103"/>
    <mergeCell ref="A105:N105"/>
    <mergeCell ref="A130:K130"/>
    <mergeCell ref="A132:K132"/>
    <mergeCell ref="A61:N61"/>
    <mergeCell ref="A73:K73"/>
    <mergeCell ref="A75:N75"/>
    <mergeCell ref="A81:K81"/>
    <mergeCell ref="A83:N83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OFERTA ECONÓMICA</vt:lpstr>
      <vt:lpstr>INSUMOS</vt:lpstr>
      <vt:lpstr>'OFERTA ECONÓMICA'!Área_de_impresión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carlos arturo olaya cruz</cp:lastModifiedBy>
  <cp:revision>0</cp:revision>
  <cp:lastPrinted>2026-08-18T20:51:52Z</cp:lastPrinted>
  <dcterms:created xsi:type="dcterms:W3CDTF">2026-08-12T04:23:02Z</dcterms:created>
  <dcterms:modified xsi:type="dcterms:W3CDTF">2026-08-18T21:17:14Z</dcterms:modified>
  <dc:language>en-US</dc:language>
</cp:coreProperties>
</file>