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C297BE6-DD44-473A-AF4D-42B1AC930B43}" xr6:coauthVersionLast="47" xr6:coauthVersionMax="47" xr10:uidLastSave="{00000000-0000-0000-0000-000000000000}"/>
  <bookViews>
    <workbookView xWindow="15" yWindow="30" windowWidth="20475" windowHeight="10890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5" l="1"/>
  <c r="O11" i="6" s="1"/>
  <c r="J16" i="15"/>
  <c r="P11" i="6" s="1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K22" i="15" s="1"/>
  <c r="Q17" i="6" s="1"/>
  <c r="O17" i="6"/>
  <c r="J22" i="15"/>
  <c r="P17" i="6" s="1"/>
  <c r="B23" i="15"/>
  <c r="D18" i="6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 s="1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I17" i="15"/>
  <c r="J17" i="15"/>
  <c r="P12" i="6" s="1"/>
  <c r="B6" i="15"/>
  <c r="K36" i="11"/>
  <c r="J30" i="6" s="1"/>
  <c r="L36" i="11"/>
  <c r="K30" i="6" s="1"/>
  <c r="K35" i="11"/>
  <c r="L35" i="11" s="1"/>
  <c r="K29" i="6" s="1"/>
  <c r="K34" i="11"/>
  <c r="L34" i="1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J28" i="6"/>
  <c r="O14" i="6"/>
  <c r="J16" i="6" l="1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L22" i="15"/>
  <c r="R17" i="6" s="1"/>
  <c r="J15" i="6"/>
  <c r="K17" i="15"/>
  <c r="L17" i="15" s="1"/>
  <c r="R12" i="6" s="1"/>
  <c r="K29" i="15"/>
  <c r="L29" i="15" s="1"/>
  <c r="R24" i="6" s="1"/>
  <c r="K20" i="15"/>
  <c r="L20" i="15" s="1"/>
  <c r="R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Q29" i="6"/>
  <c r="Q28" i="6"/>
  <c r="E12" i="6"/>
  <c r="F12" i="6"/>
  <c r="E16" i="6"/>
  <c r="F16" i="6"/>
  <c r="F15" i="6"/>
  <c r="E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Q18" i="6"/>
  <c r="K16" i="15"/>
  <c r="K31" i="15"/>
  <c r="J29" i="6"/>
  <c r="O27" i="6"/>
  <c r="L17" i="11"/>
  <c r="K11" i="6" s="1"/>
  <c r="O12" i="6"/>
  <c r="E24" i="6"/>
  <c r="O28" i="6"/>
  <c r="O29" i="6"/>
  <c r="O25" i="6"/>
  <c r="O13" i="6"/>
  <c r="J14" i="6"/>
  <c r="O30" i="6"/>
  <c r="J18" i="6"/>
  <c r="L35" i="15" l="1"/>
  <c r="R30" i="6" s="1"/>
  <c r="Q23" i="6"/>
  <c r="Q19" i="6"/>
  <c r="Q15" i="6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<sst xmlns="http://schemas.openxmlformats.org/spreadsheetml/2006/main" count="655" uniqueCount="217">
  <si>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</si>
  <si>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</si>
  <si>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</si>
  <si>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</si>
  <si>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</si>
  <si>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</si>
  <si>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</si>
  <si>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</si>
  <si>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</si>
  <si>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</si>
  <si>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</si>
  <si>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</si>
  <si>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</si>
  <si>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</si>
  <si>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</si>
  <si>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</si>
  <si>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</si>
  <si>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</si>
  <si>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</si>
  <si>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</si>
  <si>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</si>
  <si>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</si>
  <si>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</si>
  <si>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</si>
  <si>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</si>
  <si>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</si>
  <si>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</si>
  <si>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Especifico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</si>
  <si>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</si>
  <si>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</si>
  <si>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</si>
  <si>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</si>
  <si>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</si>
  <si>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</si>
  <si>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</si>
  <si>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</si>
  <si>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</si>
  <si>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</si>
  <si>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</si>
  <si>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</si>
  <si>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</si>
  <si>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</si>
  <si>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</si>
  <si>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</si>
  <si>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</si>
  <si>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</si>
  <si>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</si>
  <si>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</si>
  <si>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</si>
  <si>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</si>
  <si>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</si>
  <si>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</si>
  <si>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</si>
  <si>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</si>
  <si>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</si>
  <si>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</si>
  <si>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</si>
  <si>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General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</si>
  <si>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</si>
  <si>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</si>
  <si>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</si>
  <si>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</si>
  <si>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</si>
  <si>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</si>
  <si>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</si>
  <si>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</si>
  <si>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</si>
  <si>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</si>
  <si>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</si>
  <si>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</si>
  <si>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Estatal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</si>
  <si>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</si>
  <si>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</si>
  <si>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</si>
  <si>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</si>
  <si>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</si>
  <si>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</si>
  <si>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</si>
  <si>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</si>
  <si>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</si>
  <si>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</si>
  <si>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</si>
  <si>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</si>
  <si>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</si>
  <si>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</si>
  <si>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</si>
  <si>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</si>
  <si>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</si>
  <si>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Objeto Contractual: Implementar una estrategia integral de carácter territorial en la localidad de San Cristóbal, orientada al fortalecimiento de la autonomía económica, al bienestar físico, emocional y social de las mujeres cuidadoras, así como a la prevención de las violencias contra las mujeres y del feminicidio, mediante el diseño y ejecución de acciones formativas, psicosociales, deportivas, culturales y comunitarias, bajo un enfoque de género, derechos y territorialidad.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</si>
  <si>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</si>
  <si>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</si>
  <si>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</si>
  <si>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</si>
  <si>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</si>
  <si>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</si>
  <si>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</si>
  <si>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</si>
  <si>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</si>
  <si>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</si>
  <si>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</si>
  <si>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</si>
  <si>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</si>
  <si>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</si>
  <si>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</si>
  <si>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Genera procesos ineficientes, con riesgos de nulidad, retrasos y sobrecostos.</t>
  </si>
  <si>
    <t>Retrasos, reprocesos, posible nulidad</t>
  </si>
  <si>
    <t>Desfinanciamiento del proyecto</t>
  </si>
  <si>
    <t>Baja participación de oferentes</t>
  </si>
  <si>
    <t>Problemas en ejecución y sostenibilidad</t>
  </si>
  <si>
    <t>Adjudicación a proponente no idóneo</t>
  </si>
  <si>
    <t>Riesgo reputacional y sanciones</t>
  </si>
  <si>
    <t xml:space="preserve">Limita la publicidad del proceso y puede constituir un hallazgo administrativo </t>
  </si>
  <si>
    <t>Afecta la transparencia y puede abrir espacio a recursos o impugnaciones.</t>
  </si>
  <si>
    <t>Riesgo de incumplimiento contractual por inviabilidad financiera del proponente</t>
  </si>
  <si>
    <t>Retrasa el inicio del proyecto y afecta la ejecución operativa.</t>
  </si>
  <si>
    <t>Deja desprotegido el interés contractual y puede impedir el perfeccionamiento.</t>
  </si>
  <si>
    <t>Impide el perfeccionamiento del contrato y genera demoras.</t>
  </si>
  <si>
    <t>Aplaza el perfeccionamiento y genera incertidumbre en la ejecución.</t>
  </si>
  <si>
    <t>Genera sobrecostos y necesidad de modificaciones contractuales.</t>
  </si>
  <si>
    <t>Aplaza el cumplimiento de metas y cronogramas del proyecto.</t>
  </si>
  <si>
    <t>Impacta la cadena de suministro y pone en riesgo la entrega del servicio.</t>
  </si>
  <si>
    <t>Aplaza la ejecución de las activiadades del proyecto.</t>
  </si>
  <si>
    <t>Genera aplazamiento de actividades.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</si>
  <si>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</si>
  <si>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</si>
  <si>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</si>
  <si>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</si>
  <si>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</si>
  <si>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</si>
  <si>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</si>
  <si>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</si>
  <si>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</si>
  <si>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</si>
  <si>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</si>
  <si>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</si>
  <si>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</si>
  <si>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</si>
  <si>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</si>
  <si>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</si>
  <si>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</si>
  <si>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</si>
  <si>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</si>
  <si>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</si>
  <si>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</si>
  <si>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</si>
  <si>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</si>
  <si>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</si>
  <si>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</si>
  <si>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</si>
  <si>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</si>
  <si>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</si>
  <si>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</si>
  <si>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</si>
  <si>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</si>
  <si>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</si>
  <si>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</si>
  <si>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</si>
  <si>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</si>
  <si>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</si>
  <si>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</si>
  <si>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</si>
  <si>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</si>
  <si>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</si>
  <si>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</si>
  <si>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</si>
  <si>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</si>
  <si>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</si>
  <si>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</si>
  <si>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</si>
  <si>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</si>
  <si>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Validación jurídica previa, análisis normativo, revisión por comité de contratación</t>
  </si>
  <si>
    <t>No</t>
  </si>
  <si>
    <t>Área Contratación</t>
  </si>
  <si>
    <t>Durante proceso pre contractual</t>
  </si>
  <si>
    <t>Terminado los procesos precontactual y contractual</t>
  </si>
  <si>
    <t>Una Vez</t>
  </si>
  <si>
    <t>Durante proceso precontractual y contractual</t>
  </si>
  <si>
    <t>Revisión técnica especializada, validación por expertos, aplicación de listas de chequeo</t>
  </si>
  <si>
    <t>Sí</t>
  </si>
  <si>
    <t>Área Planeación</t>
  </si>
  <si>
    <t>Semanal</t>
  </si>
  <si>
    <t>Estudio de mercado actualizado, mínimo tres cotizaciones, análisis de precios históricos</t>
  </si>
  <si>
    <t>Análisis de oferta y demanda, consulta de bases de datos (SECOP), caracterización del mercado</t>
  </si>
  <si>
    <t>Revisión jurídica integral, uso de pliegos tipo, validación de cláusulas contractuales</t>
  </si>
  <si>
    <t>Comité evaluador interdisciplinario, aplicación estricta de criterios, matriz de evaluación</t>
  </si>
  <si>
    <t>Diario</t>
  </si>
  <si>
    <t>Revisión jurídica previa, estandarización de documentos, control de calidad documental</t>
  </si>
  <si>
    <t>Verificación obligatoria en checklist, responsable asignado para publicación, auditoría interna</t>
  </si>
  <si>
    <t>Áera Contratación</t>
  </si>
  <si>
    <t>Cronograma detallado, responsables definidos, seguimiento a tiempos</t>
  </si>
  <si>
    <t>Aplicación de análisis de precios anormalmente bajos, solicitud de aclaraciones</t>
  </si>
  <si>
    <t>Establecer plazos claros, seguimiento al adjudicatario, cláusulas de seriedad de oferta</t>
  </si>
  <si>
    <t>Verificación jurídica y financiera de pólizas, uso de formatos estándar, control previo a aprobación</t>
  </si>
  <si>
    <t>Gestión anticipada del RP, coordinación con área financiera, control de requisitos previos</t>
  </si>
  <si>
    <t>Checklist obligatorio, validación por supervisor, control documental</t>
  </si>
  <si>
    <t>Soporte documental del proceso, trazabilidad, respuesta jurídica oportuna</t>
  </si>
  <si>
    <t>Mensual</t>
  </si>
  <si>
    <t>Cláusulas de ajuste de precios, análisis económico periódico</t>
  </si>
  <si>
    <t>Supervisor</t>
  </si>
  <si>
    <t>Plan de contingencia, proveedores alternos, seguimiento contractual</t>
  </si>
  <si>
    <t>Contratista</t>
  </si>
  <si>
    <t>Supervisión contractual, cláusulas de responsabilidad, aprobación previa de subcontratos</t>
  </si>
  <si>
    <t>Pólizas de seguro, actas de entrega, mantenimiento preventivo</t>
  </si>
  <si>
    <t>Programación financiera, control de flujo de caja, seguimiento administrativo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</si>
  <si>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</si>
  <si>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</si>
  <si>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</si>
  <si>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</si>
  <si>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</si>
  <si>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</si>
  <si>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</si>
  <si>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</si>
  <si>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</si>
  <si>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</si>
  <si>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 Y SDG</t>
  </si>
  <si>
    <t>CONTRATISTA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</si>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</sst>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 style="thin">
        <color theme="1"/>
      </bottom>
      <diagonal/>
    </border>
  </borders>
  <cellStyleXfs count="1">
    <xf numFmtId="0" fontId="0" fillId="0" borderId="0"/>
  </cellStyleXfs>
  <cellXfs count="351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25" fillId="0" borderId="1" xfId="0" applyFont="1" applyBorder="1"/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2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5" borderId="14" xfId="0" applyFont="1" applyFill="1" applyBorder="1" applyAlignment="1">
      <alignment vertical="center"/>
    </xf>
    <xf numFmtId="0" fontId="16" fillId="5" borderId="23" xfId="0" applyFont="1" applyFill="1" applyBorder="1" applyAlignment="1">
      <alignment vertical="center"/>
    </xf>
    <xf numFmtId="0" fontId="20" fillId="0" borderId="69" xfId="0" applyFont="1" applyBorder="1" applyAlignment="1">
      <alignment horizontal="left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0" fillId="0" borderId="70" xfId="0" applyFont="1" applyBorder="1" applyAlignment="1">
      <alignment horizontal="center" vertical="center" wrapText="1"/>
    </xf>
    <xf numFmtId="0" fontId="20" fillId="0" borderId="69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71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/>
    </xf>
    <xf numFmtId="0" fontId="17" fillId="0" borderId="64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17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3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6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7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7" fillId="0" borderId="48" xfId="0" applyFont="1" applyBorder="1" applyAlignment="1">
      <alignment horizontal="left" vertical="center" wrapText="1"/>
    </xf>
    <xf numFmtId="0" fontId="17" fillId="0" borderId="65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5" borderId="14" xfId="0" applyFont="1" applyFill="1" applyBorder="1" applyAlignment="1">
      <alignment vertical="center"/>
    </xf>
    <xf numFmtId="0" fontId="16" fillId="5" borderId="6" xfId="0" applyFont="1" applyFill="1" applyBorder="1" applyAlignment="1">
      <alignment vertical="center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0" fontId="16" fillId="5" borderId="12" xfId="0" applyFont="1" applyFill="1" applyBorder="1" applyAlignment="1">
      <alignment vertical="center"/>
    </xf>
    <xf numFmtId="0" fontId="16" fillId="5" borderId="5" xfId="0" applyFont="1" applyFill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6" fillId="0" borderId="66" xfId="0" applyFont="1" applyBorder="1" applyAlignment="1">
      <alignment horizontal="left" vertical="center" wrapText="1"/>
    </xf>
    <xf numFmtId="0" fontId="26" fillId="0" borderId="67" xfId="0" applyFont="1" applyBorder="1" applyAlignment="1">
      <alignment horizontal="left" vertical="center" wrapText="1"/>
    </xf>
    <xf numFmtId="0" fontId="26" fillId="0" borderId="68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14" fillId="0" borderId="53" xfId="0" applyFont="1" applyBorder="1" applyAlignment="1">
      <alignment horizontal="right" vertical="center" textRotation="90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6" fillId="0" borderId="3" xfId="0" applyFont="1" applyBorder="1" applyAlignment="1">
      <alignment horizontal="left" vertical="center" wrapText="1"/>
    </xf>
    <xf numFmtId="0" fontId="15" fillId="0" borderId="5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0" xfId="0" applyFont="1" applyFill="1" applyBorder="1" applyAlignment="1">
      <alignment horizontal="center" vertical="center" wrapText="1"/>
    </xf>
    <xf numFmtId="0" fontId="21" fillId="4" borderId="55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25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8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0" fillId="9" borderId="45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0" borderId="61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45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6" borderId="45" xfId="0" applyFont="1" applyFill="1" applyBorder="1" applyAlignment="1">
      <alignment horizontal="center" vertical="center"/>
    </xf>
    <xf numFmtId="0" fontId="20" fillId="6" borderId="45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5" fillId="6" borderId="45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8" borderId="45" xfId="0" applyFont="1" applyFill="1" applyBorder="1" applyAlignment="1">
      <alignment horizontal="center" vertical="center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52" xfId="0" applyFont="1" applyFill="1" applyBorder="1" applyAlignment="1">
      <alignment horizontal="center" vertical="center" wrapText="1"/>
    </xf>
    <xf numFmtId="0" fontId="15" fillId="6" borderId="60" xfId="0" applyFont="1" applyFill="1" applyBorder="1" applyAlignment="1">
      <alignment horizontal="center" vertical="center" wrapText="1"/>
    </xf>
    <xf numFmtId="0" fontId="15" fillId="6" borderId="48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7" borderId="61" xfId="0" applyFont="1" applyFill="1" applyBorder="1" applyAlignment="1">
      <alignment horizontal="center" vertical="center"/>
    </xf>
    <xf numFmtId="0" fontId="20" fillId="7" borderId="62" xfId="0" applyFont="1" applyFill="1" applyBorder="1" applyAlignment="1">
      <alignment horizontal="center" vertical="center"/>
    </xf>
    <xf numFmtId="0" fontId="15" fillId="2" borderId="52" xfId="0" applyFont="1" applyFill="1" applyBorder="1" applyAlignment="1">
      <alignment horizontal="center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12" fillId="2" borderId="51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1" xfId="0" applyFont="1" applyBorder="1" applyAlignment="1"/>
    <xf numFmtId="0" fontId="26" fillId="0" borderId="0" xfId="0" applyFont="1" applyAlignment="1"/>
  </cellXfs>
  <cellStyles count="1">
    <cellStyle name="Normal" xfId="0" builtinId="0"/>
  </cellStyles>
  <dxfs count="2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3" zoomScale="85" zoomScaleNormal="85" zoomScalePageLayoutView="40" workbookViewId="0">
      <selection activeCell="F2" sqref="F2:F4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208"/>
      <c r="C2" s="218" t="s">
        <v>0</v>
      </c>
      <c r="D2" s="219"/>
      <c r="E2" s="220"/>
      <c r="F2" s="227" t="s">
        <v>1</v>
      </c>
    </row>
    <row r="3" spans="2:6" ht="42.75" customHeight="1">
      <c r="B3" s="208"/>
      <c r="C3" s="221"/>
      <c r="D3" s="222"/>
      <c r="E3" s="223"/>
      <c r="F3" s="228"/>
    </row>
    <row r="4" spans="2:6" ht="41.25" customHeight="1">
      <c r="B4" s="208"/>
      <c r="C4" s="224"/>
      <c r="D4" s="225"/>
      <c r="E4" s="226"/>
      <c r="F4" s="216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209" t="s">
        <v>2</v>
      </c>
      <c r="C6" s="210"/>
      <c r="D6" s="210"/>
      <c r="E6" s="210"/>
      <c r="F6" s="211"/>
    </row>
    <row r="7" spans="2:6" ht="78.75" customHeight="1">
      <c r="B7" s="215" t="s">
        <v>3</v>
      </c>
      <c r="C7" s="216"/>
      <c r="D7" s="216"/>
      <c r="E7" s="216"/>
      <c r="F7" s="217"/>
    </row>
    <row r="8" spans="2:6" ht="21" customHeight="1">
      <c r="B8" s="212" t="s">
        <v>4</v>
      </c>
      <c r="C8" s="213"/>
      <c r="D8" s="213"/>
      <c r="E8" s="213"/>
      <c r="F8" s="214"/>
    </row>
    <row r="9" spans="2:6" ht="34.5" customHeight="1">
      <c r="B9" s="202" t="s">
        <v>5</v>
      </c>
      <c r="C9" s="203"/>
      <c r="D9" s="203"/>
      <c r="E9" s="203"/>
      <c r="F9" s="204"/>
    </row>
    <row r="10" spans="2:6" ht="36" customHeight="1">
      <c r="B10" s="202" t="s">
        <v>6</v>
      </c>
      <c r="C10" s="203"/>
      <c r="D10" s="203"/>
      <c r="E10" s="203"/>
      <c r="F10" s="204"/>
    </row>
    <row r="11" spans="2:6" ht="72" customHeight="1">
      <c r="B11" s="202" t="s">
        <v>7</v>
      </c>
      <c r="C11" s="203"/>
      <c r="D11" s="203"/>
      <c r="E11" s="203"/>
      <c r="F11" s="204"/>
    </row>
    <row r="12" spans="2:6" ht="34.5" customHeight="1">
      <c r="B12" s="202" t="s">
        <v>8</v>
      </c>
      <c r="C12" s="203"/>
      <c r="D12" s="203"/>
      <c r="E12" s="203"/>
      <c r="F12" s="204"/>
    </row>
    <row r="13" spans="2:6" ht="44.25" customHeight="1">
      <c r="B13" s="202" t="s">
        <v>9</v>
      </c>
      <c r="C13" s="203"/>
      <c r="D13" s="203"/>
      <c r="E13" s="203"/>
      <c r="F13" s="204"/>
    </row>
    <row r="14" spans="2:6" ht="26.25" customHeight="1">
      <c r="B14" s="202" t="s">
        <v>10</v>
      </c>
      <c r="C14" s="203"/>
      <c r="D14" s="203"/>
      <c r="E14" s="203"/>
      <c r="F14" s="204"/>
    </row>
    <row r="15" spans="2:6" ht="22.5" customHeight="1">
      <c r="B15" s="202" t="s">
        <v>11</v>
      </c>
      <c r="C15" s="203"/>
      <c r="D15" s="203"/>
      <c r="E15" s="203"/>
      <c r="F15" s="204"/>
    </row>
    <row r="16" spans="2:6" ht="33" customHeight="1">
      <c r="B16" s="202" t="s">
        <v>12</v>
      </c>
      <c r="C16" s="203"/>
      <c r="D16" s="203"/>
      <c r="E16" s="203"/>
      <c r="F16" s="204"/>
    </row>
    <row r="17" spans="2:6" ht="36.75" customHeight="1">
      <c r="B17" s="202" t="s">
        <v>13</v>
      </c>
      <c r="C17" s="203"/>
      <c r="D17" s="203"/>
      <c r="E17" s="203"/>
      <c r="F17" s="204"/>
    </row>
    <row r="18" spans="2:6" ht="26.25" customHeight="1">
      <c r="B18" s="202" t="s">
        <v>14</v>
      </c>
      <c r="C18" s="203"/>
      <c r="D18" s="203"/>
      <c r="E18" s="203"/>
      <c r="F18" s="204"/>
    </row>
    <row r="19" spans="2:6" ht="27" customHeight="1" thickBot="1">
      <c r="B19" s="205" t="s">
        <v>15</v>
      </c>
      <c r="C19" s="206"/>
      <c r="D19" s="206"/>
      <c r="E19" s="206"/>
      <c r="F19" s="207"/>
    </row>
    <row r="20" spans="2:6" ht="14.25" customHeight="1">
      <c r="B20" s="6"/>
    </row>
    <row r="21" spans="2:6">
      <c r="B21" s="7"/>
    </row>
    <row r="22" spans="2:6" ht="17.25" customHeight="1">
      <c r="B22" s="201"/>
      <c r="C22" s="201"/>
      <c r="D22" s="201"/>
      <c r="E22" s="201"/>
      <c r="F22" s="201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zoomScale="80" zoomScaleNormal="80" zoomScalePageLayoutView="85" workbookViewId="0">
      <selection activeCell="B55" sqref="B55:C55"/>
    </sheetView>
  </sheetViews>
  <sheetFormatPr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208"/>
      <c r="C2" s="218" t="s">
        <v>16</v>
      </c>
      <c r="D2" s="219"/>
      <c r="E2" s="220"/>
      <c r="F2" s="227" t="s">
        <v>1</v>
      </c>
    </row>
    <row r="3" spans="2:6" ht="51" customHeight="1">
      <c r="B3" s="208"/>
      <c r="C3" s="221"/>
      <c r="D3" s="222"/>
      <c r="E3" s="223"/>
      <c r="F3" s="228"/>
    </row>
    <row r="4" spans="2:6" ht="54" customHeight="1">
      <c r="B4" s="208"/>
      <c r="C4" s="224"/>
      <c r="D4" s="225"/>
      <c r="E4" s="226"/>
      <c r="F4" s="216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246" t="s">
        <v>17</v>
      </c>
      <c r="C6" s="247"/>
      <c r="D6" s="247"/>
      <c r="E6" s="247"/>
      <c r="F6" s="248"/>
    </row>
    <row r="7" spans="2:6" ht="42.75" customHeight="1">
      <c r="B7" s="249" t="s">
        <v>18</v>
      </c>
      <c r="C7" s="250"/>
      <c r="D7" s="250"/>
      <c r="E7" s="250"/>
      <c r="F7" s="250"/>
    </row>
    <row r="8" spans="2:6" ht="63" customHeight="1">
      <c r="B8" s="251"/>
      <c r="C8" s="252"/>
      <c r="D8" s="252"/>
      <c r="E8" s="252"/>
      <c r="F8" s="252"/>
    </row>
    <row r="9" spans="2:6" ht="37.5" customHeight="1">
      <c r="B9" s="251"/>
      <c r="C9" s="252"/>
      <c r="D9" s="252"/>
      <c r="E9" s="252"/>
      <c r="F9" s="252"/>
    </row>
    <row r="10" spans="2:6" ht="43.5" customHeight="1">
      <c r="B10" s="251"/>
      <c r="C10" s="252"/>
      <c r="D10" s="252"/>
      <c r="E10" s="252"/>
      <c r="F10" s="252"/>
    </row>
    <row r="11" spans="2:6" ht="58.5" customHeight="1">
      <c r="B11" s="251"/>
      <c r="C11" s="252"/>
      <c r="D11" s="252"/>
      <c r="E11" s="252"/>
      <c r="F11" s="252"/>
    </row>
    <row r="12" spans="2:6" ht="46.5" customHeight="1">
      <c r="B12" s="251"/>
      <c r="C12" s="252"/>
      <c r="D12" s="252"/>
      <c r="E12" s="252"/>
      <c r="F12" s="252"/>
    </row>
    <row r="13" spans="2:6" ht="47.25" customHeight="1">
      <c r="B13" s="251"/>
      <c r="C13" s="252"/>
      <c r="D13" s="252"/>
      <c r="E13" s="252"/>
      <c r="F13" s="252"/>
    </row>
    <row r="14" spans="2:6" ht="22.5" customHeight="1" thickBot="1">
      <c r="B14" s="253"/>
      <c r="C14" s="254"/>
      <c r="D14" s="254"/>
      <c r="E14" s="254"/>
      <c r="F14" s="254"/>
    </row>
    <row r="15" spans="2:6" ht="16.5" customHeight="1" thickBot="1">
      <c r="B15" s="237" t="s">
        <v>19</v>
      </c>
      <c r="C15" s="238"/>
      <c r="D15" s="238"/>
      <c r="E15" s="238"/>
      <c r="F15" s="239"/>
    </row>
    <row r="16" spans="2:6" ht="127.5" customHeight="1">
      <c r="B16" s="255" t="s">
        <v>20</v>
      </c>
      <c r="C16" s="256"/>
      <c r="D16" s="256"/>
      <c r="E16" s="256"/>
      <c r="F16" s="257"/>
    </row>
    <row r="17" spans="2:6" ht="19.5" customHeight="1">
      <c r="B17" s="52"/>
      <c r="C17" s="53" t="s">
        <v>21</v>
      </c>
      <c r="D17" s="235" t="s">
        <v>22</v>
      </c>
      <c r="E17" s="235" t="s">
        <v>23</v>
      </c>
      <c r="F17" s="233" t="s">
        <v>24</v>
      </c>
    </row>
    <row r="18" spans="2:6" ht="21" customHeight="1">
      <c r="B18" s="52"/>
      <c r="C18" s="53" t="s">
        <v>25</v>
      </c>
      <c r="D18" s="236"/>
      <c r="E18" s="236"/>
      <c r="F18" s="234"/>
    </row>
    <row r="19" spans="2:6" ht="18.75" customHeight="1">
      <c r="B19" s="54" t="s">
        <v>26</v>
      </c>
      <c r="C19" s="55"/>
      <c r="D19" s="56" t="s">
        <v>27</v>
      </c>
      <c r="E19" s="57" t="s">
        <v>28</v>
      </c>
      <c r="F19" s="58" t="s">
        <v>29</v>
      </c>
    </row>
    <row r="20" spans="2:6" ht="18.75" customHeight="1">
      <c r="B20" s="59" t="s">
        <v>30</v>
      </c>
      <c r="C20" s="60"/>
      <c r="D20" s="61" t="s">
        <v>27</v>
      </c>
      <c r="E20" s="62" t="s">
        <v>28</v>
      </c>
      <c r="F20" s="63" t="s">
        <v>29</v>
      </c>
    </row>
    <row r="21" spans="2:6" ht="18.75" customHeight="1">
      <c r="B21" s="59" t="s">
        <v>31</v>
      </c>
      <c r="C21" s="60"/>
      <c r="D21" s="61" t="s">
        <v>27</v>
      </c>
      <c r="E21" s="62" t="s">
        <v>28</v>
      </c>
      <c r="F21" s="63" t="s">
        <v>32</v>
      </c>
    </row>
    <row r="22" spans="2:6" ht="18.75" customHeight="1">
      <c r="B22" s="59" t="s">
        <v>33</v>
      </c>
      <c r="C22" s="60"/>
      <c r="D22" s="61" t="s">
        <v>27</v>
      </c>
      <c r="E22" s="62" t="s">
        <v>28</v>
      </c>
      <c r="F22" s="63" t="s">
        <v>29</v>
      </c>
    </row>
    <row r="23" spans="2:6" ht="18.75" customHeight="1">
      <c r="B23" s="59" t="s">
        <v>34</v>
      </c>
      <c r="C23" s="60"/>
      <c r="D23" s="61" t="s">
        <v>27</v>
      </c>
      <c r="E23" s="62" t="s">
        <v>28</v>
      </c>
      <c r="F23" s="63" t="s">
        <v>29</v>
      </c>
    </row>
    <row r="24" spans="2:6" ht="18.75" customHeight="1">
      <c r="B24" s="59" t="s">
        <v>35</v>
      </c>
      <c r="C24" s="60"/>
      <c r="D24" s="61" t="s">
        <v>27</v>
      </c>
      <c r="E24" s="62" t="s">
        <v>28</v>
      </c>
      <c r="F24" s="63" t="s">
        <v>29</v>
      </c>
    </row>
    <row r="25" spans="2:6" ht="18.75" customHeight="1">
      <c r="B25" s="59" t="s">
        <v>36</v>
      </c>
      <c r="C25" s="60"/>
      <c r="D25" s="61" t="s">
        <v>27</v>
      </c>
      <c r="E25" s="62" t="s">
        <v>28</v>
      </c>
      <c r="F25" s="64" t="s">
        <v>32</v>
      </c>
    </row>
    <row r="26" spans="2:6" ht="18.75" customHeight="1">
      <c r="B26" s="59" t="s">
        <v>37</v>
      </c>
      <c r="C26" s="60"/>
      <c r="D26" s="61" t="s">
        <v>27</v>
      </c>
      <c r="E26" s="62" t="s">
        <v>28</v>
      </c>
      <c r="F26" s="63" t="s">
        <v>29</v>
      </c>
    </row>
    <row r="27" spans="2:6" ht="18.75" customHeight="1">
      <c r="B27" s="59" t="s">
        <v>38</v>
      </c>
      <c r="C27" s="60"/>
      <c r="D27" s="61" t="s">
        <v>27</v>
      </c>
      <c r="E27" s="62" t="s">
        <v>28</v>
      </c>
      <c r="F27" s="63" t="s">
        <v>29</v>
      </c>
    </row>
    <row r="28" spans="2:6" ht="18.75" customHeight="1">
      <c r="B28" s="59" t="s">
        <v>39</v>
      </c>
      <c r="C28" s="60"/>
      <c r="D28" s="61" t="s">
        <v>27</v>
      </c>
      <c r="E28" s="62" t="s">
        <v>28</v>
      </c>
      <c r="F28" s="63" t="s">
        <v>29</v>
      </c>
    </row>
    <row r="29" spans="2:6" ht="18.75" customHeight="1">
      <c r="B29" s="65" t="s">
        <v>40</v>
      </c>
      <c r="C29" s="66"/>
      <c r="D29" s="61" t="s">
        <v>27</v>
      </c>
      <c r="E29" s="67" t="s">
        <v>28</v>
      </c>
      <c r="F29" s="68" t="s">
        <v>29</v>
      </c>
    </row>
    <row r="30" spans="2:6" ht="24" customHeight="1">
      <c r="B30" s="52"/>
      <c r="C30" s="53" t="s">
        <v>41</v>
      </c>
      <c r="D30" s="69"/>
      <c r="E30" s="69"/>
      <c r="F30" s="70"/>
    </row>
    <row r="31" spans="2:6" ht="19.5" customHeight="1">
      <c r="B31" s="54" t="s">
        <v>42</v>
      </c>
      <c r="C31" s="71"/>
      <c r="D31" s="56" t="s">
        <v>27</v>
      </c>
      <c r="E31" s="57" t="s">
        <v>28</v>
      </c>
      <c r="F31" s="58" t="s">
        <v>29</v>
      </c>
    </row>
    <row r="32" spans="2:6" ht="19.5" customHeight="1">
      <c r="B32" s="229" t="s">
        <v>43</v>
      </c>
      <c r="C32" s="230"/>
      <c r="D32" s="61" t="s">
        <v>27</v>
      </c>
      <c r="E32" s="62" t="s">
        <v>28</v>
      </c>
      <c r="F32" s="63" t="s">
        <v>29</v>
      </c>
    </row>
    <row r="33" spans="2:6" ht="19.5" customHeight="1">
      <c r="B33" s="229" t="s">
        <v>44</v>
      </c>
      <c r="C33" s="230"/>
      <c r="D33" s="61" t="s">
        <v>27</v>
      </c>
      <c r="E33" s="62" t="s">
        <v>28</v>
      </c>
      <c r="F33" s="63" t="s">
        <v>29</v>
      </c>
    </row>
    <row r="34" spans="2:6" ht="19.5" customHeight="1">
      <c r="B34" s="59" t="s">
        <v>45</v>
      </c>
      <c r="C34" s="72"/>
      <c r="D34" s="61" t="s">
        <v>27</v>
      </c>
      <c r="E34" s="62" t="s">
        <v>28</v>
      </c>
      <c r="F34" s="63" t="s">
        <v>29</v>
      </c>
    </row>
    <row r="35" spans="2:6" ht="19.5" customHeight="1">
      <c r="B35" s="59" t="s">
        <v>46</v>
      </c>
      <c r="C35" s="72"/>
      <c r="D35" s="61" t="s">
        <v>27</v>
      </c>
      <c r="E35" s="62" t="s">
        <v>28</v>
      </c>
      <c r="F35" s="63" t="s">
        <v>29</v>
      </c>
    </row>
    <row r="36" spans="2:6" ht="19.5" customHeight="1">
      <c r="B36" s="229" t="s">
        <v>47</v>
      </c>
      <c r="C36" s="230"/>
      <c r="D36" s="61" t="s">
        <v>27</v>
      </c>
      <c r="E36" s="62" t="s">
        <v>48</v>
      </c>
      <c r="F36" s="63" t="s">
        <v>29</v>
      </c>
    </row>
    <row r="37" spans="2:6" ht="19.5" customHeight="1">
      <c r="B37" s="244" t="s">
        <v>49</v>
      </c>
      <c r="C37" s="245"/>
      <c r="D37" s="74" t="s">
        <v>27</v>
      </c>
      <c r="E37" s="67" t="s">
        <v>48</v>
      </c>
      <c r="F37" s="68" t="s">
        <v>29</v>
      </c>
    </row>
    <row r="38" spans="2:6" ht="23.25" customHeight="1">
      <c r="B38" s="52"/>
      <c r="C38" s="53" t="s">
        <v>50</v>
      </c>
      <c r="D38" s="75"/>
      <c r="E38" s="75"/>
      <c r="F38" s="76"/>
    </row>
    <row r="39" spans="2:6" ht="19.5" customHeight="1">
      <c r="B39" s="242" t="s">
        <v>51</v>
      </c>
      <c r="C39" s="243"/>
      <c r="D39" s="56" t="s">
        <v>27</v>
      </c>
      <c r="E39" s="57" t="s">
        <v>28</v>
      </c>
      <c r="F39" s="58" t="s">
        <v>29</v>
      </c>
    </row>
    <row r="40" spans="2:6" ht="19.5" customHeight="1">
      <c r="B40" s="77" t="s">
        <v>52</v>
      </c>
      <c r="C40" s="72"/>
      <c r="D40" s="61" t="s">
        <v>27</v>
      </c>
      <c r="E40" s="62" t="s">
        <v>48</v>
      </c>
      <c r="F40" s="63" t="s">
        <v>29</v>
      </c>
    </row>
    <row r="41" spans="2:6" ht="19.5" customHeight="1">
      <c r="B41" s="229" t="s">
        <v>53</v>
      </c>
      <c r="C41" s="230"/>
      <c r="D41" s="61" t="s">
        <v>27</v>
      </c>
      <c r="E41" s="62" t="s">
        <v>28</v>
      </c>
      <c r="F41" s="63" t="s">
        <v>29</v>
      </c>
    </row>
    <row r="42" spans="2:6" ht="19.5" customHeight="1">
      <c r="B42" s="59" t="s">
        <v>46</v>
      </c>
      <c r="C42" s="72"/>
      <c r="D42" s="61" t="s">
        <v>27</v>
      </c>
      <c r="E42" s="62" t="s">
        <v>28</v>
      </c>
      <c r="F42" s="63" t="s">
        <v>29</v>
      </c>
    </row>
    <row r="43" spans="2:6" ht="19.5" customHeight="1">
      <c r="B43" s="65" t="s">
        <v>54</v>
      </c>
      <c r="C43" s="73"/>
      <c r="D43" s="74" t="s">
        <v>27</v>
      </c>
      <c r="E43" s="67" t="s">
        <v>48</v>
      </c>
      <c r="F43" s="68" t="s">
        <v>29</v>
      </c>
    </row>
    <row r="44" spans="2:6" ht="23.25" customHeight="1">
      <c r="B44" s="52"/>
      <c r="C44" s="53" t="s">
        <v>55</v>
      </c>
      <c r="D44" s="78"/>
      <c r="E44" s="78"/>
      <c r="F44" s="79"/>
    </row>
    <row r="45" spans="2:6" ht="19.5" customHeight="1">
      <c r="B45" s="240" t="s">
        <v>56</v>
      </c>
      <c r="C45" s="241"/>
      <c r="D45" s="61" t="s">
        <v>57</v>
      </c>
      <c r="E45" s="57" t="s">
        <v>48</v>
      </c>
      <c r="F45" s="80" t="s">
        <v>32</v>
      </c>
    </row>
    <row r="46" spans="2:6" ht="19.5" customHeight="1">
      <c r="B46" s="231" t="s">
        <v>58</v>
      </c>
      <c r="C46" s="232"/>
      <c r="D46" s="61" t="s">
        <v>57</v>
      </c>
      <c r="E46" s="62" t="s">
        <v>48</v>
      </c>
      <c r="F46" s="81" t="s">
        <v>32</v>
      </c>
    </row>
    <row r="47" spans="2:6" ht="19.5" customHeight="1">
      <c r="B47" s="231" t="s">
        <v>59</v>
      </c>
      <c r="C47" s="232"/>
      <c r="D47" s="61" t="s">
        <v>57</v>
      </c>
      <c r="E47" s="62" t="s">
        <v>48</v>
      </c>
      <c r="F47" s="81" t="s">
        <v>32</v>
      </c>
    </row>
    <row r="48" spans="2:6" ht="19.5" customHeight="1">
      <c r="B48" s="231" t="s">
        <v>60</v>
      </c>
      <c r="C48" s="232"/>
      <c r="D48" s="61" t="s">
        <v>57</v>
      </c>
      <c r="E48" s="62" t="s">
        <v>48</v>
      </c>
      <c r="F48" s="81" t="s">
        <v>61</v>
      </c>
    </row>
    <row r="49" spans="2:6" ht="19.5" customHeight="1">
      <c r="B49" s="231" t="s">
        <v>62</v>
      </c>
      <c r="C49" s="232"/>
      <c r="D49" s="61" t="s">
        <v>27</v>
      </c>
      <c r="E49" s="62" t="s">
        <v>48</v>
      </c>
      <c r="F49" s="81" t="s">
        <v>32</v>
      </c>
    </row>
    <row r="50" spans="2:6" ht="19.5" customHeight="1">
      <c r="B50" s="147" t="s">
        <v>63</v>
      </c>
      <c r="C50" s="148"/>
      <c r="D50" s="61" t="s">
        <v>27</v>
      </c>
      <c r="E50" s="62" t="s">
        <v>48</v>
      </c>
      <c r="F50" s="81" t="s">
        <v>32</v>
      </c>
    </row>
    <row r="51" spans="2:6" ht="21" customHeight="1">
      <c r="B51" s="147" t="s">
        <v>64</v>
      </c>
      <c r="C51" s="148"/>
      <c r="D51" s="61" t="s">
        <v>27</v>
      </c>
      <c r="E51" s="62" t="s">
        <v>48</v>
      </c>
      <c r="F51" s="81" t="s">
        <v>32</v>
      </c>
    </row>
    <row r="52" spans="2:6" ht="19.5" customHeight="1">
      <c r="B52" s="231" t="s">
        <v>65</v>
      </c>
      <c r="C52" s="232"/>
      <c r="D52" s="61" t="s">
        <v>27</v>
      </c>
      <c r="E52" s="62" t="s">
        <v>48</v>
      </c>
      <c r="F52" s="81" t="s">
        <v>32</v>
      </c>
    </row>
    <row r="53" spans="2:6" ht="19.5" customHeight="1">
      <c r="B53" s="229" t="s">
        <v>66</v>
      </c>
      <c r="C53" s="230"/>
      <c r="D53" s="61" t="s">
        <v>27</v>
      </c>
      <c r="E53" s="62" t="s">
        <v>48</v>
      </c>
      <c r="F53" s="81" t="s">
        <v>29</v>
      </c>
    </row>
    <row r="54" spans="2:6" ht="19.5" customHeight="1">
      <c r="B54" s="229" t="s">
        <v>67</v>
      </c>
      <c r="C54" s="230"/>
      <c r="D54" s="61" t="s">
        <v>27</v>
      </c>
      <c r="E54" s="62" t="s">
        <v>48</v>
      </c>
      <c r="F54" s="81" t="s">
        <v>29</v>
      </c>
    </row>
    <row r="55" spans="2:6" ht="19.5" customHeight="1">
      <c r="B55" s="229" t="s">
        <v>68</v>
      </c>
      <c r="C55" s="230"/>
      <c r="D55" s="61" t="s">
        <v>27</v>
      </c>
      <c r="E55" s="62" t="s">
        <v>48</v>
      </c>
      <c r="F55" s="81" t="s">
        <v>29</v>
      </c>
    </row>
    <row r="56" spans="2:6" ht="19.5" customHeight="1">
      <c r="B56" s="229" t="s">
        <v>69</v>
      </c>
      <c r="C56" s="230"/>
      <c r="D56" s="61" t="s">
        <v>70</v>
      </c>
      <c r="E56" s="62" t="s">
        <v>48</v>
      </c>
      <c r="F56" s="81" t="s">
        <v>71</v>
      </c>
    </row>
    <row r="57" spans="2:6" ht="19.5" customHeight="1">
      <c r="B57" s="229" t="s">
        <v>72</v>
      </c>
      <c r="C57" s="230"/>
      <c r="D57" s="61" t="s">
        <v>70</v>
      </c>
      <c r="E57" s="62" t="s">
        <v>48</v>
      </c>
      <c r="F57" s="81" t="s">
        <v>71</v>
      </c>
    </row>
    <row r="58" spans="2:6" ht="19.5" customHeight="1">
      <c r="B58" s="59" t="s">
        <v>73</v>
      </c>
      <c r="C58" s="72"/>
      <c r="D58" s="61" t="s">
        <v>70</v>
      </c>
      <c r="E58" s="62" t="s">
        <v>48</v>
      </c>
      <c r="F58" s="81" t="s">
        <v>71</v>
      </c>
    </row>
    <row r="59" spans="2:6" ht="19.5" customHeight="1">
      <c r="B59" s="229" t="s">
        <v>74</v>
      </c>
      <c r="C59" s="230"/>
      <c r="D59" s="61" t="s">
        <v>70</v>
      </c>
      <c r="E59" s="62" t="s">
        <v>48</v>
      </c>
      <c r="F59" s="81" t="s">
        <v>75</v>
      </c>
    </row>
    <row r="60" spans="2:6" ht="19.5" customHeight="1">
      <c r="B60" s="229" t="s">
        <v>76</v>
      </c>
      <c r="C60" s="230"/>
      <c r="D60" s="61" t="s">
        <v>27</v>
      </c>
      <c r="E60" s="62" t="s">
        <v>28</v>
      </c>
      <c r="F60" s="63" t="s">
        <v>29</v>
      </c>
    </row>
    <row r="61" spans="2:6" ht="19.5" customHeight="1">
      <c r="B61" s="229" t="s">
        <v>77</v>
      </c>
      <c r="C61" s="230"/>
      <c r="D61" s="61" t="s">
        <v>27</v>
      </c>
      <c r="E61" s="62" t="s">
        <v>48</v>
      </c>
      <c r="F61" s="63" t="s">
        <v>29</v>
      </c>
    </row>
    <row r="62" spans="2:6" ht="19.5" customHeight="1">
      <c r="B62" s="229" t="s">
        <v>78</v>
      </c>
      <c r="C62" s="230"/>
      <c r="D62" s="61" t="s">
        <v>57</v>
      </c>
      <c r="E62" s="62" t="s">
        <v>48</v>
      </c>
      <c r="F62" s="63" t="s">
        <v>29</v>
      </c>
    </row>
    <row r="63" spans="2:6" ht="19.5" customHeight="1">
      <c r="B63" s="229" t="s">
        <v>79</v>
      </c>
      <c r="C63" s="230"/>
      <c r="D63" s="61" t="s">
        <v>27</v>
      </c>
      <c r="E63" s="62" t="s">
        <v>48</v>
      </c>
      <c r="F63" s="63" t="s">
        <v>29</v>
      </c>
    </row>
    <row r="64" spans="2:6" ht="19.5" customHeight="1">
      <c r="B64" s="59" t="s">
        <v>80</v>
      </c>
      <c r="C64" s="72"/>
      <c r="D64" s="61" t="s">
        <v>57</v>
      </c>
      <c r="E64" s="62" t="s">
        <v>48</v>
      </c>
      <c r="F64" s="63" t="s">
        <v>81</v>
      </c>
    </row>
    <row r="65" spans="2:6" ht="19.5" customHeight="1">
      <c r="B65" s="229" t="s">
        <v>82</v>
      </c>
      <c r="C65" s="230"/>
      <c r="D65" s="61" t="s">
        <v>27</v>
      </c>
      <c r="E65" s="62" t="s">
        <v>28</v>
      </c>
      <c r="F65" s="63" t="s">
        <v>81</v>
      </c>
    </row>
    <row r="66" spans="2:6" ht="19.5" customHeight="1">
      <c r="B66" s="59" t="s">
        <v>83</v>
      </c>
      <c r="C66" s="60"/>
      <c r="D66" s="61" t="s">
        <v>57</v>
      </c>
      <c r="E66" s="62" t="s">
        <v>48</v>
      </c>
      <c r="F66" s="81" t="s">
        <v>84</v>
      </c>
    </row>
    <row r="67" spans="2:6" ht="19.5" customHeight="1">
      <c r="B67" s="59" t="s">
        <v>85</v>
      </c>
      <c r="C67" s="72"/>
      <c r="D67" s="61" t="s">
        <v>57</v>
      </c>
      <c r="E67" s="62" t="s">
        <v>48</v>
      </c>
      <c r="F67" s="81" t="s">
        <v>84</v>
      </c>
    </row>
    <row r="68" spans="2:6" ht="19.5" customHeight="1" thickBot="1">
      <c r="B68" s="82" t="s">
        <v>86</v>
      </c>
      <c r="C68" s="83"/>
      <c r="D68" s="84" t="s">
        <v>70</v>
      </c>
      <c r="E68" s="85" t="s">
        <v>48</v>
      </c>
      <c r="F68" s="86" t="s">
        <v>87</v>
      </c>
    </row>
    <row r="73" spans="2:6" hidden="1">
      <c r="B73" s="6" t="s">
        <v>57</v>
      </c>
    </row>
    <row r="74" spans="2:6" hidden="1">
      <c r="B74" s="7" t="s">
        <v>70</v>
      </c>
    </row>
    <row r="75" spans="2:6" hidden="1">
      <c r="B75" s="7" t="s">
        <v>27</v>
      </c>
    </row>
    <row r="76" spans="2:6" hidden="1"/>
    <row r="77" spans="2:6" hidden="1">
      <c r="B77" t="s">
        <v>28</v>
      </c>
    </row>
    <row r="78" spans="2:6" hidden="1">
      <c r="B78" t="s">
        <v>48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zoomScale="70" zoomScaleNormal="70" zoomScalePageLayoutView="70" workbookViewId="0">
      <selection activeCell="C26" sqref="C26:G26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208"/>
      <c r="C2" s="218" t="s">
        <v>16</v>
      </c>
      <c r="D2" s="219"/>
      <c r="E2" s="219"/>
      <c r="F2" s="219"/>
      <c r="G2" s="219"/>
      <c r="H2" s="219"/>
      <c r="I2" s="219"/>
      <c r="J2" s="220"/>
      <c r="K2" s="160" t="s">
        <v>1</v>
      </c>
      <c r="L2" s="294"/>
    </row>
    <row r="3" spans="2:17" ht="42" customHeight="1">
      <c r="B3" s="208"/>
      <c r="C3" s="221"/>
      <c r="D3" s="222"/>
      <c r="E3" s="222"/>
      <c r="F3" s="222"/>
      <c r="G3" s="222"/>
      <c r="H3" s="222"/>
      <c r="I3" s="222"/>
      <c r="J3" s="223"/>
      <c r="K3" s="295"/>
      <c r="L3" s="296"/>
    </row>
    <row r="4" spans="2:17" ht="36.75" customHeight="1">
      <c r="B4" s="208"/>
      <c r="C4" s="224"/>
      <c r="D4" s="225"/>
      <c r="E4" s="225"/>
      <c r="F4" s="225"/>
      <c r="G4" s="225"/>
      <c r="H4" s="225"/>
      <c r="I4" s="225"/>
      <c r="J4" s="226"/>
      <c r="K4" s="297"/>
      <c r="L4" s="298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 thickBot="1">
      <c r="B6" s="285" t="s">
        <v>88</v>
      </c>
      <c r="C6" s="286"/>
      <c r="D6" s="286"/>
      <c r="E6" s="286"/>
      <c r="F6" s="286"/>
      <c r="G6" s="286"/>
      <c r="H6" s="286"/>
      <c r="I6" s="286"/>
      <c r="J6" s="286"/>
      <c r="K6" s="286"/>
      <c r="L6" s="287"/>
      <c r="M6" s="1"/>
      <c r="N6" s="1"/>
      <c r="O6" s="1"/>
      <c r="P6" s="1"/>
      <c r="Q6" s="1"/>
    </row>
    <row r="7" spans="2:17" ht="24.75" customHeight="1">
      <c r="B7" s="291" t="s">
        <v>19</v>
      </c>
      <c r="C7" s="292"/>
      <c r="D7" s="292"/>
      <c r="E7" s="292"/>
      <c r="F7" s="292"/>
      <c r="G7" s="292"/>
      <c r="H7" s="292"/>
      <c r="I7" s="292"/>
      <c r="J7" s="292"/>
      <c r="K7" s="292"/>
      <c r="L7" s="293"/>
    </row>
    <row r="8" spans="2:17" ht="18" customHeight="1">
      <c r="B8" s="135" t="s">
        <v>89</v>
      </c>
      <c r="C8" s="136"/>
      <c r="D8" s="136"/>
      <c r="E8" s="136"/>
      <c r="F8" s="136"/>
      <c r="G8" s="136"/>
      <c r="H8" s="136"/>
      <c r="I8" s="136"/>
      <c r="J8" s="136"/>
      <c r="K8" s="136"/>
      <c r="L8" s="137"/>
    </row>
    <row r="9" spans="2:17" ht="15.75">
      <c r="B9" s="135" t="s">
        <v>90</v>
      </c>
      <c r="C9" s="138"/>
      <c r="D9" s="138"/>
      <c r="E9" s="138"/>
      <c r="F9" s="138"/>
      <c r="G9" s="138"/>
      <c r="H9" s="138"/>
      <c r="I9" s="139"/>
      <c r="J9" s="138"/>
      <c r="K9" s="138"/>
      <c r="L9" s="140"/>
    </row>
    <row r="10" spans="2:17" ht="15.75">
      <c r="B10" s="135" t="s">
        <v>91</v>
      </c>
      <c r="C10" s="138"/>
      <c r="D10" s="138"/>
      <c r="E10" s="138"/>
      <c r="F10" s="138"/>
      <c r="G10" s="138"/>
      <c r="H10" s="138"/>
      <c r="I10" s="138"/>
      <c r="J10" s="138"/>
      <c r="K10" s="138"/>
      <c r="L10" s="140"/>
    </row>
    <row r="11" spans="2:17" ht="15.75">
      <c r="B11" s="135" t="s">
        <v>92</v>
      </c>
      <c r="C11" s="138"/>
      <c r="D11" s="138"/>
      <c r="E11" s="138"/>
      <c r="F11" s="138"/>
      <c r="G11" s="138"/>
      <c r="H11" s="138"/>
      <c r="I11" s="138"/>
      <c r="J11" s="138"/>
      <c r="K11" s="138"/>
      <c r="L11" s="140"/>
    </row>
    <row r="12" spans="2:17" ht="18" customHeight="1">
      <c r="B12" s="288" t="s">
        <v>93</v>
      </c>
      <c r="C12" s="289"/>
      <c r="D12" s="289"/>
      <c r="E12" s="289"/>
      <c r="F12" s="289"/>
      <c r="G12" s="289"/>
      <c r="H12" s="289"/>
      <c r="I12" s="289"/>
      <c r="J12" s="289"/>
      <c r="K12" s="289"/>
      <c r="L12" s="290"/>
    </row>
    <row r="13" spans="2:17" ht="15.75">
      <c r="B13" s="135" t="s">
        <v>94</v>
      </c>
      <c r="C13" s="138"/>
      <c r="D13" s="138"/>
      <c r="E13" s="138"/>
      <c r="F13" s="138"/>
      <c r="G13" s="138"/>
      <c r="H13" s="138"/>
      <c r="I13" s="138"/>
      <c r="J13" s="138"/>
      <c r="K13" s="138"/>
      <c r="L13" s="140"/>
    </row>
    <row r="14" spans="2:17" ht="7.5" customHeight="1" thickBot="1">
      <c r="B14" s="90"/>
      <c r="C14" s="91"/>
      <c r="D14" s="91"/>
      <c r="E14" s="91"/>
      <c r="F14" s="91"/>
      <c r="G14" s="91"/>
      <c r="H14" s="91"/>
      <c r="I14" s="91"/>
      <c r="J14" s="91"/>
      <c r="K14" s="91"/>
      <c r="L14" s="92"/>
    </row>
    <row r="15" spans="2:17" ht="33.75" customHeight="1" thickBot="1">
      <c r="B15" s="282" t="s">
        <v>95</v>
      </c>
      <c r="C15" s="283"/>
      <c r="D15" s="283"/>
      <c r="E15" s="283"/>
      <c r="F15" s="283"/>
      <c r="G15" s="284"/>
      <c r="H15" s="279" t="s">
        <v>96</v>
      </c>
      <c r="I15" s="280"/>
      <c r="J15" s="280"/>
      <c r="K15" s="280"/>
      <c r="L15" s="281"/>
    </row>
    <row r="16" spans="2:17" ht="40.5" customHeight="1" thickBot="1">
      <c r="B16" s="93" t="s">
        <v>97</v>
      </c>
      <c r="C16" s="299" t="s">
        <v>98</v>
      </c>
      <c r="D16" s="299"/>
      <c r="E16" s="299"/>
      <c r="F16" s="299"/>
      <c r="G16" s="299"/>
      <c r="H16" s="94" t="s">
        <v>99</v>
      </c>
      <c r="I16" s="94" t="s">
        <v>100</v>
      </c>
      <c r="J16" s="94" t="s">
        <v>101</v>
      </c>
      <c r="K16" s="94" t="s">
        <v>102</v>
      </c>
      <c r="L16" s="95" t="s">
        <v>103</v>
      </c>
    </row>
    <row r="17" spans="2:12" ht="53.25" customHeight="1">
      <c r="B17" s="96" t="s">
        <v>25</v>
      </c>
      <c r="C17" s="276" t="s">
        <v>26</v>
      </c>
      <c r="D17" s="276"/>
      <c r="E17" s="276"/>
      <c r="F17" s="276"/>
      <c r="G17" s="276"/>
      <c r="H17" s="97" t="s">
        <v>104</v>
      </c>
      <c r="I17" s="98">
        <v>3</v>
      </c>
      <c r="J17" s="99">
        <v>3</v>
      </c>
      <c r="K17" s="99">
        <f>I17+J17</f>
        <v>6</v>
      </c>
      <c r="L17" s="100" t="str">
        <f t="shared" ref="L17:L36" si="0">IF(K17&lt;=4,"BAJO",IF(K17=5,"MEDIO",IF(K17=6,"ALTO",IF(K17=7,"ALTO","EXTREMO"))))</f>
        <v>ALTO</v>
      </c>
    </row>
    <row r="18" spans="2:12" ht="53.25" customHeight="1">
      <c r="B18" s="101" t="s">
        <v>25</v>
      </c>
      <c r="C18" s="278" t="s">
        <v>33</v>
      </c>
      <c r="D18" s="278"/>
      <c r="E18" s="278"/>
      <c r="F18" s="278"/>
      <c r="G18" s="278"/>
      <c r="H18" s="102" t="s">
        <v>105</v>
      </c>
      <c r="I18" s="98">
        <v>2</v>
      </c>
      <c r="J18" s="99">
        <v>3</v>
      </c>
      <c r="K18" s="99">
        <f t="shared" ref="K18:K36" si="1">+I18+J18</f>
        <v>5</v>
      </c>
      <c r="L18" s="103" t="str">
        <f t="shared" si="0"/>
        <v>MEDIO</v>
      </c>
    </row>
    <row r="19" spans="2:12" ht="53.25" customHeight="1">
      <c r="B19" s="101" t="s">
        <v>25</v>
      </c>
      <c r="C19" s="278" t="s">
        <v>31</v>
      </c>
      <c r="D19" s="278"/>
      <c r="E19" s="278"/>
      <c r="F19" s="278"/>
      <c r="G19" s="278"/>
      <c r="H19" s="102" t="s">
        <v>106</v>
      </c>
      <c r="I19" s="98">
        <v>3</v>
      </c>
      <c r="J19" s="99">
        <v>3</v>
      </c>
      <c r="K19" s="99">
        <f t="shared" si="1"/>
        <v>6</v>
      </c>
      <c r="L19" s="103" t="str">
        <f t="shared" si="0"/>
        <v>ALTO</v>
      </c>
    </row>
    <row r="20" spans="2:12" ht="53.25" customHeight="1">
      <c r="B20" s="101" t="s">
        <v>25</v>
      </c>
      <c r="C20" s="278" t="s">
        <v>36</v>
      </c>
      <c r="D20" s="278"/>
      <c r="E20" s="278"/>
      <c r="F20" s="278"/>
      <c r="G20" s="278"/>
      <c r="H20" s="102" t="s">
        <v>107</v>
      </c>
      <c r="I20" s="98">
        <v>2</v>
      </c>
      <c r="J20" s="99">
        <v>3</v>
      </c>
      <c r="K20" s="99">
        <f t="shared" si="1"/>
        <v>5</v>
      </c>
      <c r="L20" s="103" t="str">
        <f t="shared" si="0"/>
        <v>MEDIO</v>
      </c>
    </row>
    <row r="21" spans="2:12" ht="53.25" customHeight="1">
      <c r="B21" s="101" t="s">
        <v>25</v>
      </c>
      <c r="C21" s="278" t="s">
        <v>38</v>
      </c>
      <c r="D21" s="278"/>
      <c r="E21" s="278"/>
      <c r="F21" s="278"/>
      <c r="G21" s="278"/>
      <c r="H21" s="102" t="s">
        <v>108</v>
      </c>
      <c r="I21" s="98">
        <v>2</v>
      </c>
      <c r="J21" s="99">
        <v>2</v>
      </c>
      <c r="K21" s="99">
        <f t="shared" si="1"/>
        <v>4</v>
      </c>
      <c r="L21" s="103" t="str">
        <f t="shared" si="0"/>
        <v>BAJO</v>
      </c>
    </row>
    <row r="22" spans="2:12" ht="53.25" customHeight="1">
      <c r="B22" s="101" t="s">
        <v>41</v>
      </c>
      <c r="C22" s="278" t="s">
        <v>42</v>
      </c>
      <c r="D22" s="278"/>
      <c r="E22" s="278"/>
      <c r="F22" s="278"/>
      <c r="G22" s="278"/>
      <c r="H22" s="102" t="s">
        <v>109</v>
      </c>
      <c r="I22" s="98">
        <v>2</v>
      </c>
      <c r="J22" s="99">
        <v>3</v>
      </c>
      <c r="K22" s="99">
        <f t="shared" si="1"/>
        <v>5</v>
      </c>
      <c r="L22" s="103" t="str">
        <f t="shared" si="0"/>
        <v>MEDIO</v>
      </c>
    </row>
    <row r="23" spans="2:12" ht="53.25" customHeight="1">
      <c r="B23" s="101" t="s">
        <v>41</v>
      </c>
      <c r="C23" s="278" t="s">
        <v>44</v>
      </c>
      <c r="D23" s="278"/>
      <c r="E23" s="278"/>
      <c r="F23" s="278"/>
      <c r="G23" s="278"/>
      <c r="H23" s="159" t="s">
        <v>110</v>
      </c>
      <c r="I23" s="98">
        <v>1</v>
      </c>
      <c r="J23" s="99">
        <v>3</v>
      </c>
      <c r="K23" s="99">
        <f t="shared" si="1"/>
        <v>4</v>
      </c>
      <c r="L23" s="103" t="str">
        <f t="shared" si="0"/>
        <v>BAJO</v>
      </c>
    </row>
    <row r="24" spans="2:12" ht="53.25" customHeight="1">
      <c r="B24" s="101" t="s">
        <v>41</v>
      </c>
      <c r="C24" s="278" t="s">
        <v>46</v>
      </c>
      <c r="D24" s="278"/>
      <c r="E24" s="278"/>
      <c r="F24" s="278"/>
      <c r="G24" s="278"/>
      <c r="H24" s="102" t="s">
        <v>111</v>
      </c>
      <c r="I24" s="98">
        <v>3</v>
      </c>
      <c r="J24" s="99">
        <v>2</v>
      </c>
      <c r="K24" s="99">
        <f t="shared" si="1"/>
        <v>5</v>
      </c>
      <c r="L24" s="103" t="str">
        <f t="shared" si="0"/>
        <v>MEDIO</v>
      </c>
    </row>
    <row r="25" spans="2:12" ht="53.25" customHeight="1">
      <c r="B25" s="101" t="s">
        <v>41</v>
      </c>
      <c r="C25" s="278" t="s">
        <v>45</v>
      </c>
      <c r="D25" s="278"/>
      <c r="E25" s="278"/>
      <c r="F25" s="278"/>
      <c r="G25" s="278"/>
      <c r="H25" s="102" t="s">
        <v>112</v>
      </c>
      <c r="I25" s="98">
        <v>3</v>
      </c>
      <c r="J25" s="99">
        <v>2</v>
      </c>
      <c r="K25" s="99">
        <f t="shared" si="1"/>
        <v>5</v>
      </c>
      <c r="L25" s="103" t="str">
        <f t="shared" si="0"/>
        <v>MEDIO</v>
      </c>
    </row>
    <row r="26" spans="2:12" ht="53.25" customHeight="1">
      <c r="B26" s="101" t="s">
        <v>41</v>
      </c>
      <c r="C26" s="278" t="s">
        <v>49</v>
      </c>
      <c r="D26" s="278"/>
      <c r="E26" s="278"/>
      <c r="F26" s="278"/>
      <c r="G26" s="278"/>
      <c r="H26" s="102" t="s">
        <v>113</v>
      </c>
      <c r="I26" s="98">
        <v>5</v>
      </c>
      <c r="J26" s="99">
        <v>2</v>
      </c>
      <c r="K26" s="99">
        <f t="shared" si="1"/>
        <v>7</v>
      </c>
      <c r="L26" s="103" t="str">
        <f t="shared" si="0"/>
        <v>ALTO</v>
      </c>
    </row>
    <row r="27" spans="2:12" ht="53.25" customHeight="1">
      <c r="B27" s="101" t="s">
        <v>50</v>
      </c>
      <c r="C27" s="278" t="s">
        <v>51</v>
      </c>
      <c r="D27" s="278"/>
      <c r="E27" s="278"/>
      <c r="F27" s="278"/>
      <c r="G27" s="278"/>
      <c r="H27" s="102" t="s">
        <v>114</v>
      </c>
      <c r="I27" s="98">
        <v>3</v>
      </c>
      <c r="J27" s="99">
        <v>2</v>
      </c>
      <c r="K27" s="99">
        <f t="shared" si="1"/>
        <v>5</v>
      </c>
      <c r="L27" s="103" t="str">
        <f t="shared" si="0"/>
        <v>MEDIO</v>
      </c>
    </row>
    <row r="28" spans="2:12" ht="53.25" customHeight="1">
      <c r="B28" s="101" t="s">
        <v>50</v>
      </c>
      <c r="C28" s="278" t="s">
        <v>52</v>
      </c>
      <c r="D28" s="278"/>
      <c r="E28" s="278"/>
      <c r="F28" s="278"/>
      <c r="G28" s="278"/>
      <c r="H28" s="102" t="s">
        <v>115</v>
      </c>
      <c r="I28" s="98">
        <v>4</v>
      </c>
      <c r="J28" s="99">
        <v>3</v>
      </c>
      <c r="K28" s="99">
        <f t="shared" si="1"/>
        <v>7</v>
      </c>
      <c r="L28" s="103" t="str">
        <f t="shared" si="0"/>
        <v>ALTO</v>
      </c>
    </row>
    <row r="29" spans="2:12" ht="53.25" customHeight="1">
      <c r="B29" s="101" t="s">
        <v>50</v>
      </c>
      <c r="C29" s="278" t="s">
        <v>53</v>
      </c>
      <c r="D29" s="278"/>
      <c r="E29" s="278"/>
      <c r="F29" s="278"/>
      <c r="G29" s="278"/>
      <c r="H29" s="102" t="s">
        <v>116</v>
      </c>
      <c r="I29" s="98">
        <v>3</v>
      </c>
      <c r="J29" s="99">
        <v>1</v>
      </c>
      <c r="K29" s="99">
        <f t="shared" si="1"/>
        <v>4</v>
      </c>
      <c r="L29" s="103" t="str">
        <f t="shared" si="0"/>
        <v>BAJO</v>
      </c>
    </row>
    <row r="30" spans="2:12" ht="53.25" customHeight="1">
      <c r="B30" s="101" t="s">
        <v>50</v>
      </c>
      <c r="C30" s="278" t="s">
        <v>46</v>
      </c>
      <c r="D30" s="278"/>
      <c r="E30" s="278"/>
      <c r="F30" s="278"/>
      <c r="G30" s="278"/>
      <c r="H30" s="102" t="s">
        <v>111</v>
      </c>
      <c r="I30" s="98">
        <v>3</v>
      </c>
      <c r="J30" s="99">
        <v>2</v>
      </c>
      <c r="K30" s="99">
        <f t="shared" si="1"/>
        <v>5</v>
      </c>
      <c r="L30" s="103" t="str">
        <f t="shared" si="0"/>
        <v>MEDIO</v>
      </c>
    </row>
    <row r="31" spans="2:12" ht="53.25" customHeight="1">
      <c r="B31" s="101" t="s">
        <v>50</v>
      </c>
      <c r="C31" s="278" t="s">
        <v>54</v>
      </c>
      <c r="D31" s="278"/>
      <c r="E31" s="278"/>
      <c r="F31" s="278"/>
      <c r="G31" s="278"/>
      <c r="H31" s="102" t="s">
        <v>117</v>
      </c>
      <c r="I31" s="98">
        <v>3</v>
      </c>
      <c r="J31" s="99">
        <v>2</v>
      </c>
      <c r="K31" s="99">
        <f t="shared" si="1"/>
        <v>5</v>
      </c>
      <c r="L31" s="103" t="str">
        <f t="shared" si="0"/>
        <v>MEDIO</v>
      </c>
    </row>
    <row r="32" spans="2:12" ht="53.25" customHeight="1">
      <c r="B32" s="101" t="s">
        <v>55</v>
      </c>
      <c r="C32" s="278" t="s">
        <v>59</v>
      </c>
      <c r="D32" s="278"/>
      <c r="E32" s="278"/>
      <c r="F32" s="278"/>
      <c r="G32" s="278"/>
      <c r="H32" s="102" t="s">
        <v>118</v>
      </c>
      <c r="I32" s="98">
        <v>5</v>
      </c>
      <c r="J32" s="99">
        <v>2</v>
      </c>
      <c r="K32" s="99">
        <f t="shared" si="1"/>
        <v>7</v>
      </c>
      <c r="L32" s="103" t="str">
        <f t="shared" si="0"/>
        <v>ALTO</v>
      </c>
    </row>
    <row r="33" spans="2:14" ht="53.25" customHeight="1">
      <c r="B33" s="101" t="s">
        <v>55</v>
      </c>
      <c r="C33" s="278" t="s">
        <v>62</v>
      </c>
      <c r="D33" s="278"/>
      <c r="E33" s="278"/>
      <c r="F33" s="278"/>
      <c r="G33" s="278"/>
      <c r="H33" s="102" t="s">
        <v>119</v>
      </c>
      <c r="I33" s="98">
        <v>3</v>
      </c>
      <c r="J33" s="99">
        <v>2</v>
      </c>
      <c r="K33" s="99">
        <f t="shared" si="1"/>
        <v>5</v>
      </c>
      <c r="L33" s="103" t="str">
        <f t="shared" si="0"/>
        <v>MEDIO</v>
      </c>
    </row>
    <row r="34" spans="2:14" ht="53.25" customHeight="1">
      <c r="B34" s="101" t="s">
        <v>55</v>
      </c>
      <c r="C34" s="278" t="s">
        <v>64</v>
      </c>
      <c r="D34" s="278"/>
      <c r="E34" s="278"/>
      <c r="F34" s="278"/>
      <c r="G34" s="278"/>
      <c r="H34" s="149" t="s">
        <v>120</v>
      </c>
      <c r="I34" s="98">
        <v>5</v>
      </c>
      <c r="J34" s="99">
        <v>3</v>
      </c>
      <c r="K34" s="99">
        <f t="shared" si="1"/>
        <v>8</v>
      </c>
      <c r="L34" s="103" t="str">
        <f t="shared" si="0"/>
        <v>EXTREMO</v>
      </c>
    </row>
    <row r="35" spans="2:14" ht="53.25" customHeight="1">
      <c r="B35" s="101" t="s">
        <v>55</v>
      </c>
      <c r="C35" s="278" t="s">
        <v>68</v>
      </c>
      <c r="D35" s="278"/>
      <c r="E35" s="278"/>
      <c r="F35" s="278"/>
      <c r="G35" s="278"/>
      <c r="H35" s="102" t="s">
        <v>121</v>
      </c>
      <c r="I35" s="98">
        <v>4</v>
      </c>
      <c r="J35" s="99">
        <v>1</v>
      </c>
      <c r="K35" s="99">
        <f t="shared" si="1"/>
        <v>5</v>
      </c>
      <c r="L35" s="103" t="str">
        <f t="shared" si="0"/>
        <v>MEDIO</v>
      </c>
    </row>
    <row r="36" spans="2:14" ht="53.25" customHeight="1" thickBot="1">
      <c r="B36" s="104" t="s">
        <v>55</v>
      </c>
      <c r="C36" s="300" t="s">
        <v>65</v>
      </c>
      <c r="D36" s="300"/>
      <c r="E36" s="300"/>
      <c r="F36" s="300"/>
      <c r="G36" s="300"/>
      <c r="H36" s="102" t="s">
        <v>122</v>
      </c>
      <c r="I36" s="105">
        <v>3</v>
      </c>
      <c r="J36" s="106">
        <v>2</v>
      </c>
      <c r="K36" s="106">
        <f t="shared" si="1"/>
        <v>5</v>
      </c>
      <c r="L36" s="107" t="str">
        <f t="shared" si="0"/>
        <v>MEDIO</v>
      </c>
    </row>
    <row r="37" spans="2:14" ht="12.75" customHeight="1">
      <c r="B37" s="108"/>
      <c r="C37" s="109"/>
      <c r="D37" s="109"/>
      <c r="E37" s="109"/>
      <c r="F37" s="109"/>
      <c r="G37" s="109"/>
      <c r="H37" s="109"/>
      <c r="I37" s="109"/>
      <c r="J37" s="109"/>
      <c r="K37" s="109"/>
      <c r="L37" s="110"/>
    </row>
    <row r="38" spans="2:14">
      <c r="B38" s="87"/>
      <c r="C38" s="268"/>
      <c r="D38" s="268"/>
      <c r="E38" s="268"/>
      <c r="F38" s="88"/>
      <c r="G38" s="88"/>
      <c r="H38" s="261"/>
      <c r="I38" s="261"/>
      <c r="J38" s="88"/>
      <c r="K38" s="88"/>
      <c r="L38" s="89"/>
    </row>
    <row r="39" spans="2:14" ht="19.5" customHeight="1">
      <c r="B39" s="275" t="s">
        <v>123</v>
      </c>
      <c r="C39" s="259" t="s">
        <v>124</v>
      </c>
      <c r="D39" s="259"/>
      <c r="E39" s="111" t="s">
        <v>125</v>
      </c>
      <c r="F39" s="88"/>
      <c r="G39" s="277" t="s">
        <v>101</v>
      </c>
      <c r="H39" s="112" t="s">
        <v>126</v>
      </c>
      <c r="I39" s="112" t="s">
        <v>125</v>
      </c>
      <c r="J39" s="88"/>
      <c r="K39" s="88"/>
      <c r="L39" s="89"/>
    </row>
    <row r="40" spans="2:14" ht="21" customHeight="1">
      <c r="B40" s="275"/>
      <c r="C40" s="258" t="s">
        <v>127</v>
      </c>
      <c r="D40" s="258"/>
      <c r="E40" s="113">
        <v>1</v>
      </c>
      <c r="F40" s="88"/>
      <c r="G40" s="277"/>
      <c r="H40" s="113" t="s">
        <v>128</v>
      </c>
      <c r="I40" s="114">
        <v>1</v>
      </c>
      <c r="J40" s="88"/>
      <c r="K40" s="88"/>
      <c r="L40" s="89"/>
    </row>
    <row r="41" spans="2:14" ht="15.75" customHeight="1">
      <c r="B41" s="275"/>
      <c r="C41" s="258" t="s">
        <v>129</v>
      </c>
      <c r="D41" s="258"/>
      <c r="E41" s="113">
        <v>2</v>
      </c>
      <c r="F41" s="88"/>
      <c r="G41" s="277"/>
      <c r="H41" s="113" t="s">
        <v>130</v>
      </c>
      <c r="I41" s="114">
        <v>2</v>
      </c>
      <c r="J41" s="88"/>
      <c r="K41" s="88"/>
      <c r="L41" s="89"/>
      <c r="N41" s="5"/>
    </row>
    <row r="42" spans="2:14" ht="24.75" customHeight="1">
      <c r="B42" s="275"/>
      <c r="C42" s="258" t="s">
        <v>131</v>
      </c>
      <c r="D42" s="258"/>
      <c r="E42" s="113">
        <v>3</v>
      </c>
      <c r="F42" s="88"/>
      <c r="G42" s="277"/>
      <c r="H42" s="113" t="s">
        <v>132</v>
      </c>
      <c r="I42" s="114">
        <v>3</v>
      </c>
      <c r="J42" s="88"/>
      <c r="K42" s="88"/>
      <c r="L42" s="89"/>
    </row>
    <row r="43" spans="2:14" ht="18" customHeight="1">
      <c r="B43" s="275"/>
      <c r="C43" s="258" t="s">
        <v>133</v>
      </c>
      <c r="D43" s="258"/>
      <c r="E43" s="113">
        <v>4</v>
      </c>
      <c r="F43" s="88"/>
      <c r="G43" s="277"/>
      <c r="H43" s="113" t="s">
        <v>134</v>
      </c>
      <c r="I43" s="114">
        <v>4</v>
      </c>
      <c r="J43" s="88"/>
      <c r="K43" s="88"/>
      <c r="L43" s="89"/>
    </row>
    <row r="44" spans="2:14" ht="29.25" customHeight="1">
      <c r="B44" s="275"/>
      <c r="C44" s="258" t="s">
        <v>135</v>
      </c>
      <c r="D44" s="258"/>
      <c r="E44" s="113">
        <v>5</v>
      </c>
      <c r="F44" s="88"/>
      <c r="G44" s="277"/>
      <c r="H44" s="113" t="s">
        <v>136</v>
      </c>
      <c r="I44" s="114">
        <v>5</v>
      </c>
      <c r="J44" s="88"/>
      <c r="K44" s="88"/>
      <c r="L44" s="89"/>
    </row>
    <row r="45" spans="2:14" ht="16.5" customHeight="1">
      <c r="B45" s="115"/>
      <c r="C45" s="116"/>
      <c r="D45" s="116"/>
      <c r="E45" s="116"/>
      <c r="F45" s="88"/>
      <c r="G45" s="116"/>
      <c r="H45" s="116"/>
      <c r="I45" s="116"/>
      <c r="J45" s="116"/>
      <c r="K45" s="116"/>
      <c r="L45" s="89"/>
    </row>
    <row r="46" spans="2:14" ht="16.5" customHeight="1">
      <c r="B46" s="115"/>
      <c r="C46" s="261" t="s">
        <v>137</v>
      </c>
      <c r="D46" s="261"/>
      <c r="E46" s="261"/>
      <c r="F46" s="261"/>
      <c r="G46" s="261"/>
      <c r="H46" s="264"/>
      <c r="I46" s="264"/>
      <c r="J46" s="264"/>
      <c r="K46" s="264"/>
      <c r="L46" s="89"/>
    </row>
    <row r="47" spans="2:14" ht="69.75" customHeight="1">
      <c r="B47" s="115"/>
      <c r="C47" s="258" t="s">
        <v>138</v>
      </c>
      <c r="D47" s="258"/>
      <c r="E47" s="258"/>
      <c r="F47" s="113" t="s">
        <v>139</v>
      </c>
      <c r="G47" s="113" t="s">
        <v>140</v>
      </c>
      <c r="H47" s="113" t="s">
        <v>141</v>
      </c>
      <c r="I47" s="258" t="s">
        <v>142</v>
      </c>
      <c r="J47" s="258"/>
      <c r="K47" s="258" t="s">
        <v>143</v>
      </c>
      <c r="L47" s="267"/>
    </row>
    <row r="48" spans="2:14" ht="69.75" customHeight="1">
      <c r="B48" s="115"/>
      <c r="C48" s="258" t="s">
        <v>144</v>
      </c>
      <c r="D48" s="258"/>
      <c r="E48" s="258"/>
      <c r="F48" s="113" t="s">
        <v>145</v>
      </c>
      <c r="G48" s="113" t="s">
        <v>146</v>
      </c>
      <c r="H48" s="113" t="s">
        <v>147</v>
      </c>
      <c r="I48" s="258" t="s">
        <v>148</v>
      </c>
      <c r="J48" s="258"/>
      <c r="K48" s="258" t="s">
        <v>149</v>
      </c>
      <c r="L48" s="267"/>
    </row>
    <row r="49" spans="2:12">
      <c r="B49" s="87"/>
      <c r="C49" s="259" t="s">
        <v>150</v>
      </c>
      <c r="D49" s="259"/>
      <c r="E49" s="259" t="s">
        <v>125</v>
      </c>
      <c r="F49" s="117" t="s">
        <v>128</v>
      </c>
      <c r="G49" s="117" t="s">
        <v>130</v>
      </c>
      <c r="H49" s="118" t="s">
        <v>132</v>
      </c>
      <c r="I49" s="270" t="s">
        <v>134</v>
      </c>
      <c r="J49" s="270"/>
      <c r="K49" s="259" t="s">
        <v>136</v>
      </c>
      <c r="L49" s="265"/>
    </row>
    <row r="50" spans="2:12">
      <c r="B50" s="87"/>
      <c r="C50" s="259"/>
      <c r="D50" s="259"/>
      <c r="E50" s="259"/>
      <c r="F50" s="119">
        <v>1</v>
      </c>
      <c r="G50" s="119">
        <v>2</v>
      </c>
      <c r="H50" s="119">
        <v>3</v>
      </c>
      <c r="I50" s="260">
        <v>4</v>
      </c>
      <c r="J50" s="260"/>
      <c r="K50" s="260">
        <v>5</v>
      </c>
      <c r="L50" s="266"/>
    </row>
    <row r="51" spans="2:12" ht="19.5" customHeight="1">
      <c r="B51" s="87"/>
      <c r="C51" s="258" t="s">
        <v>127</v>
      </c>
      <c r="D51" s="258"/>
      <c r="E51" s="120">
        <v>1</v>
      </c>
      <c r="F51" s="121">
        <v>2</v>
      </c>
      <c r="G51" s="121">
        <v>3</v>
      </c>
      <c r="H51" s="121">
        <v>4</v>
      </c>
      <c r="I51" s="262">
        <v>5</v>
      </c>
      <c r="J51" s="262"/>
      <c r="K51" s="263">
        <v>6</v>
      </c>
      <c r="L51" s="271"/>
    </row>
    <row r="52" spans="2:12" ht="21.75" customHeight="1">
      <c r="B52" s="87"/>
      <c r="C52" s="258" t="s">
        <v>129</v>
      </c>
      <c r="D52" s="258"/>
      <c r="E52" s="120">
        <v>2</v>
      </c>
      <c r="F52" s="121">
        <v>3</v>
      </c>
      <c r="G52" s="121">
        <v>4</v>
      </c>
      <c r="H52" s="122">
        <v>5</v>
      </c>
      <c r="I52" s="263">
        <v>6</v>
      </c>
      <c r="J52" s="263"/>
      <c r="K52" s="272">
        <v>7</v>
      </c>
      <c r="L52" s="273"/>
    </row>
    <row r="53" spans="2:12" ht="26.25" customHeight="1">
      <c r="B53" s="87"/>
      <c r="C53" s="258" t="s">
        <v>131</v>
      </c>
      <c r="D53" s="258"/>
      <c r="E53" s="120">
        <v>3</v>
      </c>
      <c r="F53" s="121">
        <v>4</v>
      </c>
      <c r="G53" s="122">
        <v>5</v>
      </c>
      <c r="H53" s="123">
        <v>6</v>
      </c>
      <c r="I53" s="263">
        <v>7</v>
      </c>
      <c r="J53" s="263"/>
      <c r="K53" s="269">
        <v>8</v>
      </c>
      <c r="L53" s="274"/>
    </row>
    <row r="54" spans="2:12" ht="21" customHeight="1">
      <c r="B54" s="87"/>
      <c r="C54" s="258" t="s">
        <v>133</v>
      </c>
      <c r="D54" s="258"/>
      <c r="E54" s="120">
        <v>4</v>
      </c>
      <c r="F54" s="122">
        <v>5</v>
      </c>
      <c r="G54" s="123">
        <v>6</v>
      </c>
      <c r="H54" s="123">
        <v>7</v>
      </c>
      <c r="I54" s="269">
        <v>8</v>
      </c>
      <c r="J54" s="269"/>
      <c r="K54" s="269">
        <v>9</v>
      </c>
      <c r="L54" s="274"/>
    </row>
    <row r="55" spans="2:12" ht="27" customHeight="1">
      <c r="B55" s="87"/>
      <c r="C55" s="258" t="s">
        <v>135</v>
      </c>
      <c r="D55" s="258"/>
      <c r="E55" s="120">
        <v>5</v>
      </c>
      <c r="F55" s="123">
        <v>6</v>
      </c>
      <c r="G55" s="123">
        <v>7</v>
      </c>
      <c r="H55" s="124">
        <v>8</v>
      </c>
      <c r="I55" s="269">
        <v>9</v>
      </c>
      <c r="J55" s="269"/>
      <c r="K55" s="269">
        <v>10</v>
      </c>
      <c r="L55" s="274"/>
    </row>
    <row r="56" spans="2:12">
      <c r="B56" s="87"/>
      <c r="C56" s="88"/>
      <c r="D56" s="88"/>
      <c r="E56" s="88"/>
      <c r="F56" s="88"/>
      <c r="G56" s="88"/>
      <c r="H56" s="88"/>
      <c r="I56" s="88"/>
      <c r="J56" s="88"/>
      <c r="K56" s="88"/>
      <c r="L56" s="89"/>
    </row>
    <row r="57" spans="2:12" ht="19.5" customHeight="1">
      <c r="B57" s="87"/>
      <c r="C57" s="88"/>
      <c r="D57" s="88"/>
      <c r="E57" s="88"/>
      <c r="F57" s="88"/>
      <c r="G57" s="261" t="s">
        <v>151</v>
      </c>
      <c r="H57" s="261"/>
      <c r="I57" s="88"/>
      <c r="J57" s="88"/>
      <c r="K57" s="88"/>
      <c r="L57" s="89"/>
    </row>
    <row r="58" spans="2:12" ht="18" customHeight="1">
      <c r="B58" s="87"/>
      <c r="C58" s="88"/>
      <c r="D58" s="88"/>
      <c r="E58" s="88"/>
      <c r="F58" s="88"/>
      <c r="G58" s="117" t="s">
        <v>137</v>
      </c>
      <c r="H58" s="125" t="s">
        <v>150</v>
      </c>
      <c r="I58" s="88"/>
      <c r="J58" s="88"/>
      <c r="K58" s="88"/>
      <c r="L58" s="89"/>
    </row>
    <row r="59" spans="2:12" ht="18" customHeight="1">
      <c r="B59" s="87"/>
      <c r="C59" s="88"/>
      <c r="D59" s="88"/>
      <c r="E59" s="88"/>
      <c r="F59" s="88"/>
      <c r="G59" s="124" t="s">
        <v>152</v>
      </c>
      <c r="H59" s="126" t="s">
        <v>153</v>
      </c>
      <c r="I59" s="88"/>
      <c r="J59" s="88"/>
      <c r="K59" s="88"/>
      <c r="L59" s="89"/>
    </row>
    <row r="60" spans="2:12" ht="18" customHeight="1">
      <c r="B60" s="87"/>
      <c r="C60" s="88"/>
      <c r="D60" s="88"/>
      <c r="E60" s="88"/>
      <c r="F60" s="88"/>
      <c r="G60" s="123" t="s">
        <v>154</v>
      </c>
      <c r="H60" s="126" t="s">
        <v>155</v>
      </c>
      <c r="I60" s="88"/>
      <c r="J60" s="88"/>
      <c r="K60" s="88"/>
      <c r="L60" s="89"/>
    </row>
    <row r="61" spans="2:12" ht="18" customHeight="1">
      <c r="B61" s="87"/>
      <c r="C61" s="88"/>
      <c r="D61" s="88"/>
      <c r="E61" s="88"/>
      <c r="F61" s="88"/>
      <c r="G61" s="122">
        <v>5</v>
      </c>
      <c r="H61" s="126" t="s">
        <v>156</v>
      </c>
      <c r="I61" s="88"/>
      <c r="J61" s="88"/>
      <c r="K61" s="88"/>
      <c r="L61" s="89"/>
    </row>
    <row r="62" spans="2:12" ht="18" customHeight="1">
      <c r="B62" s="87"/>
      <c r="C62" s="88"/>
      <c r="D62" s="88"/>
      <c r="E62" s="88"/>
      <c r="F62" s="88"/>
      <c r="G62" s="121" t="s">
        <v>157</v>
      </c>
      <c r="H62" s="126" t="s">
        <v>158</v>
      </c>
      <c r="I62" s="88"/>
      <c r="J62" s="88"/>
      <c r="K62" s="88"/>
      <c r="L62" s="89"/>
    </row>
    <row r="63" spans="2:12" ht="13.5" thickBot="1">
      <c r="B63" s="90"/>
      <c r="C63" s="91"/>
      <c r="D63" s="91"/>
      <c r="E63" s="91"/>
      <c r="F63" s="91"/>
      <c r="G63" s="91"/>
      <c r="H63" s="91"/>
      <c r="I63" s="91"/>
      <c r="J63" s="91"/>
      <c r="K63" s="91"/>
      <c r="L63" s="92"/>
    </row>
    <row r="67" spans="2:2" hidden="1">
      <c r="B67" s="7" t="s">
        <v>96</v>
      </c>
    </row>
    <row r="68" spans="2:2" hidden="1">
      <c r="B68" s="7" t="s">
        <v>159</v>
      </c>
    </row>
  </sheetData>
  <mergeCells count="68">
    <mergeCell ref="C35:G35"/>
    <mergeCell ref="C36:G36"/>
    <mergeCell ref="C32:G32"/>
    <mergeCell ref="C24:G24"/>
    <mergeCell ref="C25:G25"/>
    <mergeCell ref="C26:G26"/>
    <mergeCell ref="C31:G31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</mergeCells>
  <phoneticPr fontId="1" type="noConversion"/>
  <conditionalFormatting sqref="J17:K36">
    <cfRule type="expression" dxfId="19" priority="1" stopIfTrue="1">
      <formula>"""bajo"""</formula>
    </cfRule>
  </conditionalFormatting>
  <conditionalFormatting sqref="L17:L36">
    <cfRule type="cellIs" dxfId="18" priority="2" stopIfTrue="1" operator="equal">
      <formula>"EXTREMO"</formula>
    </cfRule>
    <cfRule type="cellIs" dxfId="17" priority="3" stopIfTrue="1" operator="equal">
      <formula>"ALTO"</formula>
    </cfRule>
    <cfRule type="cellIs" dxfId="16" priority="4" stopIfTrue="1" operator="equal">
      <formula>"MEDIO"</formula>
    </cfRule>
    <cfRule type="cellIs" dxfId="15" priority="5" stopIfTrue="1" operator="equal">
      <formula>"BAJO"</formula>
    </cfRule>
  </conditionalFormatting>
  <dataValidations count="24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zoomScale="60" zoomScaleNormal="60" zoomScalePageLayoutView="70" workbookViewId="0">
      <selection activeCell="N22" sqref="N22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3" width="14" customWidth="1"/>
    <col min="14" max="14" width="16.5703125" customWidth="1"/>
    <col min="15" max="17" width="14" customWidth="1"/>
    <col min="18" max="18" width="20.85546875" style="4" customWidth="1"/>
  </cols>
  <sheetData>
    <row r="2" spans="2:26" ht="48.75" customHeight="1">
      <c r="B2" s="208"/>
      <c r="C2" s="218" t="s">
        <v>16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20"/>
      <c r="Q2" s="160" t="s">
        <v>1</v>
      </c>
      <c r="R2" s="294"/>
    </row>
    <row r="3" spans="2:26" ht="30" customHeight="1">
      <c r="B3" s="208"/>
      <c r="C3" s="221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3"/>
      <c r="Q3" s="295"/>
      <c r="R3" s="296"/>
    </row>
    <row r="4" spans="2:26" ht="39.75" customHeight="1">
      <c r="B4" s="208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6"/>
      <c r="Q4" s="297"/>
      <c r="R4" s="298"/>
    </row>
    <row r="5" spans="2:26" ht="13.5" thickBot="1"/>
    <row r="6" spans="2:26" ht="83.25" customHeight="1" thickBot="1">
      <c r="B6" s="338" t="str">
        <f>+EVALUACION!B6</f>
        <v>Objeto Contractual: Implementar una estrategia integral de carácter territorial en la localidad de San Cristóbal, orientada al fortalecimiento de la autonomía económica, al bienestar físico, emocional y social de las mujeres cuidadoras, así como a la prevención de las violencias contra las mujeres y del feminicidio, mediante el diseño y ejecución de acciones formativas, psicosociales, deportivas, culturales y comunitarias, bajo un enfoque de género, derechos y territorialidad.</v>
      </c>
      <c r="C6" s="339"/>
      <c r="D6" s="339"/>
      <c r="E6" s="339"/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40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341" t="s">
        <v>19</v>
      </c>
      <c r="C7" s="342"/>
      <c r="D7" s="342"/>
      <c r="E7" s="342"/>
      <c r="F7" s="342"/>
      <c r="G7" s="342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3"/>
    </row>
    <row r="8" spans="2:26" ht="15.75">
      <c r="B8" s="349" t="s">
        <v>160</v>
      </c>
      <c r="C8" s="350"/>
      <c r="D8" s="350"/>
      <c r="E8" s="350"/>
      <c r="F8" s="350"/>
      <c r="G8" s="350"/>
      <c r="H8" s="350"/>
      <c r="I8" s="350"/>
      <c r="J8" s="350"/>
      <c r="K8" s="350"/>
      <c r="L8" s="350"/>
      <c r="M8" s="350"/>
      <c r="N8" s="350"/>
      <c r="O8" s="350"/>
      <c r="P8" s="350"/>
      <c r="Q8" s="350"/>
      <c r="R8" s="350"/>
    </row>
    <row r="9" spans="2:26" ht="34.5" customHeight="1">
      <c r="B9" s="347" t="s">
        <v>161</v>
      </c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</row>
    <row r="10" spans="2:26" ht="15.75">
      <c r="B10" s="349" t="s">
        <v>162</v>
      </c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</row>
    <row r="11" spans="2:26">
      <c r="B11" s="87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27" t="s">
        <v>97</v>
      </c>
      <c r="C15" s="346" t="s">
        <v>98</v>
      </c>
      <c r="D15" s="346"/>
      <c r="E15" s="346"/>
      <c r="F15" s="346"/>
      <c r="G15" s="299" t="s">
        <v>163</v>
      </c>
      <c r="H15" s="299"/>
      <c r="I15" s="94" t="s">
        <v>100</v>
      </c>
      <c r="J15" s="94" t="s">
        <v>101</v>
      </c>
      <c r="K15" s="94" t="s">
        <v>102</v>
      </c>
      <c r="L15" s="94" t="s">
        <v>103</v>
      </c>
      <c r="M15" s="94" t="s">
        <v>164</v>
      </c>
      <c r="N15" s="94" t="s">
        <v>165</v>
      </c>
      <c r="O15" s="94" t="s">
        <v>166</v>
      </c>
      <c r="P15" s="94" t="s">
        <v>167</v>
      </c>
      <c r="Q15" s="94" t="s">
        <v>168</v>
      </c>
      <c r="R15" s="11" t="s">
        <v>169</v>
      </c>
    </row>
    <row r="16" spans="2:26" s="27" customFormat="1" ht="57.75" customHeight="1" thickBot="1">
      <c r="B16" s="128" t="str">
        <f>+EVALUACION!B17</f>
        <v>PLANEACIÓN</v>
      </c>
      <c r="C16" s="345" t="str">
        <f>+EVALUACION!C17</f>
        <v>Inadecuada escogencia de la modalidad de contratación</v>
      </c>
      <c r="D16" s="345"/>
      <c r="E16" s="345"/>
      <c r="F16" s="345"/>
      <c r="G16" s="344" t="s">
        <v>170</v>
      </c>
      <c r="H16" s="344"/>
      <c r="I16" s="129">
        <f>+EVALUACION!I17</f>
        <v>3</v>
      </c>
      <c r="J16" s="129">
        <f>+EVALUACION!J17</f>
        <v>3</v>
      </c>
      <c r="K16" s="129">
        <f>+I16+J16</f>
        <v>6</v>
      </c>
      <c r="L16" s="129" t="str">
        <f>IF(K16&lt;=4,"BAJO",IF(K16=5,"MEDIO",IF(K16=6,"ALTO",IF(K16=7,"ALTO","EXTREMO"))))</f>
        <v>ALTO</v>
      </c>
      <c r="M16" s="129" t="s">
        <v>171</v>
      </c>
      <c r="N16" s="146" t="s">
        <v>172</v>
      </c>
      <c r="O16" s="153" t="s">
        <v>173</v>
      </c>
      <c r="P16" s="158" t="s">
        <v>174</v>
      </c>
      <c r="Q16" s="145" t="s">
        <v>175</v>
      </c>
      <c r="R16" s="154" t="s">
        <v>176</v>
      </c>
    </row>
    <row r="17" spans="2:18" s="27" customFormat="1" ht="57.75" customHeight="1">
      <c r="B17" s="130" t="str">
        <f>+EVALUACION!B18</f>
        <v>PLANEACIÓN</v>
      </c>
      <c r="C17" s="301" t="str">
        <f>+EVALUACION!C18</f>
        <v xml:space="preserve">Inadecuada  descripción del bien o servicio requerido </v>
      </c>
      <c r="D17" s="301"/>
      <c r="E17" s="301"/>
      <c r="F17" s="301"/>
      <c r="G17" s="258" t="s">
        <v>177</v>
      </c>
      <c r="H17" s="258"/>
      <c r="I17" s="134">
        <f>+EVALUACION!I18</f>
        <v>2</v>
      </c>
      <c r="J17" s="98">
        <f>+EVALUACION!J18</f>
        <v>3</v>
      </c>
      <c r="K17" s="98">
        <f>+I17+J17</f>
        <v>5</v>
      </c>
      <c r="L17" s="98" t="str">
        <f>IF(K17&lt;=4,"BAJO",IF(K17=5,"MEDIO",IF(K17=6,"ALTO",IF(K17=7,"ALTO","EXTREMO"))))</f>
        <v>MEDIO</v>
      </c>
      <c r="M17" s="98" t="s">
        <v>178</v>
      </c>
      <c r="N17" s="143" t="s">
        <v>179</v>
      </c>
      <c r="O17" s="153" t="s">
        <v>173</v>
      </c>
      <c r="P17" s="157" t="s">
        <v>174</v>
      </c>
      <c r="Q17" s="145" t="s">
        <v>180</v>
      </c>
      <c r="R17" s="155" t="s">
        <v>176</v>
      </c>
    </row>
    <row r="18" spans="2:18" s="27" customFormat="1" ht="57.75" customHeight="1">
      <c r="B18" s="130" t="str">
        <f>+EVALUACION!B19</f>
        <v>PLANEACIÓN</v>
      </c>
      <c r="C18" s="301" t="str">
        <f>+EVALUACION!C19</f>
        <v>Inadecuado análisis  económico estimativo del valor del contrato</v>
      </c>
      <c r="D18" s="301"/>
      <c r="E18" s="301"/>
      <c r="F18" s="301"/>
      <c r="G18" s="258" t="s">
        <v>181</v>
      </c>
      <c r="H18" s="258"/>
      <c r="I18" s="98">
        <f>+EVALUACION!I19</f>
        <v>3</v>
      </c>
      <c r="J18" s="98">
        <f>+EVALUACION!J19</f>
        <v>3</v>
      </c>
      <c r="K18" s="98">
        <f t="shared" ref="K18:K29" si="0">+I18+J18</f>
        <v>6</v>
      </c>
      <c r="L18" s="98" t="str">
        <f t="shared" ref="L18:L35" si="1">IF(K18&lt;=4,"BAJO",IF(K18=5,"MEDIO",IF(K18=6,"ALTO",IF(K18=7,"ALTO","EXTREMO"))))</f>
        <v>ALTO</v>
      </c>
      <c r="M18" s="98" t="s">
        <v>178</v>
      </c>
      <c r="N18" s="143" t="s">
        <v>179</v>
      </c>
      <c r="O18" s="153" t="s">
        <v>173</v>
      </c>
      <c r="P18" s="113" t="s">
        <v>174</v>
      </c>
      <c r="Q18" s="113" t="s">
        <v>180</v>
      </c>
      <c r="R18" s="141" t="s">
        <v>176</v>
      </c>
    </row>
    <row r="19" spans="2:18" s="27" customFormat="1" ht="57.75" customHeight="1">
      <c r="B19" s="130" t="str">
        <f>+EVALUACION!B20</f>
        <v>PLANEACIÓN</v>
      </c>
      <c r="C19" s="301" t="str">
        <f>+EVALUACION!C20</f>
        <v xml:space="preserve">Falta de profundidad en el estudio de sector no identificandose claramente aspectos de oferta y demanda </v>
      </c>
      <c r="D19" s="301"/>
      <c r="E19" s="301"/>
      <c r="F19" s="301"/>
      <c r="G19" s="258" t="s">
        <v>182</v>
      </c>
      <c r="H19" s="258"/>
      <c r="I19" s="98">
        <f>+EVALUACION!I20</f>
        <v>2</v>
      </c>
      <c r="J19" s="98">
        <f>+EVALUACION!J20</f>
        <v>3</v>
      </c>
      <c r="K19" s="98">
        <f t="shared" si="0"/>
        <v>5</v>
      </c>
      <c r="L19" s="98" t="str">
        <f t="shared" si="1"/>
        <v>MEDIO</v>
      </c>
      <c r="M19" s="98" t="s">
        <v>171</v>
      </c>
      <c r="N19" s="150" t="s">
        <v>179</v>
      </c>
      <c r="O19" s="153" t="s">
        <v>173</v>
      </c>
      <c r="P19" s="113" t="s">
        <v>174</v>
      </c>
      <c r="Q19" s="113" t="s">
        <v>175</v>
      </c>
      <c r="R19" s="141" t="s">
        <v>176</v>
      </c>
    </row>
    <row r="20" spans="2:18" s="27" customFormat="1" ht="57.75" customHeight="1">
      <c r="B20" s="130" t="str">
        <f>+EVALUACION!B21</f>
        <v>PLANEACIÓN</v>
      </c>
      <c r="C20" s="301" t="str">
        <f>+EVALUACION!C21</f>
        <v>Inadecuada identificación de las condiciones contractuales</v>
      </c>
      <c r="D20" s="301"/>
      <c r="E20" s="301"/>
      <c r="F20" s="301"/>
      <c r="G20" s="258" t="s">
        <v>183</v>
      </c>
      <c r="H20" s="258"/>
      <c r="I20" s="98">
        <f>+EVALUACION!I21</f>
        <v>2</v>
      </c>
      <c r="J20" s="98">
        <f>+EVALUACION!J21</f>
        <v>2</v>
      </c>
      <c r="K20" s="98">
        <f t="shared" si="0"/>
        <v>4</v>
      </c>
      <c r="L20" s="98" t="str">
        <f t="shared" si="1"/>
        <v>BAJO</v>
      </c>
      <c r="M20" s="98" t="s">
        <v>178</v>
      </c>
      <c r="N20" s="143" t="s">
        <v>172</v>
      </c>
      <c r="O20" s="153" t="s">
        <v>173</v>
      </c>
      <c r="P20" s="113" t="s">
        <v>174</v>
      </c>
      <c r="Q20" s="113" t="s">
        <v>175</v>
      </c>
      <c r="R20" s="141" t="s">
        <v>176</v>
      </c>
    </row>
    <row r="21" spans="2:18" s="27" customFormat="1" ht="57.75" customHeight="1">
      <c r="B21" s="130" t="str">
        <f>+EVALUACION!B22</f>
        <v>SELECCIÓN</v>
      </c>
      <c r="C21" s="301" t="str">
        <f>+EVALUACION!C22</f>
        <v>Inadecuada evaluación de las ofertas y/o verificación de requisitos habilitantes</v>
      </c>
      <c r="D21" s="301"/>
      <c r="E21" s="301"/>
      <c r="F21" s="301"/>
      <c r="G21" s="258" t="s">
        <v>184</v>
      </c>
      <c r="H21" s="258"/>
      <c r="I21" s="98">
        <f>+EVALUACION!I22</f>
        <v>2</v>
      </c>
      <c r="J21" s="98">
        <f>+EVALUACION!J22</f>
        <v>3</v>
      </c>
      <c r="K21" s="98">
        <f t="shared" si="0"/>
        <v>5</v>
      </c>
      <c r="L21" s="98" t="str">
        <f t="shared" si="1"/>
        <v>MEDIO</v>
      </c>
      <c r="M21" s="98" t="s">
        <v>178</v>
      </c>
      <c r="N21" s="151" t="s">
        <v>179</v>
      </c>
      <c r="O21" s="153" t="s">
        <v>173</v>
      </c>
      <c r="P21" s="113" t="s">
        <v>174</v>
      </c>
      <c r="Q21" s="113" t="s">
        <v>185</v>
      </c>
      <c r="R21" s="141" t="s">
        <v>176</v>
      </c>
    </row>
    <row r="22" spans="2:18" s="27" customFormat="1" ht="57.75" customHeight="1">
      <c r="B22" s="130" t="str">
        <f>+EVALUACION!B23</f>
        <v>SELECCIÓN</v>
      </c>
      <c r="C22" s="301" t="str">
        <f>+EVALUACION!C23</f>
        <v>Falta de claridad en la elaboración de los actos administrativos</v>
      </c>
      <c r="D22" s="301"/>
      <c r="E22" s="301"/>
      <c r="F22" s="301"/>
      <c r="G22" s="258" t="s">
        <v>186</v>
      </c>
      <c r="H22" s="258"/>
      <c r="I22" s="98">
        <f>+EVALUACION!I23</f>
        <v>1</v>
      </c>
      <c r="J22" s="98">
        <f>+EVALUACION!J23</f>
        <v>3</v>
      </c>
      <c r="K22" s="98">
        <f t="shared" si="0"/>
        <v>4</v>
      </c>
      <c r="L22" s="98" t="str">
        <f t="shared" si="1"/>
        <v>BAJO</v>
      </c>
      <c r="M22" s="98" t="s">
        <v>171</v>
      </c>
      <c r="N22" s="143" t="s">
        <v>172</v>
      </c>
      <c r="O22" s="153" t="s">
        <v>173</v>
      </c>
      <c r="P22" s="113" t="s">
        <v>174</v>
      </c>
      <c r="Q22" s="113" t="s">
        <v>185</v>
      </c>
      <c r="R22" s="141" t="s">
        <v>176</v>
      </c>
    </row>
    <row r="23" spans="2:18" s="27" customFormat="1" ht="57.75" customHeight="1">
      <c r="B23" s="130" t="str">
        <f>+EVALUACION!B24</f>
        <v>SELECCIÓN</v>
      </c>
      <c r="C23" s="301" t="str">
        <f>+EVALUACION!C24</f>
        <v>No publicación de la documentación del proceso de selección en el SECOP</v>
      </c>
      <c r="D23" s="301"/>
      <c r="E23" s="301"/>
      <c r="F23" s="301"/>
      <c r="G23" s="258" t="s">
        <v>187</v>
      </c>
      <c r="H23" s="258"/>
      <c r="I23" s="98">
        <f>+EVALUACION!I24</f>
        <v>3</v>
      </c>
      <c r="J23" s="98">
        <f>+EVALUACION!J24</f>
        <v>2</v>
      </c>
      <c r="K23" s="98">
        <f t="shared" si="0"/>
        <v>5</v>
      </c>
      <c r="L23" s="98" t="str">
        <f t="shared" si="1"/>
        <v>MEDIO</v>
      </c>
      <c r="M23" s="98" t="s">
        <v>171</v>
      </c>
      <c r="N23" s="143" t="s">
        <v>188</v>
      </c>
      <c r="O23" s="153" t="s">
        <v>173</v>
      </c>
      <c r="P23" s="113" t="s">
        <v>174</v>
      </c>
      <c r="Q23" s="113" t="s">
        <v>185</v>
      </c>
      <c r="R23" s="141" t="s">
        <v>176</v>
      </c>
    </row>
    <row r="24" spans="2:18" s="27" customFormat="1" ht="57.75" customHeight="1">
      <c r="B24" s="130" t="str">
        <f>+EVALUACION!B25</f>
        <v>SELECCIÓN</v>
      </c>
      <c r="C24" s="301" t="str">
        <f>+EVALUACION!C25</f>
        <v>Contestación inoportuna a todas las observaciones formuladas a los documentos de la contratación</v>
      </c>
      <c r="D24" s="301"/>
      <c r="E24" s="301"/>
      <c r="F24" s="301"/>
      <c r="G24" s="258" t="s">
        <v>189</v>
      </c>
      <c r="H24" s="258"/>
      <c r="I24" s="98">
        <f>+EVALUACION!I25</f>
        <v>3</v>
      </c>
      <c r="J24" s="98">
        <f>+EVALUACION!J25</f>
        <v>2</v>
      </c>
      <c r="K24" s="98">
        <f t="shared" si="0"/>
        <v>5</v>
      </c>
      <c r="L24" s="98" t="str">
        <f t="shared" si="1"/>
        <v>MEDIO</v>
      </c>
      <c r="M24" s="98" t="s">
        <v>171</v>
      </c>
      <c r="N24" s="151" t="s">
        <v>179</v>
      </c>
      <c r="O24" s="153" t="s">
        <v>173</v>
      </c>
      <c r="P24" s="113" t="s">
        <v>174</v>
      </c>
      <c r="Q24" s="113" t="s">
        <v>185</v>
      </c>
      <c r="R24" s="141" t="s">
        <v>176</v>
      </c>
    </row>
    <row r="25" spans="2:18" s="27" customFormat="1" ht="57.75" customHeight="1">
      <c r="B25" s="130" t="str">
        <f>+EVALUACION!B26</f>
        <v>SELECCIÓN</v>
      </c>
      <c r="C25" s="301" t="str">
        <f>+EVALUACION!C26</f>
        <v>Selección de ofertas con precios  artificialmente bajos.</v>
      </c>
      <c r="D25" s="301"/>
      <c r="E25" s="301"/>
      <c r="F25" s="301"/>
      <c r="G25" s="258" t="s">
        <v>190</v>
      </c>
      <c r="H25" s="258"/>
      <c r="I25" s="98">
        <f>+EVALUACION!I26</f>
        <v>5</v>
      </c>
      <c r="J25" s="98">
        <f>+EVALUACION!J26</f>
        <v>2</v>
      </c>
      <c r="K25" s="98">
        <f t="shared" si="0"/>
        <v>7</v>
      </c>
      <c r="L25" s="98" t="str">
        <f t="shared" si="1"/>
        <v>ALTO</v>
      </c>
      <c r="M25" s="98" t="s">
        <v>178</v>
      </c>
      <c r="N25" s="151" t="s">
        <v>179</v>
      </c>
      <c r="O25" s="153" t="s">
        <v>173</v>
      </c>
      <c r="P25" s="113" t="s">
        <v>174</v>
      </c>
      <c r="Q25" s="113" t="s">
        <v>185</v>
      </c>
      <c r="R25" s="141" t="s">
        <v>176</v>
      </c>
    </row>
    <row r="26" spans="2:18" s="27" customFormat="1" ht="57.75" customHeight="1">
      <c r="B26" s="130" t="str">
        <f>+EVALUACION!B27</f>
        <v>CONTRATACIÓN</v>
      </c>
      <c r="C26" s="301" t="str">
        <f>+EVALUACION!C27</f>
        <v xml:space="preserve">Riesgo de que no se firme el contrato. </v>
      </c>
      <c r="D26" s="301"/>
      <c r="E26" s="301"/>
      <c r="F26" s="301"/>
      <c r="G26" s="258" t="s">
        <v>191</v>
      </c>
      <c r="H26" s="258"/>
      <c r="I26" s="98">
        <f>+EVALUACION!I27</f>
        <v>3</v>
      </c>
      <c r="J26" s="98">
        <f>+EVALUACION!J27</f>
        <v>2</v>
      </c>
      <c r="K26" s="98">
        <f t="shared" si="0"/>
        <v>5</v>
      </c>
      <c r="L26" s="98" t="str">
        <f t="shared" si="1"/>
        <v>MEDIO</v>
      </c>
      <c r="M26" s="98" t="s">
        <v>178</v>
      </c>
      <c r="N26" s="143" t="s">
        <v>172</v>
      </c>
      <c r="O26" s="153" t="s">
        <v>173</v>
      </c>
      <c r="P26" s="113" t="s">
        <v>174</v>
      </c>
      <c r="Q26" s="113" t="s">
        <v>185</v>
      </c>
      <c r="R26" s="141" t="s">
        <v>176</v>
      </c>
    </row>
    <row r="27" spans="2:18" s="27" customFormat="1" ht="57.75" customHeight="1">
      <c r="B27" s="130" t="str">
        <f>+EVALUACION!B28</f>
        <v>CONTRATACIÓN</v>
      </c>
      <c r="C27" s="301" t="str">
        <f>+EVALUACION!C28</f>
        <v>Falta de constitución o constitución tardía de la garantía única. Aceptación de garantías que no se ajustan a lo contemplado en el contrato</v>
      </c>
      <c r="D27" s="301"/>
      <c r="E27" s="301"/>
      <c r="F27" s="301"/>
      <c r="G27" s="258" t="s">
        <v>192</v>
      </c>
      <c r="H27" s="258"/>
      <c r="I27" s="98">
        <f>+EVALUACION!I28</f>
        <v>4</v>
      </c>
      <c r="J27" s="98">
        <f>+EVALUACION!J28</f>
        <v>3</v>
      </c>
      <c r="K27" s="98">
        <f t="shared" si="0"/>
        <v>7</v>
      </c>
      <c r="L27" s="98" t="str">
        <f t="shared" si="1"/>
        <v>ALTO</v>
      </c>
      <c r="M27" s="98" t="s">
        <v>178</v>
      </c>
      <c r="N27" s="143" t="s">
        <v>172</v>
      </c>
      <c r="O27" s="153" t="s">
        <v>173</v>
      </c>
      <c r="P27" s="113" t="s">
        <v>174</v>
      </c>
      <c r="Q27" s="113" t="s">
        <v>185</v>
      </c>
      <c r="R27" s="141" t="s">
        <v>176</v>
      </c>
    </row>
    <row r="28" spans="2:18" s="27" customFormat="1" ht="57.75" customHeight="1">
      <c r="B28" s="130" t="str">
        <f>+EVALUACION!B29</f>
        <v>CONTRATACIÓN</v>
      </c>
      <c r="C28" s="301" t="str">
        <f>+EVALUACION!C29</f>
        <v>Falta de solicitud o solicitud tardía del registro  presupuestal</v>
      </c>
      <c r="D28" s="301"/>
      <c r="E28" s="301"/>
      <c r="F28" s="301"/>
      <c r="G28" s="258" t="s">
        <v>193</v>
      </c>
      <c r="H28" s="258"/>
      <c r="I28" s="98">
        <f>+EVALUACION!I29</f>
        <v>3</v>
      </c>
      <c r="J28" s="98">
        <f>+EVALUACION!J29</f>
        <v>1</v>
      </c>
      <c r="K28" s="98">
        <f t="shared" si="0"/>
        <v>4</v>
      </c>
      <c r="L28" s="98" t="str">
        <f t="shared" si="1"/>
        <v>BAJO</v>
      </c>
      <c r="M28" s="98" t="s">
        <v>178</v>
      </c>
      <c r="N28" s="151" t="s">
        <v>179</v>
      </c>
      <c r="O28" s="153" t="s">
        <v>173</v>
      </c>
      <c r="P28" s="113" t="s">
        <v>174</v>
      </c>
      <c r="Q28" s="113" t="s">
        <v>185</v>
      </c>
      <c r="R28" s="141" t="s">
        <v>176</v>
      </c>
    </row>
    <row r="29" spans="2:18" s="27" customFormat="1" ht="57.75" customHeight="1">
      <c r="B29" s="130" t="str">
        <f>+EVALUACION!B30</f>
        <v>CONTRATACIÓN</v>
      </c>
      <c r="C29" s="301" t="str">
        <f>+EVALUACION!C30</f>
        <v>No publicación de la documentación del proceso de selección en el SECOP</v>
      </c>
      <c r="D29" s="301"/>
      <c r="E29" s="301"/>
      <c r="F29" s="301"/>
      <c r="G29" s="258" t="s">
        <v>194</v>
      </c>
      <c r="H29" s="258"/>
      <c r="I29" s="98">
        <f>+EVALUACION!I30</f>
        <v>3</v>
      </c>
      <c r="J29" s="98">
        <f>+EVALUACION!J30</f>
        <v>2</v>
      </c>
      <c r="K29" s="98">
        <f t="shared" si="0"/>
        <v>5</v>
      </c>
      <c r="L29" s="98" t="str">
        <f t="shared" si="1"/>
        <v>MEDIO</v>
      </c>
      <c r="M29" s="98" t="s">
        <v>171</v>
      </c>
      <c r="N29" s="143" t="s">
        <v>172</v>
      </c>
      <c r="O29" s="153" t="s">
        <v>173</v>
      </c>
      <c r="P29" s="113" t="s">
        <v>174</v>
      </c>
      <c r="Q29" s="113" t="s">
        <v>185</v>
      </c>
      <c r="R29" s="141" t="s">
        <v>176</v>
      </c>
    </row>
    <row r="30" spans="2:18" s="27" customFormat="1" ht="57.75" customHeight="1">
      <c r="B30" s="130" t="str">
        <f>+EVALUACION!B31</f>
        <v>CONTRATACIÓN</v>
      </c>
      <c r="C30" s="301" t="str">
        <f>+EVALUACION!C31</f>
        <v>Presentación de reclamos de terceros sobre la selección del oferente que retrasen el perfeccionamiento del contrato.</v>
      </c>
      <c r="D30" s="301"/>
      <c r="E30" s="301"/>
      <c r="F30" s="301"/>
      <c r="G30" s="258" t="s">
        <v>195</v>
      </c>
      <c r="H30" s="258"/>
      <c r="I30" s="98">
        <f>+EVALUACION!I31</f>
        <v>3</v>
      </c>
      <c r="J30" s="98">
        <f>+EVALUACION!J31</f>
        <v>2</v>
      </c>
      <c r="K30" s="98">
        <f t="shared" ref="K30:K35" si="2">+I30+J30</f>
        <v>5</v>
      </c>
      <c r="L30" s="98" t="str">
        <f t="shared" si="1"/>
        <v>MEDIO</v>
      </c>
      <c r="M30" s="98" t="s">
        <v>171</v>
      </c>
      <c r="N30" s="143" t="s">
        <v>172</v>
      </c>
      <c r="O30" s="153" t="s">
        <v>173</v>
      </c>
      <c r="P30" s="113" t="s">
        <v>174</v>
      </c>
      <c r="Q30" s="113" t="s">
        <v>196</v>
      </c>
      <c r="R30" s="141" t="s">
        <v>176</v>
      </c>
    </row>
    <row r="31" spans="2:18" s="27" customFormat="1" ht="57.75" customHeight="1">
      <c r="B31" s="130" t="str">
        <f>+EVALUACION!B32</f>
        <v>EJECUCIÓN</v>
      </c>
      <c r="C31" s="301" t="str">
        <f>+EVALUACION!C32</f>
        <v>Variación de los precios del mercado</v>
      </c>
      <c r="D31" s="301"/>
      <c r="E31" s="301"/>
      <c r="F31" s="301"/>
      <c r="G31" s="258" t="s">
        <v>197</v>
      </c>
      <c r="H31" s="258"/>
      <c r="I31" s="98">
        <f>+EVALUACION!I32</f>
        <v>5</v>
      </c>
      <c r="J31" s="98">
        <f>+EVALUACION!J32</f>
        <v>2</v>
      </c>
      <c r="K31" s="98">
        <f t="shared" si="2"/>
        <v>7</v>
      </c>
      <c r="L31" s="98" t="str">
        <f t="shared" si="1"/>
        <v>ALTO</v>
      </c>
      <c r="M31" s="98" t="s">
        <v>178</v>
      </c>
      <c r="N31" s="143" t="s">
        <v>198</v>
      </c>
      <c r="O31" s="153" t="s">
        <v>173</v>
      </c>
      <c r="P31" s="113" t="s">
        <v>174</v>
      </c>
      <c r="Q31" s="113" t="s">
        <v>196</v>
      </c>
      <c r="R31" s="141" t="s">
        <v>176</v>
      </c>
    </row>
    <row r="32" spans="2:18" s="27" customFormat="1" ht="57.75" customHeight="1">
      <c r="B32" s="130" t="str">
        <f>+EVALUACION!B33</f>
        <v>EJECUCIÓN</v>
      </c>
      <c r="C32" s="301" t="str">
        <f>+EVALUACION!C33</f>
        <v>Cancelación de pedidos.</v>
      </c>
      <c r="D32" s="301"/>
      <c r="E32" s="301"/>
      <c r="F32" s="301"/>
      <c r="G32" s="258" t="s">
        <v>199</v>
      </c>
      <c r="H32" s="258"/>
      <c r="I32" s="98">
        <f>+EVALUACION!I33</f>
        <v>3</v>
      </c>
      <c r="J32" s="98">
        <f>+EVALUACION!J33</f>
        <v>2</v>
      </c>
      <c r="K32" s="98">
        <f t="shared" si="2"/>
        <v>5</v>
      </c>
      <c r="L32" s="98" t="str">
        <f t="shared" si="1"/>
        <v>MEDIO</v>
      </c>
      <c r="M32" s="98" t="s">
        <v>178</v>
      </c>
      <c r="N32" s="143" t="s">
        <v>200</v>
      </c>
      <c r="O32" s="153" t="s">
        <v>173</v>
      </c>
      <c r="P32" s="113" t="s">
        <v>174</v>
      </c>
      <c r="Q32" s="113" t="s">
        <v>196</v>
      </c>
      <c r="R32" s="141" t="s">
        <v>176</v>
      </c>
    </row>
    <row r="33" spans="2:23" s="27" customFormat="1" ht="57.75" customHeight="1">
      <c r="B33" s="130" t="str">
        <f>+EVALUACION!B34</f>
        <v>EJECUCIÓN</v>
      </c>
      <c r="C33" s="301" t="str">
        <f>+EVALUACION!C34</f>
        <v>Incumplimiento de compromisos adquiridos por el contratista seleccionado con sus subcontratistas, suministradores de bienes y servicios.</v>
      </c>
      <c r="D33" s="301"/>
      <c r="E33" s="301"/>
      <c r="F33" s="301"/>
      <c r="G33" s="258" t="s">
        <v>201</v>
      </c>
      <c r="H33" s="258"/>
      <c r="I33" s="98">
        <f>+EVALUACION!I34</f>
        <v>5</v>
      </c>
      <c r="J33" s="98">
        <f>+EVALUACION!J34</f>
        <v>3</v>
      </c>
      <c r="K33" s="98">
        <f t="shared" si="2"/>
        <v>8</v>
      </c>
      <c r="L33" s="98" t="str">
        <f t="shared" si="1"/>
        <v>EXTREMO</v>
      </c>
      <c r="M33" s="98" t="s">
        <v>178</v>
      </c>
      <c r="N33" s="143" t="s">
        <v>198</v>
      </c>
      <c r="O33" s="153" t="s">
        <v>173</v>
      </c>
      <c r="P33" s="113" t="s">
        <v>174</v>
      </c>
      <c r="Q33" s="113" t="s">
        <v>196</v>
      </c>
      <c r="R33" s="141" t="s">
        <v>176</v>
      </c>
    </row>
    <row r="34" spans="2:23" s="27" customFormat="1" ht="57.75" customHeight="1">
      <c r="B34" s="130" t="str">
        <f>+EVALUACION!B35</f>
        <v>EJECUCIÓN</v>
      </c>
      <c r="C34" s="301" t="str">
        <f>+EVALUACION!C35</f>
        <v>Daños a los equipos objeto de mantenimiento y/o otros bienes</v>
      </c>
      <c r="D34" s="301"/>
      <c r="E34" s="301"/>
      <c r="F34" s="301"/>
      <c r="G34" s="258" t="s">
        <v>202</v>
      </c>
      <c r="H34" s="258"/>
      <c r="I34" s="98">
        <f>+EVALUACION!I35</f>
        <v>4</v>
      </c>
      <c r="J34" s="98">
        <f>+EVALUACION!J35</f>
        <v>1</v>
      </c>
      <c r="K34" s="98">
        <f t="shared" si="2"/>
        <v>5</v>
      </c>
      <c r="L34" s="98" t="str">
        <f t="shared" si="1"/>
        <v>MEDIO</v>
      </c>
      <c r="M34" s="98" t="s">
        <v>178</v>
      </c>
      <c r="N34" s="143" t="s">
        <v>200</v>
      </c>
      <c r="O34" s="153" t="s">
        <v>173</v>
      </c>
      <c r="P34" s="113" t="s">
        <v>174</v>
      </c>
      <c r="Q34" s="113" t="s">
        <v>196</v>
      </c>
      <c r="R34" s="141" t="s">
        <v>176</v>
      </c>
    </row>
    <row r="35" spans="2:23" s="27" customFormat="1" ht="57.75" customHeight="1" thickBot="1">
      <c r="B35" s="131" t="str">
        <f>+EVALUACION!B36</f>
        <v>EJECUCIÓN</v>
      </c>
      <c r="C35" s="302" t="str">
        <f>+EVALUACION!C36</f>
        <v>Incumplimiento de la administración en los pagos.</v>
      </c>
      <c r="D35" s="302"/>
      <c r="E35" s="302"/>
      <c r="F35" s="302"/>
      <c r="G35" s="311" t="s">
        <v>203</v>
      </c>
      <c r="H35" s="312"/>
      <c r="I35" s="105">
        <f>+EVALUACION!I36</f>
        <v>3</v>
      </c>
      <c r="J35" s="105">
        <f>+EVALUACION!J36</f>
        <v>2</v>
      </c>
      <c r="K35" s="105">
        <f t="shared" si="2"/>
        <v>5</v>
      </c>
      <c r="L35" s="105" t="str">
        <f t="shared" si="1"/>
        <v>MEDIO</v>
      </c>
      <c r="M35" s="105" t="s">
        <v>178</v>
      </c>
      <c r="N35" s="144" t="s">
        <v>198</v>
      </c>
      <c r="O35" s="152" t="s">
        <v>173</v>
      </c>
      <c r="P35" s="142" t="s">
        <v>174</v>
      </c>
      <c r="Q35" s="142" t="s">
        <v>196</v>
      </c>
      <c r="R35" s="156" t="s">
        <v>176</v>
      </c>
    </row>
    <row r="36" spans="2:23" ht="12.75" customHeight="1">
      <c r="B36" s="87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3"/>
    </row>
    <row r="37" spans="2:23">
      <c r="B37" s="87"/>
      <c r="C37" s="337" t="s">
        <v>151</v>
      </c>
      <c r="D37" s="337"/>
      <c r="E37" s="337"/>
      <c r="F37" s="337"/>
      <c r="G37" s="88"/>
      <c r="H37" s="261" t="s">
        <v>204</v>
      </c>
      <c r="I37" s="261"/>
      <c r="J37" s="261"/>
      <c r="K37" s="261"/>
      <c r="L37" s="132"/>
      <c r="M37" s="132"/>
      <c r="N37" s="132"/>
      <c r="O37" s="132"/>
      <c r="P37" s="132"/>
      <c r="Q37" s="132"/>
      <c r="R37" s="3"/>
    </row>
    <row r="38" spans="2:23" ht="19.5" customHeight="1">
      <c r="B38" s="275" t="s">
        <v>123</v>
      </c>
      <c r="C38" s="320" t="s">
        <v>124</v>
      </c>
      <c r="D38" s="322"/>
      <c r="E38" s="321"/>
      <c r="F38" s="111" t="s">
        <v>125</v>
      </c>
      <c r="G38" s="88"/>
      <c r="H38" s="320" t="s">
        <v>126</v>
      </c>
      <c r="I38" s="321"/>
      <c r="J38" s="320" t="s">
        <v>125</v>
      </c>
      <c r="K38" s="321"/>
      <c r="L38" s="116"/>
      <c r="M38" s="116"/>
      <c r="N38" s="261" t="s">
        <v>151</v>
      </c>
      <c r="O38" s="261"/>
      <c r="P38" s="261"/>
      <c r="Q38" s="116"/>
      <c r="R38" s="3"/>
    </row>
    <row r="39" spans="2:23" ht="21" customHeight="1">
      <c r="B39" s="275"/>
      <c r="C39" s="323" t="s">
        <v>127</v>
      </c>
      <c r="D39" s="324"/>
      <c r="E39" s="325"/>
      <c r="F39" s="113">
        <v>1</v>
      </c>
      <c r="G39" s="88"/>
      <c r="H39" s="323" t="s">
        <v>128</v>
      </c>
      <c r="I39" s="325"/>
      <c r="J39" s="323">
        <v>1</v>
      </c>
      <c r="K39" s="325"/>
      <c r="L39" s="116"/>
      <c r="M39" s="116"/>
      <c r="N39" s="305" t="s">
        <v>137</v>
      </c>
      <c r="O39" s="306"/>
      <c r="P39" s="125" t="s">
        <v>150</v>
      </c>
      <c r="Q39" s="116"/>
      <c r="R39" s="3"/>
    </row>
    <row r="40" spans="2:23" ht="15.75" customHeight="1">
      <c r="B40" s="275"/>
      <c r="C40" s="323" t="s">
        <v>129</v>
      </c>
      <c r="D40" s="324"/>
      <c r="E40" s="325"/>
      <c r="F40" s="113">
        <v>2</v>
      </c>
      <c r="G40" s="88"/>
      <c r="H40" s="323" t="s">
        <v>130</v>
      </c>
      <c r="I40" s="325"/>
      <c r="J40" s="323">
        <v>2</v>
      </c>
      <c r="K40" s="325"/>
      <c r="L40" s="116"/>
      <c r="M40" s="116"/>
      <c r="N40" s="313" t="s">
        <v>152</v>
      </c>
      <c r="O40" s="314"/>
      <c r="P40" s="126" t="s">
        <v>153</v>
      </c>
      <c r="Q40" s="116"/>
      <c r="R40" s="3"/>
      <c r="T40" s="5"/>
      <c r="U40" s="5"/>
      <c r="V40" s="5"/>
      <c r="W40" s="5"/>
    </row>
    <row r="41" spans="2:23" ht="24.75" customHeight="1">
      <c r="B41" s="275"/>
      <c r="C41" s="323" t="s">
        <v>131</v>
      </c>
      <c r="D41" s="324"/>
      <c r="E41" s="325"/>
      <c r="F41" s="113">
        <v>3</v>
      </c>
      <c r="G41" s="88"/>
      <c r="H41" s="323" t="s">
        <v>132</v>
      </c>
      <c r="I41" s="325"/>
      <c r="J41" s="323">
        <v>3</v>
      </c>
      <c r="K41" s="325"/>
      <c r="L41" s="116"/>
      <c r="M41" s="116"/>
      <c r="N41" s="272" t="s">
        <v>154</v>
      </c>
      <c r="O41" s="304"/>
      <c r="P41" s="126" t="s">
        <v>155</v>
      </c>
      <c r="Q41" s="116"/>
      <c r="R41" s="3"/>
    </row>
    <row r="42" spans="2:23" ht="18" customHeight="1">
      <c r="B42" s="275"/>
      <c r="C42" s="323" t="s">
        <v>133</v>
      </c>
      <c r="D42" s="324"/>
      <c r="E42" s="325"/>
      <c r="F42" s="113">
        <v>4</v>
      </c>
      <c r="G42" s="88"/>
      <c r="H42" s="323" t="s">
        <v>134</v>
      </c>
      <c r="I42" s="325"/>
      <c r="J42" s="323">
        <v>4</v>
      </c>
      <c r="K42" s="325"/>
      <c r="L42" s="116"/>
      <c r="M42" s="116"/>
      <c r="N42" s="316">
        <v>5</v>
      </c>
      <c r="O42" s="317"/>
      <c r="P42" s="126" t="s">
        <v>156</v>
      </c>
      <c r="Q42" s="116"/>
      <c r="R42" s="3"/>
    </row>
    <row r="43" spans="2:23" ht="21" customHeight="1" thickBot="1">
      <c r="B43" s="275"/>
      <c r="C43" s="323" t="s">
        <v>135</v>
      </c>
      <c r="D43" s="324"/>
      <c r="E43" s="325"/>
      <c r="F43" s="113">
        <v>5</v>
      </c>
      <c r="G43" s="88"/>
      <c r="H43" s="323" t="s">
        <v>136</v>
      </c>
      <c r="I43" s="325"/>
      <c r="J43" s="323">
        <v>5</v>
      </c>
      <c r="K43" s="325"/>
      <c r="L43" s="116"/>
      <c r="M43" s="116"/>
      <c r="N43" s="335" t="s">
        <v>157</v>
      </c>
      <c r="O43" s="336"/>
      <c r="P43" s="133" t="s">
        <v>158</v>
      </c>
      <c r="Q43" s="116"/>
      <c r="R43" s="3"/>
    </row>
    <row r="44" spans="2:23">
      <c r="B44" s="87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3"/>
    </row>
    <row r="45" spans="2:23" ht="18" customHeight="1">
      <c r="B45" s="87"/>
      <c r="C45" s="261" t="s">
        <v>137</v>
      </c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3"/>
    </row>
    <row r="46" spans="2:23" ht="68.25" customHeight="1">
      <c r="B46" s="87"/>
      <c r="C46" s="323" t="s">
        <v>138</v>
      </c>
      <c r="D46" s="324"/>
      <c r="E46" s="324"/>
      <c r="F46" s="325"/>
      <c r="G46" s="323" t="s">
        <v>139</v>
      </c>
      <c r="H46" s="325"/>
      <c r="I46" s="323" t="s">
        <v>140</v>
      </c>
      <c r="J46" s="324"/>
      <c r="K46" s="325"/>
      <c r="L46" s="323" t="s">
        <v>141</v>
      </c>
      <c r="M46" s="325"/>
      <c r="N46" s="323" t="s">
        <v>142</v>
      </c>
      <c r="O46" s="325"/>
      <c r="P46" s="323" t="s">
        <v>143</v>
      </c>
      <c r="Q46" s="325"/>
      <c r="R46" s="3"/>
    </row>
    <row r="47" spans="2:23" ht="60" customHeight="1">
      <c r="B47" s="87"/>
      <c r="C47" s="323" t="s">
        <v>144</v>
      </c>
      <c r="D47" s="324"/>
      <c r="E47" s="324"/>
      <c r="F47" s="325"/>
      <c r="G47" s="323" t="s">
        <v>145</v>
      </c>
      <c r="H47" s="325"/>
      <c r="I47" s="323" t="s">
        <v>146</v>
      </c>
      <c r="J47" s="324"/>
      <c r="K47" s="325"/>
      <c r="L47" s="323" t="s">
        <v>147</v>
      </c>
      <c r="M47" s="325"/>
      <c r="N47" s="323" t="s">
        <v>148</v>
      </c>
      <c r="O47" s="325"/>
      <c r="P47" s="323" t="s">
        <v>149</v>
      </c>
      <c r="Q47" s="325"/>
      <c r="R47" s="3"/>
    </row>
    <row r="48" spans="2:23">
      <c r="B48" s="87"/>
      <c r="C48" s="327" t="s">
        <v>124</v>
      </c>
      <c r="D48" s="328"/>
      <c r="E48" s="329"/>
      <c r="F48" s="333" t="s">
        <v>125</v>
      </c>
      <c r="G48" s="305" t="s">
        <v>128</v>
      </c>
      <c r="H48" s="306"/>
      <c r="I48" s="305" t="s">
        <v>130</v>
      </c>
      <c r="J48" s="318"/>
      <c r="K48" s="306"/>
      <c r="L48" s="305" t="s">
        <v>132</v>
      </c>
      <c r="M48" s="306"/>
      <c r="N48" s="305" t="s">
        <v>134</v>
      </c>
      <c r="O48" s="306"/>
      <c r="P48" s="320" t="s">
        <v>136</v>
      </c>
      <c r="Q48" s="321"/>
      <c r="R48" s="3"/>
    </row>
    <row r="49" spans="2:18">
      <c r="B49" s="87"/>
      <c r="C49" s="330"/>
      <c r="D49" s="331"/>
      <c r="E49" s="332"/>
      <c r="F49" s="334"/>
      <c r="G49" s="307">
        <v>1</v>
      </c>
      <c r="H49" s="308"/>
      <c r="I49" s="307">
        <v>2</v>
      </c>
      <c r="J49" s="319"/>
      <c r="K49" s="308"/>
      <c r="L49" s="307">
        <v>3</v>
      </c>
      <c r="M49" s="308"/>
      <c r="N49" s="307">
        <v>4</v>
      </c>
      <c r="O49" s="308"/>
      <c r="P49" s="307">
        <v>5</v>
      </c>
      <c r="Q49" s="308"/>
      <c r="R49" s="3"/>
    </row>
    <row r="50" spans="2:18" ht="19.5" customHeight="1">
      <c r="B50" s="87"/>
      <c r="C50" s="323" t="s">
        <v>127</v>
      </c>
      <c r="D50" s="324"/>
      <c r="E50" s="325"/>
      <c r="F50" s="120">
        <v>1</v>
      </c>
      <c r="G50" s="309">
        <v>2</v>
      </c>
      <c r="H50" s="310"/>
      <c r="I50" s="309">
        <v>3</v>
      </c>
      <c r="J50" s="315"/>
      <c r="K50" s="310"/>
      <c r="L50" s="309">
        <v>4</v>
      </c>
      <c r="M50" s="310"/>
      <c r="N50" s="316">
        <v>5</v>
      </c>
      <c r="O50" s="317"/>
      <c r="P50" s="272">
        <v>6</v>
      </c>
      <c r="Q50" s="304"/>
      <c r="R50" s="3"/>
    </row>
    <row r="51" spans="2:18" ht="21.75" customHeight="1">
      <c r="B51" s="87"/>
      <c r="C51" s="323" t="s">
        <v>129</v>
      </c>
      <c r="D51" s="324"/>
      <c r="E51" s="325"/>
      <c r="F51" s="120">
        <v>2</v>
      </c>
      <c r="G51" s="309">
        <v>3</v>
      </c>
      <c r="H51" s="310"/>
      <c r="I51" s="309">
        <v>4</v>
      </c>
      <c r="J51" s="315"/>
      <c r="K51" s="310"/>
      <c r="L51" s="316">
        <v>5</v>
      </c>
      <c r="M51" s="317"/>
      <c r="N51" s="272">
        <v>6</v>
      </c>
      <c r="O51" s="304"/>
      <c r="P51" s="272">
        <v>7</v>
      </c>
      <c r="Q51" s="304"/>
      <c r="R51" s="3"/>
    </row>
    <row r="52" spans="2:18" ht="21" customHeight="1">
      <c r="B52" s="87"/>
      <c r="C52" s="323" t="s">
        <v>131</v>
      </c>
      <c r="D52" s="324"/>
      <c r="E52" s="325"/>
      <c r="F52" s="120">
        <v>3</v>
      </c>
      <c r="G52" s="309">
        <v>4</v>
      </c>
      <c r="H52" s="310"/>
      <c r="I52" s="316">
        <v>5</v>
      </c>
      <c r="J52" s="326"/>
      <c r="K52" s="317"/>
      <c r="L52" s="272">
        <v>6</v>
      </c>
      <c r="M52" s="304"/>
      <c r="N52" s="272">
        <v>7</v>
      </c>
      <c r="O52" s="304"/>
      <c r="P52" s="313">
        <v>8</v>
      </c>
      <c r="Q52" s="314"/>
      <c r="R52" s="3"/>
    </row>
    <row r="53" spans="2:18" ht="21" customHeight="1">
      <c r="B53" s="87"/>
      <c r="C53" s="323" t="s">
        <v>133</v>
      </c>
      <c r="D53" s="324"/>
      <c r="E53" s="325"/>
      <c r="F53" s="120">
        <v>4</v>
      </c>
      <c r="G53" s="316">
        <v>5</v>
      </c>
      <c r="H53" s="317"/>
      <c r="I53" s="272">
        <v>6</v>
      </c>
      <c r="J53" s="303"/>
      <c r="K53" s="304"/>
      <c r="L53" s="272">
        <v>7</v>
      </c>
      <c r="M53" s="304"/>
      <c r="N53" s="313">
        <v>8</v>
      </c>
      <c r="O53" s="314"/>
      <c r="P53" s="313">
        <v>9</v>
      </c>
      <c r="Q53" s="314"/>
      <c r="R53" s="3"/>
    </row>
    <row r="54" spans="2:18" ht="21" customHeight="1">
      <c r="B54" s="87"/>
      <c r="C54" s="323" t="s">
        <v>135</v>
      </c>
      <c r="D54" s="324"/>
      <c r="E54" s="325"/>
      <c r="F54" s="120">
        <v>5</v>
      </c>
      <c r="G54" s="272">
        <v>6</v>
      </c>
      <c r="H54" s="304"/>
      <c r="I54" s="272">
        <v>7</v>
      </c>
      <c r="J54" s="303"/>
      <c r="K54" s="304"/>
      <c r="L54" s="313">
        <v>8</v>
      </c>
      <c r="M54" s="314"/>
      <c r="N54" s="313">
        <v>9</v>
      </c>
      <c r="O54" s="314"/>
      <c r="P54" s="313">
        <v>10</v>
      </c>
      <c r="Q54" s="314"/>
      <c r="R54" s="3"/>
    </row>
    <row r="55" spans="2:18" ht="13.5" thickBot="1">
      <c r="B55" s="90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"/>
    </row>
  </sheetData>
  <mergeCells count="132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</mergeCells>
  <conditionalFormatting sqref="J16:K35 P16:Q35 M16:N35">
    <cfRule type="expression" dxfId="14" priority="51" stopIfTrue="1">
      <formula>"""bajo"""</formula>
    </cfRule>
  </conditionalFormatting>
  <conditionalFormatting sqref="L16:L35">
    <cfRule type="cellIs" dxfId="13" priority="46" stopIfTrue="1" operator="equal">
      <formula>"EXTREMO"</formula>
    </cfRule>
    <cfRule type="cellIs" dxfId="12" priority="47" stopIfTrue="1" operator="equal">
      <formula>"ALTO"</formula>
    </cfRule>
    <cfRule type="cellIs" dxfId="11" priority="48" stopIfTrue="1" operator="equal">
      <formula>"MEDIO"</formula>
    </cfRule>
    <cfRule type="cellIs" dxfId="10" priority="49" stopIfTrue="1" operator="equal">
      <formula>"BAJO"</formula>
    </cfRule>
  </conditionalFormatting>
  <conditionalFormatting sqref="O16:O35">
    <cfRule type="expression" dxfId="9" priority="22" stopIfTrue="1">
      <formula>"""bajo"""</formula>
    </cfRule>
  </conditionalFormatting>
  <conditionalFormatting sqref="R16:R35">
    <cfRule type="expression" dxfId="8" priority="20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abSelected="1" zoomScale="70" zoomScaleNormal="70" zoomScaleSheetLayoutView="25" zoomScalePageLayoutView="70" workbookViewId="0">
      <selection activeCell="B6" sqref="B6:X6"/>
    </sheetView>
  </sheetViews>
  <sheetFormatPr defaultColWidth="11.42578125" defaultRowHeight="14.25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7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182"/>
      <c r="C2" s="183" t="s">
        <v>16</v>
      </c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60" t="s">
        <v>1</v>
      </c>
      <c r="X2" s="161"/>
    </row>
    <row r="3" spans="2:24" s="14" customFormat="1" ht="31.5" customHeight="1">
      <c r="B3" s="182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62"/>
      <c r="X3" s="163"/>
    </row>
    <row r="4" spans="2:24" s="14" customFormat="1" ht="47.25" customHeight="1">
      <c r="B4" s="182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64"/>
      <c r="X4" s="165"/>
    </row>
    <row r="5" spans="2:24" s="14" customFormat="1" ht="32.25" customHeight="1" thickBot="1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2"/>
      <c r="T5" s="41"/>
      <c r="U5" s="41"/>
      <c r="V5" s="41"/>
      <c r="W5" s="41"/>
      <c r="X5" s="41"/>
    </row>
    <row r="6" spans="2:24" ht="91.5" customHeight="1">
      <c r="B6" s="195" t="str">
        <f>+EVALUACION!B6</f>
        <v>Objeto Contractual: Implementar una estrategia integral de carácter territorial en la localidad de San Cristóbal, orientada al fortalecimiento de la autonomía económica, al bienestar físico, emocional y social de las mujeres cuidadoras, así como a la prevención de las violencias contra las mujeres y del feminicidio, mediante el diseño y ejecución de acciones formativas, psicosociales, deportivas, culturales y comunitarias, bajo un enfoque de género, derechos y territorialidad.</v>
      </c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7"/>
    </row>
    <row r="7" spans="2:24" ht="26.25" customHeight="1">
      <c r="B7" s="166" t="s">
        <v>205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8"/>
    </row>
    <row r="8" spans="2:24" ht="20.25" customHeight="1">
      <c r="B8" s="166"/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8"/>
    </row>
    <row r="9" spans="2:24" ht="24.75" customHeight="1" thickBot="1"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4"/>
      <c r="P9" s="194"/>
      <c r="Q9" s="194"/>
      <c r="R9" s="194"/>
      <c r="X9" s="51"/>
    </row>
    <row r="10" spans="2:24" ht="106.5" customHeight="1" thickBot="1">
      <c r="B10" s="29" t="s">
        <v>171</v>
      </c>
      <c r="C10" s="30" t="s">
        <v>98</v>
      </c>
      <c r="D10" s="31" t="s">
        <v>206</v>
      </c>
      <c r="E10" s="31" t="s">
        <v>207</v>
      </c>
      <c r="F10" s="31" t="s">
        <v>208</v>
      </c>
      <c r="G10" s="30" t="s">
        <v>99</v>
      </c>
      <c r="H10" s="31" t="s">
        <v>123</v>
      </c>
      <c r="I10" s="31" t="s">
        <v>101</v>
      </c>
      <c r="J10" s="31" t="s">
        <v>209</v>
      </c>
      <c r="K10" s="31" t="s">
        <v>103</v>
      </c>
      <c r="L10" s="31" t="s">
        <v>210</v>
      </c>
      <c r="M10" s="30" t="s">
        <v>211</v>
      </c>
      <c r="N10" s="30" t="s">
        <v>163</v>
      </c>
      <c r="O10" s="31" t="s">
        <v>123</v>
      </c>
      <c r="P10" s="31" t="s">
        <v>101</v>
      </c>
      <c r="Q10" s="31" t="s">
        <v>209</v>
      </c>
      <c r="R10" s="31" t="s">
        <v>103</v>
      </c>
      <c r="S10" s="30" t="s">
        <v>164</v>
      </c>
      <c r="T10" s="30" t="s">
        <v>165</v>
      </c>
      <c r="U10" s="30" t="s">
        <v>166</v>
      </c>
      <c r="V10" s="30" t="s">
        <v>167</v>
      </c>
      <c r="W10" s="30" t="s">
        <v>212</v>
      </c>
      <c r="X10" s="32" t="s">
        <v>169</v>
      </c>
    </row>
    <row r="11" spans="2:24" ht="106.5" customHeight="1" thickBot="1">
      <c r="B11" s="33">
        <v>1</v>
      </c>
      <c r="C11" s="34" t="str">
        <f>+'EVALUACION CON CONTROLES'!C16:F16</f>
        <v>Inadecuada escogencia de la modalidad de contratación</v>
      </c>
      <c r="D11" s="35" t="str">
        <f>+'EVALUACION CON CONTROLES'!B16</f>
        <v>PLANEACIÓN</v>
      </c>
      <c r="E11" s="35" t="str">
        <f>VLOOKUP(C11,'IDENTIFICACION Y ANALISIS'!$B$19:$F$68,3,FALSE)</f>
        <v>Especifico</v>
      </c>
      <c r="F11" s="35" t="str">
        <f>VLOOKUP(C11,'IDENTIFICACION Y ANALISIS'!$B$19:$F$68,4,FALSE)</f>
        <v>Interno</v>
      </c>
      <c r="G11" s="34" t="str">
        <f>+EVALUACION!H17</f>
        <v>Genera procesos ineficientes, con riesgos de nulidad, retrasos y sobrecostos.</v>
      </c>
      <c r="H11" s="34">
        <f>+EVALUACION!I17</f>
        <v>3</v>
      </c>
      <c r="I11" s="34">
        <f>+EVALUACION!J17</f>
        <v>3</v>
      </c>
      <c r="J11" s="34">
        <f>+EVALUACION!K17</f>
        <v>6</v>
      </c>
      <c r="K11" s="35" t="str">
        <f>+EVALUACION!L17</f>
        <v>ALTO</v>
      </c>
      <c r="L11" s="34" t="s">
        <v>213</v>
      </c>
      <c r="M11" s="35">
        <v>100</v>
      </c>
      <c r="N11" s="34" t="str">
        <f>+'EVALUACION CON CONTROLES'!G16</f>
        <v>Validación jurídica previa, análisis normativo, revisión por comité de contratación</v>
      </c>
      <c r="O11" s="34">
        <f>+'EVALUACION CON CONTROLES'!I16</f>
        <v>3</v>
      </c>
      <c r="P11" s="34">
        <f>+'EVALUACION CON CONTROLES'!J16</f>
        <v>3</v>
      </c>
      <c r="Q11" s="34">
        <f>+'EVALUACION CON CONTROLES'!K16</f>
        <v>6</v>
      </c>
      <c r="R11" s="35" t="str">
        <f>+'EVALUACION CON CONTROLES'!L16</f>
        <v>ALTO</v>
      </c>
      <c r="S11" s="34" t="str">
        <f>+'EVALUACION CON CONTROLES'!M16</f>
        <v>No</v>
      </c>
      <c r="T11" s="34" t="str">
        <f>+'EVALUACION CON CONTROLES'!N16</f>
        <v>Área Contratación</v>
      </c>
      <c r="U11" s="34" t="str">
        <f>+'EVALUACION CON CONTROLES'!O16</f>
        <v>Durante proceso pre contractual</v>
      </c>
      <c r="V11" s="34" t="str">
        <f>+'EVALUACION CON CONTROLES'!P16</f>
        <v>Terminado los procesos precontactual y contractual</v>
      </c>
      <c r="W11" s="34" t="str">
        <f>+'EVALUACION CON CONTROLES'!Q16</f>
        <v>Una Vez</v>
      </c>
      <c r="X11" s="36" t="str">
        <f>+'EVALUACION CON CONTROLES'!R16</f>
        <v>Durante proceso precontractual y contractual</v>
      </c>
    </row>
    <row r="12" spans="2:24" ht="106.5" customHeight="1" thickBot="1">
      <c r="B12" s="17">
        <v>2</v>
      </c>
      <c r="C12" s="19" t="str">
        <f>+'EVALUACION CON CONTROLES'!C17:F17</f>
        <v xml:space="preserve">Inadecuada  descripción del bien o servicio requerido </v>
      </c>
      <c r="D12" s="18" t="str">
        <f>+'EVALUACION CON CONTROLES'!B17</f>
        <v>PLANEACIÓN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Interno</v>
      </c>
      <c r="G12" s="19" t="str">
        <f>+EVALUACION!H18</f>
        <v>Retrasos, reprocesos, posible nulidad</v>
      </c>
      <c r="H12" s="19">
        <f>+EVALUACION!I18</f>
        <v>2</v>
      </c>
      <c r="I12" s="19">
        <f>+EVALUACION!J18</f>
        <v>3</v>
      </c>
      <c r="J12" s="19">
        <f>+EVALUACION!K18</f>
        <v>5</v>
      </c>
      <c r="K12" s="18" t="str">
        <f>+EVALUACION!L18</f>
        <v>MEDIO</v>
      </c>
      <c r="L12" s="34" t="s">
        <v>213</v>
      </c>
      <c r="M12" s="35">
        <v>100</v>
      </c>
      <c r="N12" s="19" t="str">
        <f>+'EVALUACION CON CONTROLES'!G17</f>
        <v>Revisión técnica especializada, validación por expertos, aplicación de listas de chequeo</v>
      </c>
      <c r="O12" s="19">
        <f>+'EVALUACION CON CONTROLES'!I17</f>
        <v>2</v>
      </c>
      <c r="P12" s="19">
        <f>+'EVALUACION CON CONTROLES'!J17</f>
        <v>3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Sí</v>
      </c>
      <c r="T12" s="19" t="str">
        <f>+'EVALUACION CON CONTROLES'!N17</f>
        <v>Área Planeación</v>
      </c>
      <c r="U12" s="19" t="str">
        <f>+'EVALUACION CON CONTROLES'!O17</f>
        <v>Durante proceso pre contractual</v>
      </c>
      <c r="V12" s="19" t="str">
        <f>+'EVALUACION CON CONTROLES'!P17</f>
        <v>Terminado los procesos precontactual y contractual</v>
      </c>
      <c r="W12" s="19" t="str">
        <f>+'EVALUACION CON CONTROLES'!Q17</f>
        <v>Semanal</v>
      </c>
      <c r="X12" s="20" t="str">
        <f>+'EVALUACION CON CONTROLES'!R17</f>
        <v>Durante proceso precontractual y contractual</v>
      </c>
    </row>
    <row r="13" spans="2:24" ht="106.5" customHeight="1" thickBot="1">
      <c r="B13" s="17">
        <v>3</v>
      </c>
      <c r="C13" s="19" t="str">
        <f>+'EVALUACION CON CONTROLES'!C18:F18</f>
        <v>Inadecuado análisis  económico estimativo del valor del contrato</v>
      </c>
      <c r="D13" s="18" t="str">
        <f>+'EVALUACION CON CONTROLES'!B18</f>
        <v>PLANEACIÓN</v>
      </c>
      <c r="E13" s="18" t="str">
        <f>VLOOKUP(C13,'IDENTIFICACION Y ANALISIS'!$B$19:$F$68,3,FALSE)</f>
        <v>Especifico</v>
      </c>
      <c r="F13" s="18" t="str">
        <f>VLOOKUP(C13,'IDENTIFICACION Y ANALISIS'!$B$19:$F$68,4,FALSE)</f>
        <v>Interno</v>
      </c>
      <c r="G13" s="19" t="str">
        <f>+EVALUACION!H19</f>
        <v>Desfinanciamiento del proyecto</v>
      </c>
      <c r="H13" s="19">
        <f>+EVALUACION!I19</f>
        <v>3</v>
      </c>
      <c r="I13" s="19">
        <f>+EVALUACION!J19</f>
        <v>3</v>
      </c>
      <c r="J13" s="19">
        <f>+EVALUACION!K19</f>
        <v>6</v>
      </c>
      <c r="K13" s="18" t="str">
        <f>+EVALUACION!L19</f>
        <v>ALTO</v>
      </c>
      <c r="L13" s="34" t="s">
        <v>213</v>
      </c>
      <c r="M13" s="35">
        <v>100</v>
      </c>
      <c r="N13" s="19" t="str">
        <f>+'EVALUACION CON CONTROLES'!G18</f>
        <v>Estudio de mercado actualizado, mínimo tres cotizaciones, análisis de precios históricos</v>
      </c>
      <c r="O13" s="19">
        <f>+'EVALUACION CON CONTROLES'!I18</f>
        <v>3</v>
      </c>
      <c r="P13" s="19">
        <f>+'EVALUACION CON CONTROLES'!J18</f>
        <v>3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Sí</v>
      </c>
      <c r="T13" s="19" t="str">
        <f>+'EVALUACION CON CONTROLES'!N18</f>
        <v>Área Planeación</v>
      </c>
      <c r="U13" s="19" t="str">
        <f>+'EVALUACION CON CONTROLES'!O18</f>
        <v>Durante proceso pre contractual</v>
      </c>
      <c r="V13" s="19" t="str">
        <f>+'EVALUACION CON CONTROLES'!P18</f>
        <v>Terminado los procesos precontactual y contractual</v>
      </c>
      <c r="W13" s="19" t="str">
        <f>+'EVALUACION CON CONTROLES'!Q18</f>
        <v>Semanal</v>
      </c>
      <c r="X13" s="20" t="str">
        <f>+'EVALUACION CON CONTROLES'!R18</f>
        <v>Durante proceso precontractual y contractual</v>
      </c>
    </row>
    <row r="14" spans="2:24" ht="106.5" customHeight="1" thickBot="1">
      <c r="B14" s="17">
        <v>4</v>
      </c>
      <c r="C14" s="19" t="str">
        <f>+'EVALUACION CON CONTROLES'!C19:F19</f>
        <v xml:space="preserve">Falta de profundidad en el estudio de sector no identificandose claramente aspectos de oferta y demanda </v>
      </c>
      <c r="D14" s="18" t="str">
        <f>+'EVALUACION CON CONTROLES'!B19</f>
        <v>PLANEACIÓN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Interno</v>
      </c>
      <c r="G14" s="19" t="str">
        <f>+EVALUACION!H20</f>
        <v>Baja participación de oferentes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34" t="s">
        <v>213</v>
      </c>
      <c r="M14" s="35">
        <v>100</v>
      </c>
      <c r="N14" s="19" t="str">
        <f>+'EVALUACION CON CONTROLES'!G19</f>
        <v>Análisis de oferta y demanda, consulta de bases de datos (SECOP), caracterización del mercado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Área Planeación</v>
      </c>
      <c r="U14" s="19" t="str">
        <f>+'EVALUACION CON CONTROLES'!O19</f>
        <v>Durante proceso pre contractual</v>
      </c>
      <c r="V14" s="19" t="str">
        <f>+'EVALUACION CON CONTROLES'!P19</f>
        <v>Terminado los procesos precontactual y contractual</v>
      </c>
      <c r="W14" s="19" t="str">
        <f>+'EVALUACION CON CONTROLES'!Q19</f>
        <v>Una Vez</v>
      </c>
      <c r="X14" s="20" t="str">
        <f>+'EVALUACION CON CONTROLES'!R19</f>
        <v>Durante proceso precontractual y contractual</v>
      </c>
    </row>
    <row r="15" spans="2:24" ht="106.5" customHeight="1" thickBot="1">
      <c r="B15" s="17">
        <v>5</v>
      </c>
      <c r="C15" s="19" t="str">
        <f>+'EVALUACION CON CONTROLES'!C20:F20</f>
        <v>Inadecuada identificación de las condiciones contractuales</v>
      </c>
      <c r="D15" s="18" t="str">
        <f>+'EVALUACION CON CONTROLES'!B20</f>
        <v>PLANEACIÓN</v>
      </c>
      <c r="E15" s="18" t="str">
        <f>VLOOKUP(C15,'IDENTIFICACION Y ANALISIS'!$B$19:$F$68,3,FALSE)</f>
        <v>Especifico</v>
      </c>
      <c r="F15" s="18" t="str">
        <f>VLOOKUP(C15,'IDENTIFICACION Y ANALISIS'!$B$19:$F$68,4,FALSE)</f>
        <v>Interno</v>
      </c>
      <c r="G15" s="19" t="str">
        <f>+EVALUACION!H21</f>
        <v>Problemas en ejecución y sostenibilidad</v>
      </c>
      <c r="H15" s="19">
        <f>+EVALUACION!I21</f>
        <v>2</v>
      </c>
      <c r="I15" s="19">
        <f>+EVALUACION!J21</f>
        <v>2</v>
      </c>
      <c r="J15" s="19">
        <f>+EVALUACION!K21</f>
        <v>4</v>
      </c>
      <c r="K15" s="18" t="str">
        <f>+EVALUACION!L21</f>
        <v>BAJO</v>
      </c>
      <c r="L15" s="34" t="s">
        <v>213</v>
      </c>
      <c r="M15" s="35">
        <v>100</v>
      </c>
      <c r="N15" s="19" t="str">
        <f>+'EVALUACION CON CONTROLES'!G20</f>
        <v>Revisión jurídica integral, uso de pliegos tipo, validación de cláusulas contractuales</v>
      </c>
      <c r="O15" s="19">
        <f>+'EVALUACION CON CONTROLES'!I20</f>
        <v>2</v>
      </c>
      <c r="P15" s="19">
        <f>+'EVALUACION CON CONTROLES'!J20</f>
        <v>2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Sí</v>
      </c>
      <c r="T15" s="19" t="str">
        <f>+'EVALUACION CON CONTROLES'!N20</f>
        <v>Área Contratación</v>
      </c>
      <c r="U15" s="19" t="str">
        <f>+'EVALUACION CON CONTROLES'!O20</f>
        <v>Durante proceso pre contractual</v>
      </c>
      <c r="V15" s="19" t="str">
        <f>+'EVALUACION CON CONTROLES'!P20</f>
        <v>Terminado los procesos precontactual y contractual</v>
      </c>
      <c r="W15" s="19" t="str">
        <f>+'EVALUACION CON CONTROLES'!Q20</f>
        <v>Una Vez</v>
      </c>
      <c r="X15" s="20" t="str">
        <f>+'EVALUACION CON CONTROLES'!R20</f>
        <v>Durante proceso precontractual y contractual</v>
      </c>
    </row>
    <row r="16" spans="2:24" ht="106.5" customHeight="1" thickBot="1">
      <c r="B16" s="17">
        <v>6</v>
      </c>
      <c r="C16" s="19" t="str">
        <f>+'EVALUACION CON CONTROLES'!C21:F21</f>
        <v>Inadecuada evaluación de las ofertas y/o verificación de requisitos habilitantes</v>
      </c>
      <c r="D16" s="18" t="str">
        <f>+'EVALUACION CON CONTROLES'!B21</f>
        <v>SELECCIÓN</v>
      </c>
      <c r="E16" s="18" t="str">
        <f>VLOOKUP(C16,'IDENTIFICACION Y ANALISIS'!$B$19:$F$68,3,FALSE)</f>
        <v>Especifico</v>
      </c>
      <c r="F16" s="18" t="str">
        <f>VLOOKUP(C16,'IDENTIFICACION Y ANALISIS'!$B$19:$F$68,4,FALSE)</f>
        <v>Interno</v>
      </c>
      <c r="G16" s="19" t="str">
        <f>+EVALUACION!H22</f>
        <v>Adjudicación a proponente no idóneo</v>
      </c>
      <c r="H16" s="19">
        <f>+EVALUACION!I22</f>
        <v>2</v>
      </c>
      <c r="I16" s="19">
        <f>+EVALUACION!J22</f>
        <v>3</v>
      </c>
      <c r="J16" s="19">
        <f>+EVALUACION!K22</f>
        <v>5</v>
      </c>
      <c r="K16" s="18" t="str">
        <f>+EVALUACION!L22</f>
        <v>MEDIO</v>
      </c>
      <c r="L16" s="34" t="s">
        <v>213</v>
      </c>
      <c r="M16" s="35">
        <v>100</v>
      </c>
      <c r="N16" s="19" t="str">
        <f>+'EVALUACION CON CONTROLES'!G21</f>
        <v>Comité evaluador interdisciplinario, aplicación estricta de criterios, matriz de evaluación</v>
      </c>
      <c r="O16" s="19">
        <f>+'EVALUACION CON CONTROLES'!I21</f>
        <v>2</v>
      </c>
      <c r="P16" s="19">
        <f>+'EVALUACION CON CONTROLES'!J21</f>
        <v>3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Sí</v>
      </c>
      <c r="T16" s="19" t="str">
        <f>+'EVALUACION CON CONTROLES'!N21</f>
        <v>Área Planeación</v>
      </c>
      <c r="U16" s="19" t="str">
        <f>+'EVALUACION CON CONTROLES'!O21</f>
        <v>Durante proceso pre contractual</v>
      </c>
      <c r="V16" s="19" t="str">
        <f>+'EVALUACION CON CONTROLES'!P21</f>
        <v>Terminado los procesos precontactual y contractual</v>
      </c>
      <c r="W16" s="19" t="str">
        <f>+'EVALUACION CON CONTROLES'!Q21</f>
        <v>Diario</v>
      </c>
      <c r="X16" s="20" t="str">
        <f>+'EVALUACION CON CONTROLES'!R21</f>
        <v>Durante proceso precontractual y contractual</v>
      </c>
    </row>
    <row r="17" spans="2:24" ht="106.5" customHeight="1" thickBot="1">
      <c r="B17" s="17">
        <v>7</v>
      </c>
      <c r="C17" s="19" t="str">
        <f>+'EVALUACION CON CONTROLES'!C22:F22</f>
        <v>Falta de claridad en la elaboración de los actos administrativos</v>
      </c>
      <c r="D17" s="18" t="str">
        <f>+'EVALUACION CON CONTROLES'!B22</f>
        <v>SELECCIÓN</v>
      </c>
      <c r="E17" s="18" t="str">
        <f>VLOOKUP(C17,'IDENTIFICACION Y ANALISIS'!$B$19:$F$68,3,FALSE)</f>
        <v>Especifico</v>
      </c>
      <c r="F17" s="18" t="str">
        <f>VLOOKUP(C17,'IDENTIFICACION Y ANALISIS'!$B$19:$F$68,4,FALSE)</f>
        <v>Interno</v>
      </c>
      <c r="G17" s="19" t="str">
        <f>+EVALUACION!H23</f>
        <v>Riesgo reputacional y sanciones</v>
      </c>
      <c r="H17" s="19">
        <f>+EVALUACION!I23</f>
        <v>1</v>
      </c>
      <c r="I17" s="19">
        <f>+EVALUACION!J23</f>
        <v>3</v>
      </c>
      <c r="J17" s="19">
        <f>+EVALUACION!K23</f>
        <v>4</v>
      </c>
      <c r="K17" s="18" t="str">
        <f>+EVALUACION!L23</f>
        <v>BAJO</v>
      </c>
      <c r="L17" s="34" t="s">
        <v>213</v>
      </c>
      <c r="M17" s="35">
        <v>100</v>
      </c>
      <c r="N17" s="19" t="str">
        <f>+'EVALUACION CON CONTROLES'!G22</f>
        <v>Revisión jurídica previa, estandarización de documentos, control de calidad documental</v>
      </c>
      <c r="O17" s="19">
        <f>+'EVALUACION CON CONTROLES'!I22</f>
        <v>1</v>
      </c>
      <c r="P17" s="19">
        <f>+'EVALUACION CON CONTROLES'!J22</f>
        <v>3</v>
      </c>
      <c r="Q17" s="19">
        <f>+'EVALUACION CON CONTROLES'!K22</f>
        <v>4</v>
      </c>
      <c r="R17" s="18" t="str">
        <f>+'EVALUACION CON CONTROLES'!L22</f>
        <v>BAJO</v>
      </c>
      <c r="S17" s="19" t="str">
        <f>+'EVALUACION CON CONTROLES'!M22</f>
        <v>No</v>
      </c>
      <c r="T17" s="19" t="str">
        <f>+'EVALUACION CON CONTROLES'!N22</f>
        <v>Área Contratación</v>
      </c>
      <c r="U17" s="19" t="str">
        <f>+'EVALUACION CON CONTROLES'!O22</f>
        <v>Durante proceso pre contractual</v>
      </c>
      <c r="V17" s="19" t="str">
        <f>+'EVALUACION CON CONTROLES'!P22</f>
        <v>Terminado los procesos precontactual y contractual</v>
      </c>
      <c r="W17" s="19" t="str">
        <f>+'EVALUACION CON CONTROLES'!Q22</f>
        <v>Diario</v>
      </c>
      <c r="X17" s="20" t="str">
        <f>+'EVALUACION CON CONTROLES'!R22</f>
        <v>Durante proceso precontractual y contractual</v>
      </c>
    </row>
    <row r="18" spans="2:24" ht="106.5" customHeight="1" thickBot="1">
      <c r="B18" s="17">
        <v>8</v>
      </c>
      <c r="C18" s="19" t="str">
        <f>+'EVALUACION CON CONTROLES'!C23:F23</f>
        <v>No publicación de la documentación del proceso de selección en el SECOP</v>
      </c>
      <c r="D18" s="18" t="str">
        <f>+'EVALUACION CON CONTROLES'!B23</f>
        <v>SELECCIÓN</v>
      </c>
      <c r="E18" s="18" t="str">
        <f>VLOOKUP(C18,'IDENTIFICACION Y ANALISIS'!$B$19:$F$68,3,FALSE)</f>
        <v>Especifico</v>
      </c>
      <c r="F18" s="18" t="str">
        <f>VLOOKUP(C18,'IDENTIFICACION Y ANALISIS'!$B$19:$F$68,4,FALSE)</f>
        <v>Interno</v>
      </c>
      <c r="G18" s="19" t="str">
        <f>+EVALUACION!H24</f>
        <v xml:space="preserve">Limita la publicidad del proceso y puede constituir un hallazgo administrativo </v>
      </c>
      <c r="H18" s="19">
        <f>+EVALUACION!I24</f>
        <v>3</v>
      </c>
      <c r="I18" s="19">
        <f>+EVALUACION!J24</f>
        <v>2</v>
      </c>
      <c r="J18" s="19">
        <f>+EVALUACION!K24</f>
        <v>5</v>
      </c>
      <c r="K18" s="18" t="str">
        <f>+EVALUACION!L24</f>
        <v>MEDIO</v>
      </c>
      <c r="L18" s="34" t="s">
        <v>213</v>
      </c>
      <c r="M18" s="35">
        <v>100</v>
      </c>
      <c r="N18" s="19" t="str">
        <f>+'EVALUACION CON CONTROLES'!G23</f>
        <v>Verificación obligatoria en checklist, responsable asignado para publicación, auditoría interna</v>
      </c>
      <c r="O18" s="19">
        <f>+'EVALUACION CON CONTROLES'!I23</f>
        <v>3</v>
      </c>
      <c r="P18" s="19">
        <f>+'EVALUACION CON CONTROLES'!J23</f>
        <v>2</v>
      </c>
      <c r="Q18" s="19">
        <f>+'EVALUACION CON CONTROLES'!K23</f>
        <v>5</v>
      </c>
      <c r="R18" s="18" t="str">
        <f>+'EVALUACION CON CONTROLES'!L23</f>
        <v>MEDIO</v>
      </c>
      <c r="S18" s="19" t="str">
        <f>+'EVALUACION CON CONTROLES'!M23</f>
        <v>No</v>
      </c>
      <c r="T18" s="19" t="str">
        <f>+'EVALUACION CON CONTROLES'!N23</f>
        <v>Áera Contratación</v>
      </c>
      <c r="U18" s="19" t="str">
        <f>+'EVALUACION CON CONTROLES'!O23</f>
        <v>Durante proceso pre contractual</v>
      </c>
      <c r="V18" s="19" t="str">
        <f>+'EVALUACION CON CONTROLES'!P23</f>
        <v>Terminado los procesos precontactual y contractual</v>
      </c>
      <c r="W18" s="19" t="str">
        <f>+'EVALUACION CON CONTROLES'!Q23</f>
        <v>Diario</v>
      </c>
      <c r="X18" s="20" t="str">
        <f>+'EVALUACION CON CONTROLES'!R23</f>
        <v>Durante proceso precontractual y contractual</v>
      </c>
    </row>
    <row r="19" spans="2:24" ht="106.5" customHeight="1" thickBot="1">
      <c r="B19" s="17">
        <v>9</v>
      </c>
      <c r="C19" s="19" t="str">
        <f>+'EVALUACION CON CONTROLES'!C24:F24</f>
        <v>Contestación inoportuna a todas las observaciones formuladas a los documentos de la contratación</v>
      </c>
      <c r="D19" s="18" t="str">
        <f>+'EVALUACION CON CONTROLES'!B24</f>
        <v>SELECCIÓN</v>
      </c>
      <c r="E19" s="18" t="str">
        <f>VLOOKUP(C19,'IDENTIFICACION Y ANALISIS'!$B$19:$F$68,3,FALSE)</f>
        <v>Especifico</v>
      </c>
      <c r="F19" s="18" t="str">
        <f>VLOOKUP(C19,'IDENTIFICACION Y ANALISIS'!$B$19:$F$68,4,FALSE)</f>
        <v>Interno</v>
      </c>
      <c r="G19" s="19" t="str">
        <f>+EVALUACION!H25</f>
        <v>Afecta la transparencia y puede abrir espacio a recursos o impugnaciones.</v>
      </c>
      <c r="H19" s="19">
        <f>+EVALUACION!I25</f>
        <v>3</v>
      </c>
      <c r="I19" s="19">
        <f>+EVALUACION!J25</f>
        <v>2</v>
      </c>
      <c r="J19" s="19">
        <f>+EVALUACION!K25</f>
        <v>5</v>
      </c>
      <c r="K19" s="18" t="str">
        <f>+EVALUACION!L25</f>
        <v>MEDIO</v>
      </c>
      <c r="L19" s="34" t="s">
        <v>213</v>
      </c>
      <c r="M19" s="35">
        <v>100</v>
      </c>
      <c r="N19" s="19" t="str">
        <f>+'EVALUACION CON CONTROLES'!G24</f>
        <v>Cronograma detallado, responsables definidos, seguimiento a tiempos</v>
      </c>
      <c r="O19" s="19">
        <f>+'EVALUACION CON CONTROLES'!I24</f>
        <v>3</v>
      </c>
      <c r="P19" s="19">
        <f>+'EVALUACION CON CONTROLES'!J24</f>
        <v>2</v>
      </c>
      <c r="Q19" s="19">
        <f>+'EVALUACION CON CONTROLES'!K24</f>
        <v>5</v>
      </c>
      <c r="R19" s="18" t="str">
        <f>+'EVALUACION CON CONTROLES'!L24</f>
        <v>MEDIO</v>
      </c>
      <c r="S19" s="19" t="str">
        <f>+'EVALUACION CON CONTROLES'!M24</f>
        <v>No</v>
      </c>
      <c r="T19" s="19" t="str">
        <f>+'EVALUACION CON CONTROLES'!N24</f>
        <v>Área Planeación</v>
      </c>
      <c r="U19" s="19" t="str">
        <f>+'EVALUACION CON CONTROLES'!O24</f>
        <v>Durante proceso pre contractual</v>
      </c>
      <c r="V19" s="19" t="str">
        <f>+'EVALUACION CON CONTROLES'!P24</f>
        <v>Terminado los procesos precontactual y contractual</v>
      </c>
      <c r="W19" s="19" t="str">
        <f>+'EVALUACION CON CONTROLES'!Q24</f>
        <v>Diario</v>
      </c>
      <c r="X19" s="20" t="str">
        <f>+'EVALUACION CON CONTROLES'!R24</f>
        <v>Durante proceso precontractual y contractual</v>
      </c>
    </row>
    <row r="20" spans="2:24" ht="106.5" customHeight="1" thickBot="1">
      <c r="B20" s="17">
        <v>10</v>
      </c>
      <c r="C20" s="19" t="str">
        <f>+'EVALUACION CON CONTROLES'!C25:F25</f>
        <v>Selección de ofertas con precios  artificialmente bajos.</v>
      </c>
      <c r="D20" s="18" t="str">
        <f>+'EVALUACION CON CONTROLES'!B25</f>
        <v>SELECCIÓN</v>
      </c>
      <c r="E20" s="18" t="str">
        <f>VLOOKUP(C20,'IDENTIFICACION Y ANALISIS'!$B$19:$F$68,3,FALSE)</f>
        <v>Especifico</v>
      </c>
      <c r="F20" s="18" t="str">
        <f>VLOOKUP(C20,'IDENTIFICACION Y ANALISIS'!$B$19:$F$68,4,FALSE)</f>
        <v>Externo</v>
      </c>
      <c r="G20" s="19" t="str">
        <f>+EVALUACION!H26</f>
        <v>Riesgo de incumplimiento contractual por inviabilidad financiera del proponente</v>
      </c>
      <c r="H20" s="19">
        <f>+EVALUACION!I26</f>
        <v>5</v>
      </c>
      <c r="I20" s="19">
        <f>+EVALUACION!J26</f>
        <v>2</v>
      </c>
      <c r="J20" s="19">
        <f>+EVALUACION!K26</f>
        <v>7</v>
      </c>
      <c r="K20" s="18" t="str">
        <f>+EVALUACION!L26</f>
        <v>ALTO</v>
      </c>
      <c r="L20" s="19" t="s">
        <v>214</v>
      </c>
      <c r="M20" s="35">
        <v>100</v>
      </c>
      <c r="N20" s="19" t="str">
        <f>+'EVALUACION CON CONTROLES'!G25</f>
        <v>Aplicación de análisis de precios anormalmente bajos, solicitud de aclaraciones</v>
      </c>
      <c r="O20" s="19">
        <f>+'EVALUACION CON CONTROLES'!I25</f>
        <v>5</v>
      </c>
      <c r="P20" s="19">
        <f>+'EVALUACION CON CONTROLES'!J25</f>
        <v>2</v>
      </c>
      <c r="Q20" s="19">
        <f>+'EVALUACION CON CONTROLES'!K25</f>
        <v>7</v>
      </c>
      <c r="R20" s="18" t="str">
        <f>+'EVALUACION CON CONTROLES'!L25</f>
        <v>ALTO</v>
      </c>
      <c r="S20" s="19" t="str">
        <f>+'EVALUACION CON CONTROLES'!M25</f>
        <v>Sí</v>
      </c>
      <c r="T20" s="19" t="str">
        <f>+'EVALUACION CON CONTROLES'!N25</f>
        <v>Área Planeación</v>
      </c>
      <c r="U20" s="19" t="str">
        <f>+'EVALUACION CON CONTROLES'!O25</f>
        <v>Durante proceso pre contractual</v>
      </c>
      <c r="V20" s="19" t="str">
        <f>+'EVALUACION CON CONTROLES'!P25</f>
        <v>Terminado los procesos precontactual y contractual</v>
      </c>
      <c r="W20" s="19" t="str">
        <f>+'EVALUACION CON CONTROLES'!Q25</f>
        <v>Diario</v>
      </c>
      <c r="X20" s="20" t="str">
        <f>+'EVALUACION CON CONTROLES'!R25</f>
        <v>Durante proceso precontractual y contractual</v>
      </c>
    </row>
    <row r="21" spans="2:24" ht="106.5" customHeight="1" thickBot="1">
      <c r="B21" s="17">
        <v>11</v>
      </c>
      <c r="C21" s="19" t="str">
        <f>+'EVALUACION CON CONTROLES'!C26:F26</f>
        <v xml:space="preserve">Riesgo de que no se firme el contrato. </v>
      </c>
      <c r="D21" s="18" t="str">
        <f>+'EVALUACION CON CONTROLES'!B26</f>
        <v>CONTRATACIÓN</v>
      </c>
      <c r="E21" s="18" t="str">
        <f>VLOOKUP(C21,'IDENTIFICACION Y ANALISIS'!$B$19:$F$68,3,FALSE)</f>
        <v>Especifico</v>
      </c>
      <c r="F21" s="18" t="str">
        <f>VLOOKUP(C21,'IDENTIFICACION Y ANALISIS'!$B$19:$F$68,4,FALSE)</f>
        <v>Interno</v>
      </c>
      <c r="G21" s="19" t="str">
        <f>+EVALUACION!H27</f>
        <v>Retrasa el inicio del proyecto y afecta la ejecución operativa.</v>
      </c>
      <c r="H21" s="19">
        <f>+EVALUACION!I27</f>
        <v>3</v>
      </c>
      <c r="I21" s="19">
        <f>+EVALUACION!J27</f>
        <v>2</v>
      </c>
      <c r="J21" s="19">
        <f>+EVALUACION!K27</f>
        <v>5</v>
      </c>
      <c r="K21" s="18" t="str">
        <f>+EVALUACION!L27</f>
        <v>MEDIO</v>
      </c>
      <c r="L21" s="19" t="s">
        <v>214</v>
      </c>
      <c r="M21" s="35">
        <v>100</v>
      </c>
      <c r="N21" s="19" t="str">
        <f>+'EVALUACION CON CONTROLES'!G26</f>
        <v>Establecer plazos claros, seguimiento al adjudicatario, cláusulas de seriedad de oferta</v>
      </c>
      <c r="O21" s="19">
        <f>+'EVALUACION CON CONTROLES'!I26</f>
        <v>3</v>
      </c>
      <c r="P21" s="19">
        <f>+'EVALUACION CON CONTROLES'!J26</f>
        <v>2</v>
      </c>
      <c r="Q21" s="19">
        <f>+'EVALUACION CON CONTROLES'!K26</f>
        <v>5</v>
      </c>
      <c r="R21" s="18" t="str">
        <f>+'EVALUACION CON CONTROLES'!L26</f>
        <v>MEDIO</v>
      </c>
      <c r="S21" s="19" t="str">
        <f>+'EVALUACION CON CONTROLES'!M26</f>
        <v>Sí</v>
      </c>
      <c r="T21" s="19" t="str">
        <f>+'EVALUACION CON CONTROLES'!N26</f>
        <v>Área Contratación</v>
      </c>
      <c r="U21" s="19" t="str">
        <f>+'EVALUACION CON CONTROLES'!O26</f>
        <v>Durante proceso pre contractual</v>
      </c>
      <c r="V21" s="19" t="str">
        <f>+'EVALUACION CON CONTROLES'!P26</f>
        <v>Terminado los procesos precontactual y contractual</v>
      </c>
      <c r="W21" s="19" t="str">
        <f>+'EVALUACION CON CONTROLES'!Q26</f>
        <v>Diario</v>
      </c>
      <c r="X21" s="20" t="str">
        <f>+'EVALUACION CON CONTROLES'!R26</f>
        <v>Durante proceso precontractual y contractual</v>
      </c>
    </row>
    <row r="22" spans="2:24" ht="106.5" customHeight="1" thickBot="1">
      <c r="B22" s="17">
        <v>12</v>
      </c>
      <c r="C22" s="19" t="str">
        <f>+'EVALUACION CON CONTROLES'!C27:F27</f>
        <v>Falta de constitución o constitución tardía de la garantía única. Aceptación de garantías que no se ajustan a lo contemplado en el contrato</v>
      </c>
      <c r="D22" s="18" t="str">
        <f>+'EVALUACION CON CONTROLES'!B27</f>
        <v>CONTRATACIÓN</v>
      </c>
      <c r="E22" s="18" t="str">
        <f>VLOOKUP(C22,'IDENTIFICACION Y ANALISIS'!$B$19:$F$68,3,FALSE)</f>
        <v>Especifico</v>
      </c>
      <c r="F22" s="18" t="str">
        <f>VLOOKUP(C22,'IDENTIFICACION Y ANALISIS'!$B$19:$F$68,4,FALSE)</f>
        <v>Externo</v>
      </c>
      <c r="G22" s="19" t="str">
        <f>+EVALUACION!H28</f>
        <v>Deja desprotegido el interés contractual y puede impedir el perfeccionamiento.</v>
      </c>
      <c r="H22" s="19">
        <f>+EVALUACION!I28</f>
        <v>4</v>
      </c>
      <c r="I22" s="19">
        <f>+EVALUACION!J28</f>
        <v>3</v>
      </c>
      <c r="J22" s="19">
        <f>+EVALUACION!K28</f>
        <v>7</v>
      </c>
      <c r="K22" s="18" t="str">
        <f>+EVALUACION!L28</f>
        <v>ALTO</v>
      </c>
      <c r="L22" s="19" t="s">
        <v>215</v>
      </c>
      <c r="M22" s="35">
        <v>100</v>
      </c>
      <c r="N22" s="19" t="str">
        <f>+'EVALUACION CON CONTROLES'!G27</f>
        <v>Verificación jurídica y financiera de pólizas, uso de formatos estándar, control previo a aprobación</v>
      </c>
      <c r="O22" s="19">
        <f>+'EVALUACION CON CONTROLES'!I27</f>
        <v>4</v>
      </c>
      <c r="P22" s="19">
        <f>+'EVALUACION CON CONTROLES'!J27</f>
        <v>3</v>
      </c>
      <c r="Q22" s="19">
        <f>+'EVALUACION CON CONTROLES'!K27</f>
        <v>7</v>
      </c>
      <c r="R22" s="18" t="str">
        <f>+'EVALUACION CON CONTROLES'!L27</f>
        <v>ALTO</v>
      </c>
      <c r="S22" s="19" t="str">
        <f>+'EVALUACION CON CONTROLES'!M27</f>
        <v>Sí</v>
      </c>
      <c r="T22" s="19" t="str">
        <f>+'EVALUACION CON CONTROLES'!N27</f>
        <v>Área Contratación</v>
      </c>
      <c r="U22" s="19" t="str">
        <f>+'EVALUACION CON CONTROLES'!O27</f>
        <v>Durante proceso pre contractual</v>
      </c>
      <c r="V22" s="19" t="str">
        <f>+'EVALUACION CON CONTROLES'!P27</f>
        <v>Terminado los procesos precontactual y contractual</v>
      </c>
      <c r="W22" s="19" t="str">
        <f>+'EVALUACION CON CONTROLES'!Q27</f>
        <v>Diario</v>
      </c>
      <c r="X22" s="20" t="str">
        <f>+'EVALUACION CON CONTROLES'!R27</f>
        <v>Durante proceso precontractual y contractual</v>
      </c>
    </row>
    <row r="23" spans="2:24" ht="106.5" customHeight="1" thickBot="1">
      <c r="B23" s="17">
        <v>13</v>
      </c>
      <c r="C23" s="19" t="str">
        <f>+'EVALUACION CON CONTROLES'!C28:F28</f>
        <v>Falta de solicitud o solicitud tardía del registro  presupuestal</v>
      </c>
      <c r="D23" s="18" t="str">
        <f>+'EVALUACION CON CONTROLES'!B28</f>
        <v>CONTRATACIÓN</v>
      </c>
      <c r="E23" s="18" t="str">
        <f>VLOOKUP(C23,'IDENTIFICACION Y ANALISIS'!$B$19:$F$68,3,FALSE)</f>
        <v>Especifico</v>
      </c>
      <c r="F23" s="18" t="str">
        <f>VLOOKUP(C23,'IDENTIFICACION Y ANALISIS'!$B$19:$F$68,4,FALSE)</f>
        <v>Interno</v>
      </c>
      <c r="G23" s="19" t="str">
        <f>+EVALUACION!H29</f>
        <v>Impide el perfeccionamiento del contrato y genera demoras.</v>
      </c>
      <c r="H23" s="19">
        <f>+EVALUACION!I29</f>
        <v>3</v>
      </c>
      <c r="I23" s="19">
        <f>+EVALUACION!J29</f>
        <v>1</v>
      </c>
      <c r="J23" s="19">
        <f>+EVALUACION!K29</f>
        <v>4</v>
      </c>
      <c r="K23" s="18" t="str">
        <f>+EVALUACION!L29</f>
        <v>BAJO</v>
      </c>
      <c r="L23" s="19" t="s">
        <v>213</v>
      </c>
      <c r="M23" s="35">
        <v>100</v>
      </c>
      <c r="N23" s="19" t="str">
        <f>+'EVALUACION CON CONTROLES'!G28</f>
        <v>Gestión anticipada del RP, coordinación con área financiera, control de requisitos previos</v>
      </c>
      <c r="O23" s="19">
        <f>+'EVALUACION CON CONTROLES'!I28</f>
        <v>3</v>
      </c>
      <c r="P23" s="19">
        <f>+'EVALUACION CON CONTROLES'!J28</f>
        <v>1</v>
      </c>
      <c r="Q23" s="19">
        <f>+'EVALUACION CON CONTROLES'!K28</f>
        <v>4</v>
      </c>
      <c r="R23" s="18" t="str">
        <f>+'EVALUACION CON CONTROLES'!L28</f>
        <v>BAJO</v>
      </c>
      <c r="S23" s="19" t="str">
        <f>+'EVALUACION CON CONTROLES'!M28</f>
        <v>Sí</v>
      </c>
      <c r="T23" s="19" t="str">
        <f>+'EVALUACION CON CONTROLES'!N28</f>
        <v>Área Planeación</v>
      </c>
      <c r="U23" s="19" t="str">
        <f>+'EVALUACION CON CONTROLES'!O28</f>
        <v>Durante proceso pre contractual</v>
      </c>
      <c r="V23" s="19" t="str">
        <f>+'EVALUACION CON CONTROLES'!P28</f>
        <v>Terminado los procesos precontactual y contractual</v>
      </c>
      <c r="W23" s="19" t="str">
        <f>+'EVALUACION CON CONTROLES'!Q28</f>
        <v>Diario</v>
      </c>
      <c r="X23" s="20" t="str">
        <f>+'EVALUACION CON CONTROLES'!R28</f>
        <v>Durante proceso precontractual y contractual</v>
      </c>
    </row>
    <row r="24" spans="2:24" ht="106.5" customHeight="1" thickBot="1">
      <c r="B24" s="17">
        <v>14</v>
      </c>
      <c r="C24" s="19" t="str">
        <f>+'EVALUACION CON CONTROLES'!C29:F29</f>
        <v>No publicación de la documentación del proceso de selección en el SECOP</v>
      </c>
      <c r="D24" s="18" t="str">
        <f>+'EVALUACION CON CONTROLES'!B29</f>
        <v>CONTRATACIÓN</v>
      </c>
      <c r="E24" s="18" t="str">
        <f>VLOOKUP(C24,'IDENTIFICACION Y ANALISIS'!$B$19:$F$68,3,FALSE)</f>
        <v>Especifico</v>
      </c>
      <c r="F24" s="18" t="str">
        <f>VLOOKUP(C24,'IDENTIFICACION Y ANALISIS'!$B$19:$F$68,4,FALSE)</f>
        <v>Interno</v>
      </c>
      <c r="G24" s="19" t="str">
        <f>+EVALUACION!H30</f>
        <v xml:space="preserve">Limita la publicidad del proceso y puede constituir un hallazgo administrativo </v>
      </c>
      <c r="H24" s="19">
        <f>+EVALUACION!I30</f>
        <v>3</v>
      </c>
      <c r="I24" s="19">
        <f>+EVALUACION!J30</f>
        <v>2</v>
      </c>
      <c r="J24" s="19">
        <f>+EVALUACION!K30</f>
        <v>5</v>
      </c>
      <c r="K24" s="18" t="str">
        <f>+EVALUACION!L30</f>
        <v>MEDIO</v>
      </c>
      <c r="L24" s="19" t="s">
        <v>213</v>
      </c>
      <c r="M24" s="35">
        <v>100</v>
      </c>
      <c r="N24" s="19" t="str">
        <f>+'EVALUACION CON CONTROLES'!G29</f>
        <v>Checklist obligatorio, validación por supervisor, control documental</v>
      </c>
      <c r="O24" s="19">
        <f>+'EVALUACION CON CONTROLES'!I29</f>
        <v>3</v>
      </c>
      <c r="P24" s="19">
        <f>+'EVALUACION CON CONTROLES'!J29</f>
        <v>2</v>
      </c>
      <c r="Q24" s="19">
        <f>+'EVALUACION CON CONTROLES'!K29</f>
        <v>5</v>
      </c>
      <c r="R24" s="18" t="str">
        <f>+'EVALUACION CON CONTROLES'!L29</f>
        <v>MEDIO</v>
      </c>
      <c r="S24" s="19" t="str">
        <f>+'EVALUACION CON CONTROLES'!M29</f>
        <v>No</v>
      </c>
      <c r="T24" s="19" t="str">
        <f>+'EVALUACION CON CONTROLES'!N29</f>
        <v>Área Contratación</v>
      </c>
      <c r="U24" s="19" t="str">
        <f>+'EVALUACION CON CONTROLES'!O29</f>
        <v>Durante proceso pre contractual</v>
      </c>
      <c r="V24" s="19" t="str">
        <f>+'EVALUACION CON CONTROLES'!P29</f>
        <v>Terminado los procesos precontactual y contractual</v>
      </c>
      <c r="W24" s="19" t="str">
        <f>+'EVALUACION CON CONTROLES'!Q29</f>
        <v>Diario</v>
      </c>
      <c r="X24" s="20" t="str">
        <f>+'EVALUACION CON CONTROLES'!R29</f>
        <v>Durante proceso precontractual y contractual</v>
      </c>
    </row>
    <row r="25" spans="2:24" ht="106.5" customHeight="1" thickBot="1">
      <c r="B25" s="17">
        <v>15</v>
      </c>
      <c r="C25" s="19" t="str">
        <f>+'EVALUACION CON CONTROLES'!C30:F30</f>
        <v>Presentación de reclamos de terceros sobre la selección del oferente que retrasen el perfeccionamiento del contrato.</v>
      </c>
      <c r="D25" s="18" t="str">
        <f>+'EVALUACION CON CONTROLES'!B30</f>
        <v>CONTRATACIÓN</v>
      </c>
      <c r="E25" s="18" t="str">
        <f>VLOOKUP(C25,'IDENTIFICACION Y ANALISIS'!$B$19:$F$68,3,FALSE)</f>
        <v>Especifico</v>
      </c>
      <c r="F25" s="18" t="str">
        <f>VLOOKUP(C25,'IDENTIFICACION Y ANALISIS'!$B$19:$F$68,4,FALSE)</f>
        <v>Externo</v>
      </c>
      <c r="G25" s="19" t="str">
        <f>+EVALUACION!H31</f>
        <v>Aplaza el perfeccionamiento y genera incertidumbre en la ejecución.</v>
      </c>
      <c r="H25" s="19">
        <f>+EVALUACION!I31</f>
        <v>3</v>
      </c>
      <c r="I25" s="19">
        <f>+EVALUACION!J31</f>
        <v>2</v>
      </c>
      <c r="J25" s="19">
        <f>+EVALUACION!K31</f>
        <v>5</v>
      </c>
      <c r="K25" s="18" t="str">
        <f>+EVALUACION!L31</f>
        <v>MEDIO</v>
      </c>
      <c r="L25" s="19" t="s">
        <v>214</v>
      </c>
      <c r="M25" s="35">
        <v>100</v>
      </c>
      <c r="N25" s="19" t="str">
        <f>+'EVALUACION CON CONTROLES'!G30</f>
        <v>Soporte documental del proceso, trazabilidad, respuesta jurídica oportuna</v>
      </c>
      <c r="O25" s="19">
        <f>+'EVALUACION CON CONTROLES'!I30</f>
        <v>3</v>
      </c>
      <c r="P25" s="19">
        <f>+'EVALUACION CON CONTROLES'!J30</f>
        <v>2</v>
      </c>
      <c r="Q25" s="19">
        <f>+'EVALUACION CON CONTROLES'!K30</f>
        <v>5</v>
      </c>
      <c r="R25" s="18" t="str">
        <f>+'EVALUACION CON CONTROLES'!L30</f>
        <v>MEDIO</v>
      </c>
      <c r="S25" s="19" t="str">
        <f>+'EVALUACION CON CONTROLES'!M30</f>
        <v>No</v>
      </c>
      <c r="T25" s="19" t="str">
        <f>+'EVALUACION CON CONTROLES'!N30</f>
        <v>Área Contratación</v>
      </c>
      <c r="U25" s="19" t="str">
        <f>+'EVALUACION CON CONTROLES'!O30</f>
        <v>Durante proceso pre contractual</v>
      </c>
      <c r="V25" s="19" t="str">
        <f>+'EVALUACION CON CONTROLES'!P30</f>
        <v>Terminado los procesos precontactual y contractual</v>
      </c>
      <c r="W25" s="19" t="str">
        <f>+'EVALUACION CON CONTROLES'!Q30</f>
        <v>Mensual</v>
      </c>
      <c r="X25" s="20" t="str">
        <f>+'EVALUACION CON CONTROLES'!R30</f>
        <v>Durante proceso precontractual y contractual</v>
      </c>
    </row>
    <row r="26" spans="2:24" ht="106.5" customHeight="1" thickBot="1">
      <c r="B26" s="17">
        <v>16</v>
      </c>
      <c r="C26" s="19" t="str">
        <f>+'EVALUACION CON CONTROLES'!C31:F31</f>
        <v>Variación de los precios del mercado</v>
      </c>
      <c r="D26" s="18" t="str">
        <f>+'EVALUACION CON CONTROLES'!B31</f>
        <v>EJECUCIÓN</v>
      </c>
      <c r="E26" s="18" t="str">
        <f>VLOOKUP(C26,'IDENTIFICACION Y ANALISIS'!$B$19:$F$68,3,FALSE)</f>
        <v>General</v>
      </c>
      <c r="F26" s="18" t="str">
        <f>VLOOKUP(C26,'IDENTIFICACION Y ANALISIS'!$B$19:$F$68,4,FALSE)</f>
        <v>Externo</v>
      </c>
      <c r="G26" s="19" t="str">
        <f>+EVALUACION!H32</f>
        <v>Genera sobrecostos y necesidad de modificaciones contractuales.</v>
      </c>
      <c r="H26" s="19">
        <f>+EVALUACION!I32</f>
        <v>5</v>
      </c>
      <c r="I26" s="19">
        <f>+EVALUACION!J32</f>
        <v>2</v>
      </c>
      <c r="J26" s="19">
        <f>+EVALUACION!K32</f>
        <v>7</v>
      </c>
      <c r="K26" s="18" t="str">
        <f>+EVALUACION!L32</f>
        <v>ALTO</v>
      </c>
      <c r="L26" s="19" t="s">
        <v>214</v>
      </c>
      <c r="M26" s="35">
        <v>100</v>
      </c>
      <c r="N26" s="19" t="str">
        <f>+'EVALUACION CON CONTROLES'!G31</f>
        <v>Cláusulas de ajuste de precios, análisis económico periódico</v>
      </c>
      <c r="O26" s="19">
        <f>+'EVALUACION CON CONTROLES'!I31</f>
        <v>5</v>
      </c>
      <c r="P26" s="19">
        <f>+'EVALUACION CON CONTROLES'!J31</f>
        <v>2</v>
      </c>
      <c r="Q26" s="19">
        <f>+'EVALUACION CON CONTROLES'!K31</f>
        <v>7</v>
      </c>
      <c r="R26" s="18" t="str">
        <f>+'EVALUACION CON CONTROLES'!L31</f>
        <v>ALTO</v>
      </c>
      <c r="S26" s="19" t="str">
        <f>+'EVALUACION CON CONTROLES'!M31</f>
        <v>Sí</v>
      </c>
      <c r="T26" s="19" t="str">
        <f>+'EVALUACION CON CONTROLES'!N31</f>
        <v>Supervisor</v>
      </c>
      <c r="U26" s="19" t="str">
        <f>+'EVALUACION CON CONTROLES'!O31</f>
        <v>Durante proceso pre contractual</v>
      </c>
      <c r="V26" s="19" t="str">
        <f>+'EVALUACION CON CONTROLES'!P31</f>
        <v>Terminado los procesos precontactual y contractual</v>
      </c>
      <c r="W26" s="19" t="str">
        <f>+'EVALUACION CON CONTROLES'!Q31</f>
        <v>Mensual</v>
      </c>
      <c r="X26" s="20" t="str">
        <f>+'EVALUACION CON CONTROLES'!R31</f>
        <v>Durante proceso precontractual y contractual</v>
      </c>
    </row>
    <row r="27" spans="2:24" ht="106.5" customHeight="1" thickBot="1">
      <c r="B27" s="17">
        <v>17</v>
      </c>
      <c r="C27" s="19" t="str">
        <f>+'EVALUACION CON CONTROLES'!C32:F32</f>
        <v>Cancelación de pedidos.</v>
      </c>
      <c r="D27" s="18" t="str">
        <f>+'EVALUACION CON CONTROLES'!B32</f>
        <v>EJECUCIÓN</v>
      </c>
      <c r="E27" s="18" t="str">
        <f>VLOOKUP(C27,'IDENTIFICACION Y ANALISIS'!$B$19:$F$68,3,FALSE)</f>
        <v>Especifico</v>
      </c>
      <c r="F27" s="18" t="str">
        <f>VLOOKUP(C27,'IDENTIFICACION Y ANALISIS'!$B$19:$F$68,4,FALSE)</f>
        <v>Externo</v>
      </c>
      <c r="G27" s="19" t="str">
        <f>+EVALUACION!H33</f>
        <v>Aplaza el cumplimiento de metas y cronogramas del proyecto.</v>
      </c>
      <c r="H27" s="19">
        <f>+EVALUACION!I33</f>
        <v>3</v>
      </c>
      <c r="I27" s="19">
        <f>+EVALUACION!J33</f>
        <v>2</v>
      </c>
      <c r="J27" s="19">
        <f>+EVALUACION!K33</f>
        <v>5</v>
      </c>
      <c r="K27" s="18" t="str">
        <f>+EVALUACION!L33</f>
        <v>MEDIO</v>
      </c>
      <c r="L27" s="19" t="s">
        <v>215</v>
      </c>
      <c r="M27" s="35">
        <v>100</v>
      </c>
      <c r="N27" s="19" t="str">
        <f>+'EVALUACION CON CONTROLES'!G32</f>
        <v>Plan de contingencia, proveedores alternos, seguimiento contractual</v>
      </c>
      <c r="O27" s="19">
        <f>+'EVALUACION CON CONTROLES'!I32</f>
        <v>3</v>
      </c>
      <c r="P27" s="19">
        <f>+'EVALUACION CON CONTROLES'!J32</f>
        <v>2</v>
      </c>
      <c r="Q27" s="19">
        <f>+'EVALUACION CON CONTROLES'!K32</f>
        <v>5</v>
      </c>
      <c r="R27" s="18" t="str">
        <f>+'EVALUACION CON CONTROLES'!L32</f>
        <v>MEDIO</v>
      </c>
      <c r="S27" s="19" t="str">
        <f>+'EVALUACION CON CONTROLES'!M32</f>
        <v>Sí</v>
      </c>
      <c r="T27" s="19" t="str">
        <f>+'EVALUACION CON CONTROLES'!N32</f>
        <v>Contratista</v>
      </c>
      <c r="U27" s="19" t="str">
        <f>+'EVALUACION CON CONTROLES'!O32</f>
        <v>Durante proceso pre contractual</v>
      </c>
      <c r="V27" s="19" t="str">
        <f>+'EVALUACION CON CONTROLES'!P32</f>
        <v>Terminado los procesos precontactual y contractual</v>
      </c>
      <c r="W27" s="19" t="str">
        <f>+'EVALUACION CON CONTROLES'!Q32</f>
        <v>Mensual</v>
      </c>
      <c r="X27" s="20" t="str">
        <f>+'EVALUACION CON CONTROLES'!R32</f>
        <v>Durante proceso precontractual y contractual</v>
      </c>
    </row>
    <row r="28" spans="2:24" ht="106.5" customHeight="1" thickBot="1">
      <c r="B28" s="17">
        <v>18</v>
      </c>
      <c r="C28" s="19" t="str">
        <f>+'EVALUACION CON CONTROLES'!C33:F33</f>
        <v>Incumplimiento de compromisos adquiridos por el contratista seleccionado con sus subcontratistas, suministradores de bienes y servicios.</v>
      </c>
      <c r="D28" s="18" t="str">
        <f>+'EVALUACION CON CONTROLES'!B33</f>
        <v>EJECUCIÓN</v>
      </c>
      <c r="E28" s="18" t="str">
        <f>VLOOKUP(C28,'IDENTIFICACION Y ANALISIS'!$B$19:$F$68,3,FALSE)</f>
        <v>Especifico</v>
      </c>
      <c r="F28" s="18" t="str">
        <f>VLOOKUP(C28,'IDENTIFICACION Y ANALISIS'!$B$19:$F$68,4,FALSE)</f>
        <v>Externo</v>
      </c>
      <c r="G28" s="19" t="str">
        <f>+EVALUACION!H34</f>
        <v>Impacta la cadena de suministro y pone en riesgo la entrega del servicio.</v>
      </c>
      <c r="H28" s="19">
        <f>+EVALUACION!I34</f>
        <v>5</v>
      </c>
      <c r="I28" s="19">
        <f>+EVALUACION!J34</f>
        <v>3</v>
      </c>
      <c r="J28" s="19">
        <f>+EVALUACION!K34</f>
        <v>8</v>
      </c>
      <c r="K28" s="18" t="str">
        <f>+EVALUACION!L34</f>
        <v>EXTREMO</v>
      </c>
      <c r="L28" s="19" t="s">
        <v>215</v>
      </c>
      <c r="M28" s="35">
        <v>100</v>
      </c>
      <c r="N28" s="19" t="str">
        <f>+'EVALUACION CON CONTROLES'!G33</f>
        <v>Supervisión contractual, cláusulas de responsabilidad, aprobación previa de subcontratos</v>
      </c>
      <c r="O28" s="19">
        <f>+'EVALUACION CON CONTROLES'!I33</f>
        <v>5</v>
      </c>
      <c r="P28" s="19">
        <f>+'EVALUACION CON CONTROLES'!J33</f>
        <v>3</v>
      </c>
      <c r="Q28" s="19">
        <f>+'EVALUACION CON CONTROLES'!K33</f>
        <v>8</v>
      </c>
      <c r="R28" s="18" t="str">
        <f>+'EVALUACION CON CONTROLES'!L33</f>
        <v>EXTREMO</v>
      </c>
      <c r="S28" s="19" t="str">
        <f>+'EVALUACION CON CONTROLES'!M33</f>
        <v>Sí</v>
      </c>
      <c r="T28" s="19" t="str">
        <f>+'EVALUACION CON CONTROLES'!N33</f>
        <v>Supervisor</v>
      </c>
      <c r="U28" s="19" t="str">
        <f>+'EVALUACION CON CONTROLES'!O33</f>
        <v>Durante proceso pre contractual</v>
      </c>
      <c r="V28" s="19" t="str">
        <f>+'EVALUACION CON CONTROLES'!P33</f>
        <v>Terminado los procesos precontactual y contractual</v>
      </c>
      <c r="W28" s="19" t="str">
        <f>+'EVALUACION CON CONTROLES'!Q33</f>
        <v>Mensual</v>
      </c>
      <c r="X28" s="20" t="str">
        <f>+'EVALUACION CON CONTROLES'!R33</f>
        <v>Durante proceso precontractual y contractual</v>
      </c>
    </row>
    <row r="29" spans="2:24" ht="106.5" customHeight="1" thickBot="1">
      <c r="B29" s="17">
        <v>19</v>
      </c>
      <c r="C29" s="19" t="str">
        <f>+'EVALUACION CON CONTROLES'!C34:F34</f>
        <v>Daños a los equipos objeto de mantenimiento y/o otros bienes</v>
      </c>
      <c r="D29" s="18" t="str">
        <f>+'EVALUACION CON CONTROLES'!B34</f>
        <v>EJECUCIÓN</v>
      </c>
      <c r="E29" s="18" t="str">
        <f>VLOOKUP(C29,'IDENTIFICACION Y ANALISIS'!$B$19:$F$68,3,FALSE)</f>
        <v>Especifico</v>
      </c>
      <c r="F29" s="18" t="str">
        <f>VLOOKUP(C29,'IDENTIFICACION Y ANALISIS'!$B$19:$F$68,4,FALSE)</f>
        <v>Externo</v>
      </c>
      <c r="G29" s="19" t="str">
        <f>+EVALUACION!H35</f>
        <v>Aplaza la ejecución de las activiadades del proyecto.</v>
      </c>
      <c r="H29" s="19">
        <f>+EVALUACION!I35</f>
        <v>4</v>
      </c>
      <c r="I29" s="19">
        <f>+EVALUACION!J35</f>
        <v>1</v>
      </c>
      <c r="J29" s="19">
        <f>+EVALUACION!K35</f>
        <v>5</v>
      </c>
      <c r="K29" s="18" t="str">
        <f>+EVALUACION!L35</f>
        <v>MEDIO</v>
      </c>
      <c r="L29" s="19" t="s">
        <v>215</v>
      </c>
      <c r="M29" s="35">
        <v>100</v>
      </c>
      <c r="N29" s="19" t="str">
        <f>+'EVALUACION CON CONTROLES'!G34</f>
        <v>Pólizas de seguro, actas de entrega, mantenimiento preventivo</v>
      </c>
      <c r="O29" s="19">
        <f>+'EVALUACION CON CONTROLES'!I34</f>
        <v>4</v>
      </c>
      <c r="P29" s="19">
        <f>+'EVALUACION CON CONTROLES'!J34</f>
        <v>1</v>
      </c>
      <c r="Q29" s="19">
        <f>+'EVALUACION CON CONTROLES'!K34</f>
        <v>5</v>
      </c>
      <c r="R29" s="18" t="str">
        <f>+'EVALUACION CON CONTROLES'!L34</f>
        <v>MEDIO</v>
      </c>
      <c r="S29" s="19" t="str">
        <f>+'EVALUACION CON CONTROLES'!M34</f>
        <v>Sí</v>
      </c>
      <c r="T29" s="19" t="str">
        <f>+'EVALUACION CON CONTROLES'!N34</f>
        <v>Contratista</v>
      </c>
      <c r="U29" s="19" t="str">
        <f>+'EVALUACION CON CONTROLES'!O34</f>
        <v>Durante proceso pre contractual</v>
      </c>
      <c r="V29" s="19" t="str">
        <f>+'EVALUACION CON CONTROLES'!P34</f>
        <v>Terminado los procesos precontactual y contractual</v>
      </c>
      <c r="W29" s="19" t="str">
        <f>+'EVALUACION CON CONTROLES'!Q34</f>
        <v>Mensual</v>
      </c>
      <c r="X29" s="28" t="str">
        <f>+'EVALUACION CON CONTROLES'!R34</f>
        <v>Durante proceso precontractual y contractual</v>
      </c>
    </row>
    <row r="30" spans="2:24" ht="106.5" customHeight="1" thickBot="1">
      <c r="B30" s="37">
        <v>20</v>
      </c>
      <c r="C30" s="38" t="str">
        <f>+'EVALUACION CON CONTROLES'!C35:F35</f>
        <v>Incumplimiento de la administración en los pagos.</v>
      </c>
      <c r="D30" s="39" t="str">
        <f>+'EVALUACION CON CONTROLES'!B35</f>
        <v>EJECUCIÓN</v>
      </c>
      <c r="E30" s="39" t="str">
        <f>VLOOKUP(C30,'IDENTIFICACION Y ANALISIS'!$B$19:$F$68,3,FALSE)</f>
        <v>Especifico</v>
      </c>
      <c r="F30" s="39" t="str">
        <f>VLOOKUP(C30,'IDENTIFICACION Y ANALISIS'!$B$19:$F$68,4,FALSE)</f>
        <v>Externo</v>
      </c>
      <c r="G30" s="38" t="str">
        <f>+EVALUACION!H36</f>
        <v>Genera aplazamiento de actividades.</v>
      </c>
      <c r="H30" s="38">
        <f>+EVALUACION!I36</f>
        <v>3</v>
      </c>
      <c r="I30" s="38">
        <f>+EVALUACION!J36</f>
        <v>2</v>
      </c>
      <c r="J30" s="38">
        <f>+EVALUACION!K36</f>
        <v>5</v>
      </c>
      <c r="K30" s="39" t="str">
        <f>+EVALUACION!L36</f>
        <v>MEDIO</v>
      </c>
      <c r="L30" s="38" t="s">
        <v>213</v>
      </c>
      <c r="M30" s="35">
        <v>100</v>
      </c>
      <c r="N30" s="38" t="str">
        <f>+'EVALUACION CON CONTROLES'!G35</f>
        <v>Programación financiera, control de flujo de caja, seguimiento administrativo</v>
      </c>
      <c r="O30" s="38">
        <f>+'EVALUACION CON CONTROLES'!I35</f>
        <v>3</v>
      </c>
      <c r="P30" s="38">
        <f>+'EVALUACION CON CONTROLES'!J35</f>
        <v>2</v>
      </c>
      <c r="Q30" s="38">
        <f>+'EVALUACION CON CONTROLES'!K35</f>
        <v>5</v>
      </c>
      <c r="R30" s="39" t="str">
        <f>+'EVALUACION CON CONTROLES'!L35</f>
        <v>MEDIO</v>
      </c>
      <c r="S30" s="38" t="str">
        <f>+'EVALUACION CON CONTROLES'!M35</f>
        <v>Sí</v>
      </c>
      <c r="T30" s="38" t="str">
        <f>+'EVALUACION CON CONTROLES'!N35</f>
        <v>Supervisor</v>
      </c>
      <c r="U30" s="38" t="str">
        <f>+'EVALUACION CON CONTROLES'!O35</f>
        <v>Durante proceso pre contractual</v>
      </c>
      <c r="V30" s="38" t="str">
        <f>+'EVALUACION CON CONTROLES'!P35</f>
        <v>Terminado los procesos precontactual y contractual</v>
      </c>
      <c r="W30" s="38" t="str">
        <f>+'EVALUACION CON CONTROLES'!Q35</f>
        <v>Mensual</v>
      </c>
      <c r="X30" s="40" t="str">
        <f>+'EVALUACION CON CONTROLES'!R35</f>
        <v>Durante proceso precontractual y contractual</v>
      </c>
    </row>
    <row r="31" spans="2:24" ht="13.5" customHeight="1">
      <c r="B31" s="50"/>
      <c r="X31" s="51"/>
    </row>
    <row r="32" spans="2:24" ht="13.5" customHeight="1">
      <c r="B32" s="50"/>
      <c r="E32" s="14"/>
      <c r="F32" s="198" t="s">
        <v>216</v>
      </c>
      <c r="G32" s="198"/>
      <c r="H32" s="14"/>
      <c r="I32" s="14"/>
      <c r="J32" s="181" t="s">
        <v>204</v>
      </c>
      <c r="K32" s="181"/>
      <c r="L32" s="181"/>
      <c r="M32" s="181"/>
      <c r="X32" s="51"/>
    </row>
    <row r="33" spans="2:24" ht="13.5" customHeight="1">
      <c r="B33" s="50"/>
      <c r="E33" s="188" t="s">
        <v>123</v>
      </c>
      <c r="F33" s="46" t="s">
        <v>124</v>
      </c>
      <c r="G33" s="46" t="s">
        <v>125</v>
      </c>
      <c r="H33" s="14"/>
      <c r="I33" s="14"/>
      <c r="J33" s="177" t="s">
        <v>126</v>
      </c>
      <c r="K33" s="178"/>
      <c r="L33" s="177" t="s">
        <v>125</v>
      </c>
      <c r="M33" s="178"/>
      <c r="X33" s="51"/>
    </row>
    <row r="34" spans="2:24" ht="13.5" customHeight="1">
      <c r="B34" s="50"/>
      <c r="E34" s="188"/>
      <c r="F34" s="19" t="s">
        <v>127</v>
      </c>
      <c r="G34" s="19">
        <v>1</v>
      </c>
      <c r="H34" s="14"/>
      <c r="I34" s="14"/>
      <c r="J34" s="179" t="s">
        <v>128</v>
      </c>
      <c r="K34" s="180"/>
      <c r="L34" s="167">
        <v>1</v>
      </c>
      <c r="M34" s="167"/>
      <c r="X34" s="51"/>
    </row>
    <row r="35" spans="2:24" ht="13.5" customHeight="1">
      <c r="B35" s="50"/>
      <c r="E35" s="188"/>
      <c r="F35" s="19" t="s">
        <v>129</v>
      </c>
      <c r="G35" s="19">
        <v>2</v>
      </c>
      <c r="H35" s="14"/>
      <c r="I35" s="14"/>
      <c r="J35" s="179" t="s">
        <v>130</v>
      </c>
      <c r="K35" s="180"/>
      <c r="L35" s="167">
        <v>2</v>
      </c>
      <c r="M35" s="167"/>
      <c r="X35" s="51"/>
    </row>
    <row r="36" spans="2:24" ht="13.5" customHeight="1">
      <c r="B36" s="50"/>
      <c r="E36" s="188"/>
      <c r="F36" s="19" t="s">
        <v>131</v>
      </c>
      <c r="G36" s="19">
        <v>3</v>
      </c>
      <c r="H36" s="14"/>
      <c r="I36" s="14"/>
      <c r="J36" s="179" t="s">
        <v>132</v>
      </c>
      <c r="K36" s="180"/>
      <c r="L36" s="167">
        <v>3</v>
      </c>
      <c r="M36" s="167"/>
      <c r="X36" s="51"/>
    </row>
    <row r="37" spans="2:24" ht="13.5" customHeight="1">
      <c r="B37" s="50"/>
      <c r="E37" s="188"/>
      <c r="F37" s="19" t="s">
        <v>133</v>
      </c>
      <c r="G37" s="19">
        <v>4</v>
      </c>
      <c r="H37" s="14"/>
      <c r="I37" s="14"/>
      <c r="J37" s="179" t="s">
        <v>134</v>
      </c>
      <c r="K37" s="180"/>
      <c r="L37" s="167">
        <v>4</v>
      </c>
      <c r="M37" s="167"/>
      <c r="X37" s="51"/>
    </row>
    <row r="38" spans="2:24" ht="13.5" customHeight="1">
      <c r="B38" s="50"/>
      <c r="E38" s="188"/>
      <c r="F38" s="19" t="s">
        <v>135</v>
      </c>
      <c r="G38" s="19">
        <v>5</v>
      </c>
      <c r="H38" s="14"/>
      <c r="I38" s="14"/>
      <c r="J38" s="179" t="s">
        <v>136</v>
      </c>
      <c r="K38" s="180"/>
      <c r="L38" s="167">
        <v>5</v>
      </c>
      <c r="M38" s="167"/>
      <c r="X38" s="51"/>
    </row>
    <row r="39" spans="2:24" ht="13.5" customHeight="1">
      <c r="B39" s="50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51"/>
    </row>
    <row r="40" spans="2:24" ht="13.5" customHeight="1">
      <c r="B40" s="50"/>
      <c r="D40" s="181" t="s">
        <v>137</v>
      </c>
      <c r="E40" s="181"/>
      <c r="F40" s="181"/>
      <c r="G40" s="181"/>
      <c r="H40" s="181"/>
      <c r="I40" s="181"/>
      <c r="J40" s="181"/>
      <c r="K40" s="181"/>
      <c r="X40" s="51"/>
    </row>
    <row r="41" spans="2:24" ht="13.5" customHeight="1">
      <c r="B41" s="50"/>
      <c r="D41" s="184" t="s">
        <v>124</v>
      </c>
      <c r="E41" s="184" t="s">
        <v>125</v>
      </c>
      <c r="F41" s="172" t="s">
        <v>128</v>
      </c>
      <c r="G41" s="172"/>
      <c r="H41" s="199" t="s">
        <v>130</v>
      </c>
      <c r="I41" s="200"/>
      <c r="J41" s="47" t="s">
        <v>132</v>
      </c>
      <c r="K41" s="47" t="s">
        <v>134</v>
      </c>
      <c r="L41" s="46" t="s">
        <v>136</v>
      </c>
      <c r="P41" s="181" t="s">
        <v>151</v>
      </c>
      <c r="Q41" s="181"/>
      <c r="R41" s="181"/>
      <c r="S41" s="181"/>
      <c r="T41" s="181"/>
      <c r="X41" s="51"/>
    </row>
    <row r="42" spans="2:24" ht="13.5" customHeight="1">
      <c r="B42" s="50"/>
      <c r="D42" s="184"/>
      <c r="E42" s="184"/>
      <c r="F42" s="187">
        <v>1</v>
      </c>
      <c r="G42" s="187"/>
      <c r="H42" s="185">
        <v>2</v>
      </c>
      <c r="I42" s="186"/>
      <c r="J42" s="48">
        <v>3</v>
      </c>
      <c r="K42" s="48">
        <v>4</v>
      </c>
      <c r="L42" s="48">
        <v>5</v>
      </c>
      <c r="P42" s="172" t="s">
        <v>137</v>
      </c>
      <c r="Q42" s="172"/>
      <c r="R42" s="172"/>
      <c r="S42" s="172" t="s">
        <v>150</v>
      </c>
      <c r="T42" s="172"/>
      <c r="X42" s="51"/>
    </row>
    <row r="43" spans="2:24" ht="13.5" customHeight="1">
      <c r="B43" s="50"/>
      <c r="D43" s="19" t="s">
        <v>127</v>
      </c>
      <c r="E43" s="21">
        <v>1</v>
      </c>
      <c r="F43" s="175">
        <v>2</v>
      </c>
      <c r="G43" s="175"/>
      <c r="H43" s="173">
        <v>3</v>
      </c>
      <c r="I43" s="174"/>
      <c r="J43" s="44">
        <v>4</v>
      </c>
      <c r="K43" s="49">
        <v>5</v>
      </c>
      <c r="L43" s="43">
        <v>6</v>
      </c>
      <c r="P43" s="192" t="s">
        <v>152</v>
      </c>
      <c r="Q43" s="192"/>
      <c r="R43" s="192"/>
      <c r="S43" s="189" t="s">
        <v>153</v>
      </c>
      <c r="T43" s="189"/>
      <c r="X43" s="51"/>
    </row>
    <row r="44" spans="2:24" ht="13.5" customHeight="1">
      <c r="B44" s="50"/>
      <c r="D44" s="19" t="s">
        <v>129</v>
      </c>
      <c r="E44" s="21">
        <v>2</v>
      </c>
      <c r="F44" s="175">
        <v>3</v>
      </c>
      <c r="G44" s="175"/>
      <c r="H44" s="173">
        <v>4</v>
      </c>
      <c r="I44" s="174"/>
      <c r="J44" s="49">
        <v>5</v>
      </c>
      <c r="K44" s="43">
        <v>6</v>
      </c>
      <c r="L44" s="43">
        <v>7</v>
      </c>
      <c r="P44" s="169" t="s">
        <v>154</v>
      </c>
      <c r="Q44" s="169"/>
      <c r="R44" s="169"/>
      <c r="S44" s="189" t="s">
        <v>155</v>
      </c>
      <c r="T44" s="189"/>
      <c r="X44" s="51"/>
    </row>
    <row r="45" spans="2:24" ht="13.5" customHeight="1">
      <c r="B45" s="50"/>
      <c r="D45" s="19" t="s">
        <v>131</v>
      </c>
      <c r="E45" s="21">
        <v>3</v>
      </c>
      <c r="F45" s="175">
        <v>4</v>
      </c>
      <c r="G45" s="175"/>
      <c r="H45" s="190">
        <v>5</v>
      </c>
      <c r="I45" s="191"/>
      <c r="J45" s="43">
        <v>6</v>
      </c>
      <c r="K45" s="43">
        <v>7</v>
      </c>
      <c r="L45" s="45">
        <v>8</v>
      </c>
      <c r="P45" s="176">
        <v>5</v>
      </c>
      <c r="Q45" s="176"/>
      <c r="R45" s="176"/>
      <c r="S45" s="189" t="s">
        <v>156</v>
      </c>
      <c r="T45" s="189"/>
      <c r="X45" s="51"/>
    </row>
    <row r="46" spans="2:24" ht="13.5" customHeight="1">
      <c r="B46" s="50"/>
      <c r="D46" s="19" t="s">
        <v>133</v>
      </c>
      <c r="E46" s="21">
        <v>4</v>
      </c>
      <c r="F46" s="176">
        <v>5</v>
      </c>
      <c r="G46" s="176"/>
      <c r="H46" s="170">
        <v>6</v>
      </c>
      <c r="I46" s="171"/>
      <c r="J46" s="43">
        <v>7</v>
      </c>
      <c r="K46" s="45">
        <v>8</v>
      </c>
      <c r="L46" s="45">
        <v>9</v>
      </c>
      <c r="P46" s="175" t="s">
        <v>157</v>
      </c>
      <c r="Q46" s="175"/>
      <c r="R46" s="175"/>
      <c r="S46" s="189" t="s">
        <v>158</v>
      </c>
      <c r="T46" s="189"/>
      <c r="X46" s="51"/>
    </row>
    <row r="47" spans="2:24" ht="13.5" customHeight="1">
      <c r="B47" s="50"/>
      <c r="D47" s="19" t="s">
        <v>135</v>
      </c>
      <c r="E47" s="21">
        <v>5</v>
      </c>
      <c r="F47" s="169">
        <v>6</v>
      </c>
      <c r="G47" s="169"/>
      <c r="H47" s="170">
        <v>7</v>
      </c>
      <c r="I47" s="171"/>
      <c r="J47" s="45">
        <v>8</v>
      </c>
      <c r="K47" s="45">
        <v>9</v>
      </c>
      <c r="L47" s="45">
        <v>10</v>
      </c>
      <c r="X47" s="51"/>
    </row>
    <row r="48" spans="2:24" ht="13.5" customHeight="1" thickBot="1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>
      <c r="B52" s="16" t="s">
        <v>215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t="15" hidden="1">
      <c r="B53" s="16" t="s">
        <v>213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>
      <c r="B54" s="16" t="s">
        <v>214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>
      <c r="D58" s="14"/>
    </row>
    <row r="59" spans="2:18">
      <c r="D59" s="14"/>
    </row>
  </sheetData>
  <mergeCells count="49"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  <mergeCell ref="S43:T43"/>
    <mergeCell ref="F43:G43"/>
    <mergeCell ref="S44:T44"/>
    <mergeCell ref="S45:T45"/>
    <mergeCell ref="H45:I45"/>
    <mergeCell ref="F44:G44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Erica Milena Vargas Medina</cp:lastModifiedBy>
  <cp:revision/>
  <dcterms:created xsi:type="dcterms:W3CDTF">2007-06-14T01:55:06Z</dcterms:created>
  <dcterms:modified xsi:type="dcterms:W3CDTF">2026-08-02T19:52:03Z</dcterms:modified>
  <cp:category/>
  <cp:contentStatus/>
</cp:coreProperties>
</file>