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Robin\Documents\PROYECT\UND VICT\2026\32. VIGILANCIA VF\Ajustados_261005\"/>
    </mc:Choice>
  </mc:AlternateContent>
  <xr:revisionPtr revIDLastSave="0" documentId="13_ncr:1_{DE56838D-49FE-4441-8D9C-91DDDA629615}" xr6:coauthVersionLast="47" xr6:coauthVersionMax="47" xr10:uidLastSave="{00000000-0000-0000-0000-000000000000}"/>
  <bookViews>
    <workbookView xWindow="-120" yWindow="-120" windowWidth="29040" windowHeight="15720" xr2:uid="{00000000-000D-0000-FFFF-FFFF00000000}"/>
  </bookViews>
  <sheets>
    <sheet name="OFERTA ECONOMICA" sheetId="1" r:id="rId1"/>
  </sheets>
  <definedNames>
    <definedName name="_xlnm.Print_Area" localSheetId="0">'OFERTA ECONOMICA'!$B$2:$N$34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1" l="1"/>
  <c r="K11" i="1"/>
  <c r="K12" i="1"/>
  <c r="K18" i="1"/>
  <c r="K19" i="1"/>
  <c r="L19" i="1" s="1"/>
  <c r="M19" i="1" s="1"/>
  <c r="K10" i="1"/>
  <c r="L10" i="1" s="1"/>
  <c r="M10" i="1" s="1"/>
  <c r="K13" i="1"/>
  <c r="L13" i="1"/>
  <c r="M13" i="1" s="1"/>
  <c r="K14" i="1"/>
  <c r="L14" i="1"/>
  <c r="M14" i="1"/>
  <c r="K15" i="1"/>
  <c r="L15" i="1" s="1"/>
  <c r="M15" i="1" s="1"/>
  <c r="K16" i="1"/>
  <c r="L16" i="1" s="1"/>
  <c r="M16" i="1" s="1"/>
  <c r="K17" i="1"/>
  <c r="L17" i="1" s="1"/>
  <c r="M17" i="1" s="1"/>
  <c r="K20" i="1"/>
  <c r="L20" i="1" s="1"/>
  <c r="M20" i="1" s="1"/>
  <c r="K21" i="1"/>
  <c r="L21" i="1" s="1"/>
  <c r="M21" i="1" s="1"/>
  <c r="K8" i="1"/>
  <c r="G21" i="1"/>
  <c r="H21" i="1" s="1"/>
  <c r="I21" i="1" s="1"/>
  <c r="L11" i="1" l="1"/>
  <c r="M11" i="1" s="1"/>
  <c r="L9" i="1"/>
  <c r="M9" i="1" s="1"/>
  <c r="L18" i="1"/>
  <c r="M18" i="1" s="1"/>
  <c r="L12" i="1"/>
  <c r="M12" i="1" s="1"/>
  <c r="G9" i="1" l="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G17" i="1"/>
  <c r="H17" i="1" s="1"/>
  <c r="I17" i="1" s="1"/>
  <c r="G18" i="1"/>
  <c r="H18" i="1" s="1"/>
  <c r="I18" i="1" s="1"/>
  <c r="G19" i="1"/>
  <c r="H19" i="1" s="1"/>
  <c r="I19" i="1" s="1"/>
  <c r="G20" i="1"/>
  <c r="H20" i="1" s="1"/>
  <c r="I20" i="1" s="1"/>
  <c r="G8" i="1"/>
  <c r="H8" i="1" s="1"/>
  <c r="I8" i="1" s="1"/>
  <c r="L8" i="1" l="1"/>
  <c r="M8" i="1" s="1"/>
  <c r="M22" i="1" l="1"/>
  <c r="I22" i="1"/>
</calcChain>
</file>

<file path=xl/sharedStrings.xml><?xml version="1.0" encoding="utf-8"?>
<sst xmlns="http://schemas.openxmlformats.org/spreadsheetml/2006/main" count="41" uniqueCount="38">
  <si>
    <t>MEDIOS TECNOLÓGICOS</t>
  </si>
  <si>
    <t>PRECIOS TECHO ENTIDAD</t>
  </si>
  <si>
    <t>ITEM</t>
  </si>
  <si>
    <t>Servicio de monitoreo con tecnología GPRS 24 horas al día en las oficinas y sedes a nivel nacional, según Matriz de Distribución de Servicios.</t>
  </si>
  <si>
    <t>Kits de alarmas (panel con 8 zonas mínimo, teclado, sirena silenciosa, batería y transformador adicional) ubicadas en las territoriales y oficinas del país, según matriz de Distribución de Servicios. Debidamente soportado con documentación: zonificación, usuarios, árbol de llamada y notificación en terminales clientes.</t>
  </si>
  <si>
    <t>Sensores de movimientos de alta inmunidad a interferencia radio magnética, a ser ubicados en las sedes y oficinas a nivel nacional de la Unidad, según matriz de Distribución de Servicios.</t>
  </si>
  <si>
    <t>Disco duro externo de 2 Tb para almacenamiento de video y Backup.</t>
  </si>
  <si>
    <t xml:space="preserve">Detectores de humo sensibles a presencia de partículas de combustión dispersas en el aire, con el fin de dar aviso al inicio de un incendio. Instalados cada uno en cada centro de cableado de las sedes a nivel nacional. </t>
  </si>
  <si>
    <t>Detectores de metales manual super scanner de seguridad (tipo Garret):</t>
  </si>
  <si>
    <t>VALOR TOTAL MENSUAL ENTIDAD</t>
  </si>
  <si>
    <t>VALOR TOTAL MENSUAL PROPONENTE</t>
  </si>
  <si>
    <t>NOMBRE O RAZÓN SOCIAL:</t>
  </si>
  <si>
    <t>NIT:</t>
  </si>
  <si>
    <t xml:space="preserve">NOMBRE DEL REPRESENTANTE LEGAL: </t>
  </si>
  <si>
    <t xml:space="preserve">TIPO DE DOCUMENTO Y No. DE IDENTIFICACIÓN: </t>
  </si>
  <si>
    <t xml:space="preserve">TELÉFONO(S): </t>
  </si>
  <si>
    <t>DIRECCIÓN:</t>
  </si>
  <si>
    <t xml:space="preserve">CORREO ELECTRÓNICO </t>
  </si>
  <si>
    <t xml:space="preserve">CIUDAD </t>
  </si>
  <si>
    <t>FECHA:</t>
  </si>
  <si>
    <t>Botón de pánico inalámbrico tipo llavero con receptor incluido con distancia de transmisión mayor a 100 metros</t>
  </si>
  <si>
    <t>Circuito Cerrado de Televisión 1 (CCTV 1) oficinas San Cayetano San Cayetano con 137 Cámaras IP de 2 MP, lente 2,8 con IR (30Mts) día / noche real, 1 cámara 2MP cámara domo con salida de video y audio. NVR de 32 canales que soporte mínimo 2 bahías de 6 TB, IP 67 y NVR de 16 canales que soporte mínimo 2 bahías de 6TB IP 67 que soporte hasta H265+. Switch con velocidad de transmisión Giga, POE 24 puertos 10/100 + 2 puertos Gigabit + 2 puertos SFP, Switchs POE 8 puertos con transmisión Giga necesarios para toda la instalación, 1 Gabinete metálico 5U, 1 Gabinete metálico 12 U. UPS 500VA y 1 UPS 1KVA para Switch, cámaras y NVR. Cableado UTP Categoría 6A diámetro reducido, todo cableado debe ser certificado.</t>
  </si>
  <si>
    <t>Circuito Cerrado de Televisión 2 (CCTV 1) Bodegas San Cayetano con 49 Cámaras IP de 2 MP, lente 2,8 con IR (30Mts) día / noche real, máximo 8 cámaras tipo bala IP /lente motorizado 2,8mm varifocal/ 30M IR /WDR Real 120 Db/ IP 67, 2 NVR de 32 canales que soporte mínimo 2 bahías de 6 TB, IP 67 y/o NVR de 16 canales que soporte mínimo 2 bahías de 6TB IP 67 que soporte hasta H265+. Switch con velocidad de transmisión Giga, POE 24 puertos 10/100 + 2 puertos Gigabit + 2 puertos SFP. Switch POE puertos con transmisión Giga necesarios para toda la instalación, 1 Gabinete metálico 5U, 1 Gabinete metálico 12 U. UPS 850VA y 1 UPS 1KVA para Switch, cámaras y NVR. Cableado UTP Categoría 6A diámetro reducido, todo cableado debe ser certificado. 4 cámaras exteriores tipo bala IP /lente motorizado 2,8mm varifocal/ 30M IR /WDR Real 120 Db/ IP 67</t>
  </si>
  <si>
    <t>Sistema de Control de Acceso Biométrico oficinas San Cayetano, locales exteriores y dirección territorial central compuesto por: Lectoras biométricas y de proximidad lector Huella Viva con procesador de 1 GHz , lectura de tarjeta HID y sensor óptico de alta precisión, 1 Enrrolador, 1 botón touch de salida, Cerraduras magnéticas de 400 Lb con soportes L, Z y U para vidrio , Kits tarjeta fuente para electroimán y biométrica. Cable UTP Categoría 6A diámetro reducido, todo cableado debe ser certificado. Servidor con procesador Corei5 con Windows licenciado, mínimo 8 Gb de RAM con software licenciado para gestionar el control de acceso, monitor de 21 pulgadas para supervisión de control de acceso. botones de salida para emergencias con giro retenido y caja de protección. 34 de los biométricos deben tener botón touch de salida</t>
  </si>
  <si>
    <t>Medio de comunicación (PTT (Push to talk) o Celular)</t>
  </si>
  <si>
    <t>Medio de comunicación (Radio Digital banda 900 MHz(Frecuencia 916-928 MHz))</t>
  </si>
  <si>
    <t>Circuitos Cerrados de Televisión (CCVT2) con un mínimo de 12 cámaras tipo mini domo y dependiendo del sitio hasta 16, full color, día-noche con resolución full HD 1080p mínima, que sean debidamente monitoreadas las 24 horas desde el centro de monitoreo, para las oficinas y sedes del país según cuadro de Distribución de Servicios. que garantice por lo menos 60 días grabación. 7 cámara exteriores tipo bala IP /lente motorizado 2,8mm varifocal/ 30M IR /WDR Real 120 Db/ IP 67</t>
  </si>
  <si>
    <t>Circuitos Cerrados de Televisión (CCVT2)con un mínimo de 17 cámaras tipo mini domo y dependiendo del sitio hasta 24, full color, día-noche con resolución full HD 1080p mínima, que sean debidamente monitoreadas las 24 horas desde el centro de monitoreo, para las oficinas y sedes del país según cuadro de Distribución de Servicios (matriz de servicios a nivel nacional). DVR que garantice por lo menos 60 días grabación. 2 cámara exteriores tipo bala IP /lente motorizado 2,8mm varifocal/ 30M IR /WDR Real 120 Db/ IP 67</t>
  </si>
  <si>
    <t>FIRMA DEL REPRESENTANTE LEGAL:</t>
  </si>
  <si>
    <r>
      <t xml:space="preserve">FORMATO OFERTA ECONÓMICA - </t>
    </r>
    <r>
      <rPr>
        <b/>
        <sz val="11"/>
        <color rgb="FFFF0000"/>
        <rFont val="Arial"/>
        <family val="2"/>
      </rPr>
      <t>SERVICIO DE VIGILANCIA Y SEGURIDAD PRIVADA</t>
    </r>
  </si>
  <si>
    <t>OFERTA ECONÓMICA PROPONENTE</t>
  </si>
  <si>
    <t>DESCRIPCIÓN SERVICIO</t>
  </si>
  <si>
    <t>IVA 19%</t>
  </si>
  <si>
    <t>CANTIDAD MENSUAL</t>
  </si>
  <si>
    <t>PRECIO UNITARIO MENSUAL
SIN IVA</t>
  </si>
  <si>
    <t>PRECIO UNITARIO MENSUAL 
IVA INCLUIDO</t>
  </si>
  <si>
    <t>PRECIO TOTAL MENSUAL
IVA INCLUIDO</t>
  </si>
  <si>
    <t>PRECIO TOTAL MENSUAL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</si>
</sst>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6" formatCode="&quot;$&quot;\ #,##0.00"/>
  </numFmts>
  <fonts count="19" x14ac:knownFonts="1">
    <font>
      <sz val="11"/>
      <color theme="1"/>
      <name val="Aptos Narrow"/>
      <family val="2"/>
      <scheme val="minor"/>
    </font>
    <font>
      <sz val="11"/>
      <color theme="1"/>
      <name val="Aptos Narrow"/>
      <family val="2"/>
      <scheme val="minor"/>
    </font>
    <font>
      <b/>
      <sz val="11"/>
      <color rgb="FF000000"/>
      <name val="Arial"/>
      <family val="2"/>
    </font>
    <font>
      <b/>
      <sz val="11"/>
      <color rgb="FFFF0000"/>
      <name val="Arial"/>
      <family val="2"/>
    </font>
    <font>
      <sz val="11"/>
      <color theme="1"/>
      <name val="Arial"/>
      <family val="2"/>
    </font>
    <font>
      <sz val="8"/>
      <color rgb="FF000000"/>
      <name val="Arial"/>
      <family val="2"/>
    </font>
    <font>
      <sz val="8"/>
      <color rgb="FF7030A0"/>
      <name val="Arial"/>
      <family val="2"/>
    </font>
    <font>
      <sz val="8"/>
      <color theme="1"/>
      <name val="Arial"/>
      <family val="2"/>
    </font>
    <font>
      <b/>
      <sz val="14"/>
      <name val="Arial"/>
      <family val="2"/>
    </font>
    <font>
      <b/>
      <sz val="10"/>
      <name val="Arial"/>
      <family val="2"/>
    </font>
    <font>
      <b/>
      <sz val="8"/>
      <name val="Arial"/>
      <family val="2"/>
    </font>
    <font>
      <b/>
      <sz val="8"/>
      <color theme="1"/>
      <name val="Arial"/>
      <family val="2"/>
    </font>
    <font>
      <sz val="10"/>
      <name val="Arial"/>
      <family val="2"/>
    </font>
    <font>
      <sz val="9"/>
      <color theme="1"/>
      <name val="Arial"/>
      <family val="2"/>
    </font>
    <font>
      <b/>
      <sz val="12"/>
      <color theme="1"/>
      <name val="Arial"/>
      <family val="2"/>
    </font>
    <font>
      <sz val="8"/>
      <color rgb="FF000000"/>
      <name val="Arial Narrow"/>
      <family val="2"/>
    </font>
    <font>
      <b/>
      <sz val="9"/>
      <color theme="1"/>
      <name val="Arial"/>
      <family val="2"/>
    </font>
    <font>
      <b/>
      <sz val="9"/>
      <color rgb="FF000000"/>
      <name val="Arial"/>
      <family val="2"/>
    </font>
    <font>
      <sz val="8"/>
      <name val="Arial"/>
      <family val="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CC"/>
        <bgColor indexed="64"/>
      </patternFill>
    </fill>
  </fills>
  <borders count="21">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6">
    <xf numFmtId="0" fontId="0"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2" fillId="0" borderId="0"/>
  </cellStyleXfs>
  <cellXfs count="69">
    <xf numFmtId="0" fontId="0" fillId="0" borderId="0" xfId="0"/>
    <xf numFmtId="0" fontId="4" fillId="0" borderId="0" xfId="2" applyFont="1"/>
    <xf numFmtId="164" fontId="7" fillId="2" borderId="0" xfId="4" applyNumberFormat="1" applyFont="1" applyFill="1" applyBorder="1" applyAlignment="1">
      <alignment horizontal="center" vertical="center"/>
    </xf>
    <xf numFmtId="164" fontId="7" fillId="2" borderId="0" xfId="2" applyNumberFormat="1" applyFont="1" applyFill="1" applyAlignment="1">
      <alignment vertical="center"/>
    </xf>
    <xf numFmtId="0" fontId="7" fillId="0" borderId="0" xfId="2" applyFont="1" applyAlignment="1">
      <alignment horizontal="center" vertical="center"/>
    </xf>
    <xf numFmtId="0" fontId="4" fillId="0" borderId="0" xfId="2" applyFont="1" applyAlignment="1">
      <alignment horizontal="center" vertical="center"/>
    </xf>
    <xf numFmtId="166" fontId="14" fillId="0" borderId="8" xfId="0" applyNumberFormat="1" applyFont="1" applyBorder="1" applyAlignment="1">
      <alignment horizontal="center" vertical="center"/>
    </xf>
    <xf numFmtId="0" fontId="7" fillId="0" borderId="0" xfId="0" applyFont="1"/>
    <xf numFmtId="1" fontId="5" fillId="2" borderId="0" xfId="2" applyNumberFormat="1" applyFont="1" applyFill="1" applyAlignment="1">
      <alignment horizontal="center" vertical="center" shrinkToFit="1"/>
    </xf>
    <xf numFmtId="0" fontId="10" fillId="3" borderId="11" xfId="2" applyFont="1" applyFill="1" applyBorder="1" applyAlignment="1">
      <alignment horizontal="center" vertical="center" wrapText="1"/>
    </xf>
    <xf numFmtId="0" fontId="10" fillId="3" borderId="9" xfId="2" applyFont="1" applyFill="1" applyBorder="1" applyAlignment="1">
      <alignment horizontal="center" vertical="center" wrapText="1"/>
    </xf>
    <xf numFmtId="0" fontId="10" fillId="3" borderId="8" xfId="2" applyFont="1" applyFill="1" applyBorder="1" applyAlignment="1">
      <alignment horizontal="center" vertical="center" wrapText="1"/>
    </xf>
    <xf numFmtId="1" fontId="2" fillId="2" borderId="0" xfId="2" applyNumberFormat="1" applyFont="1" applyFill="1" applyAlignment="1">
      <alignment vertical="center" shrinkToFit="1"/>
    </xf>
    <xf numFmtId="0" fontId="6" fillId="2" borderId="0" xfId="2" applyFont="1" applyFill="1" applyAlignment="1">
      <alignment horizontal="left" vertical="top" wrapText="1"/>
    </xf>
    <xf numFmtId="1" fontId="7" fillId="2" borderId="0" xfId="2" applyNumberFormat="1" applyFont="1" applyFill="1" applyAlignment="1">
      <alignment horizontal="center" vertical="center" shrinkToFit="1"/>
    </xf>
    <xf numFmtId="0" fontId="4" fillId="2" borderId="0" xfId="2" applyFont="1" applyFill="1"/>
    <xf numFmtId="0" fontId="7" fillId="2" borderId="0" xfId="2" applyFont="1" applyFill="1"/>
    <xf numFmtId="0" fontId="8" fillId="2" borderId="0" xfId="2" applyFont="1" applyFill="1" applyAlignment="1">
      <alignment horizontal="center" vertical="center" wrapText="1"/>
    </xf>
    <xf numFmtId="0" fontId="14" fillId="0" borderId="9" xfId="0" applyFont="1" applyBorder="1" applyAlignment="1">
      <alignment horizontal="center" vertical="center" wrapText="1"/>
    </xf>
    <xf numFmtId="166" fontId="4" fillId="0" borderId="0" xfId="2" applyNumberFormat="1" applyFont="1"/>
    <xf numFmtId="166" fontId="13" fillId="0" borderId="0" xfId="2" applyNumberFormat="1" applyFont="1"/>
    <xf numFmtId="166" fontId="7" fillId="3" borderId="6" xfId="2" applyNumberFormat="1" applyFont="1" applyFill="1" applyBorder="1" applyAlignment="1">
      <alignment horizontal="center" vertical="center"/>
    </xf>
    <xf numFmtId="44" fontId="4" fillId="0" borderId="0" xfId="1" applyFont="1"/>
    <xf numFmtId="44" fontId="7" fillId="0" borderId="0" xfId="0" applyNumberFormat="1" applyFont="1"/>
    <xf numFmtId="166" fontId="7" fillId="3" borderId="7" xfId="4" applyNumberFormat="1" applyFont="1" applyFill="1" applyBorder="1" applyAlignment="1">
      <alignment horizontal="center" vertical="center"/>
    </xf>
    <xf numFmtId="166" fontId="7" fillId="3" borderId="3" xfId="4" applyNumberFormat="1" applyFont="1" applyFill="1" applyBorder="1" applyAlignment="1">
      <alignment horizontal="center" vertical="center"/>
    </xf>
    <xf numFmtId="166" fontId="7" fillId="3" borderId="1" xfId="4" applyNumberFormat="1" applyFont="1" applyFill="1" applyBorder="1" applyAlignment="1">
      <alignment horizontal="center" vertical="center"/>
    </xf>
    <xf numFmtId="0" fontId="17" fillId="0" borderId="0" xfId="0" applyFont="1" applyAlignment="1">
      <alignment horizontal="left" vertical="center" wrapText="1"/>
    </xf>
    <xf numFmtId="0" fontId="16" fillId="0" borderId="10" xfId="0" applyFont="1" applyBorder="1" applyAlignment="1" applyProtection="1">
      <alignment horizontal="left" vertical="center"/>
      <protection locked="0"/>
    </xf>
    <xf numFmtId="0" fontId="16" fillId="0" borderId="0" xfId="0" applyFont="1" applyAlignment="1">
      <alignment horizontal="left" vertical="center" wrapText="1"/>
    </xf>
    <xf numFmtId="0" fontId="16" fillId="0" borderId="4" xfId="0" applyFont="1" applyBorder="1" applyAlignment="1" applyProtection="1">
      <alignment horizontal="left" vertical="center"/>
      <protection locked="0"/>
    </xf>
    <xf numFmtId="1" fontId="2" fillId="2" borderId="2" xfId="2" applyNumberFormat="1" applyFont="1" applyFill="1" applyBorder="1" applyAlignment="1">
      <alignment horizontal="center" vertical="center" shrinkToFit="1"/>
    </xf>
    <xf numFmtId="166" fontId="7" fillId="3" borderId="2" xfId="4" applyNumberFormat="1" applyFont="1" applyFill="1" applyBorder="1" applyAlignment="1">
      <alignment horizontal="center" vertical="center"/>
    </xf>
    <xf numFmtId="0" fontId="15" fillId="0" borderId="2" xfId="0" applyFont="1" applyBorder="1" applyAlignment="1">
      <alignment horizontal="justify" vertical="center" wrapText="1"/>
    </xf>
    <xf numFmtId="0" fontId="15" fillId="0" borderId="2" xfId="0" applyFont="1" applyBorder="1" applyAlignment="1">
      <alignment vertical="center" wrapText="1"/>
    </xf>
    <xf numFmtId="1" fontId="5" fillId="0" borderId="1" xfId="2" applyNumberFormat="1" applyFont="1" applyBorder="1" applyAlignment="1">
      <alignment horizontal="center" vertical="center" shrinkToFit="1"/>
    </xf>
    <xf numFmtId="0" fontId="15" fillId="0" borderId="5" xfId="0" applyFont="1" applyBorder="1" applyAlignment="1">
      <alignment horizontal="center" vertical="center"/>
    </xf>
    <xf numFmtId="1" fontId="5" fillId="0" borderId="15" xfId="2" applyNumberFormat="1" applyFont="1" applyBorder="1" applyAlignment="1">
      <alignment horizontal="center" vertical="center" shrinkToFit="1"/>
    </xf>
    <xf numFmtId="0" fontId="15" fillId="0" borderId="16" xfId="0" applyFont="1" applyBorder="1" applyAlignment="1">
      <alignment horizontal="justify" vertical="center" wrapText="1"/>
    </xf>
    <xf numFmtId="0" fontId="15" fillId="0" borderId="17" xfId="0" applyFont="1" applyBorder="1" applyAlignment="1">
      <alignment horizontal="center" vertical="center"/>
    </xf>
    <xf numFmtId="0" fontId="9" fillId="3" borderId="18" xfId="2" applyFont="1" applyFill="1" applyBorder="1" applyAlignment="1">
      <alignment horizontal="center" vertical="center" wrapText="1"/>
    </xf>
    <xf numFmtId="0" fontId="9" fillId="3" borderId="19" xfId="2" applyFont="1" applyFill="1" applyBorder="1" applyAlignment="1">
      <alignment horizontal="center" vertical="center" wrapText="1"/>
    </xf>
    <xf numFmtId="0" fontId="9" fillId="3" borderId="20" xfId="2" applyFont="1" applyFill="1" applyBorder="1" applyAlignment="1">
      <alignment horizontal="center" vertical="center" wrapText="1"/>
    </xf>
    <xf numFmtId="0" fontId="9" fillId="4" borderId="18" xfId="2" applyFont="1" applyFill="1" applyBorder="1" applyAlignment="1">
      <alignment horizontal="center" vertical="center" wrapText="1"/>
    </xf>
    <xf numFmtId="0" fontId="9" fillId="4" borderId="19" xfId="2" applyFont="1" applyFill="1" applyBorder="1" applyAlignment="1">
      <alignment horizontal="center" vertical="center" wrapText="1"/>
    </xf>
    <xf numFmtId="0" fontId="9" fillId="4" borderId="20" xfId="2" applyFont="1" applyFill="1" applyBorder="1" applyAlignment="1">
      <alignment horizontal="center" vertical="center" wrapText="1"/>
    </xf>
    <xf numFmtId="166" fontId="7" fillId="3" borderId="5" xfId="2" applyNumberFormat="1" applyFont="1" applyFill="1" applyBorder="1" applyAlignment="1">
      <alignment horizontal="center" vertical="center"/>
    </xf>
    <xf numFmtId="166" fontId="7" fillId="3" borderId="15" xfId="4" applyNumberFormat="1" applyFont="1" applyFill="1" applyBorder="1" applyAlignment="1">
      <alignment horizontal="center" vertical="center"/>
    </xf>
    <xf numFmtId="166" fontId="7" fillId="3" borderId="16" xfId="4" applyNumberFormat="1" applyFont="1" applyFill="1" applyBorder="1" applyAlignment="1">
      <alignment horizontal="center" vertical="center"/>
    </xf>
    <xf numFmtId="166" fontId="7" fillId="3" borderId="17" xfId="2" applyNumberFormat="1" applyFont="1" applyFill="1" applyBorder="1" applyAlignment="1">
      <alignment horizontal="center" vertical="center"/>
    </xf>
    <xf numFmtId="164" fontId="14" fillId="3" borderId="11" xfId="2" applyNumberFormat="1" applyFont="1" applyFill="1" applyBorder="1" applyAlignment="1">
      <alignment horizontal="center" vertical="center" wrapText="1"/>
    </xf>
    <xf numFmtId="164" fontId="14" fillId="3" borderId="9" xfId="2" applyNumberFormat="1" applyFont="1" applyFill="1" applyBorder="1" applyAlignment="1">
      <alignment horizontal="center" vertical="center" wrapText="1"/>
    </xf>
    <xf numFmtId="166" fontId="14" fillId="3" borderId="8" xfId="2" applyNumberFormat="1" applyFont="1" applyFill="1" applyBorder="1" applyAlignment="1">
      <alignment horizontal="center" vertical="center"/>
    </xf>
    <xf numFmtId="0" fontId="14" fillId="0" borderId="11" xfId="0" applyFont="1" applyBorder="1" applyAlignment="1">
      <alignment horizontal="center" vertical="center" wrapText="1"/>
    </xf>
    <xf numFmtId="0" fontId="10" fillId="0" borderId="11" xfId="2" applyFont="1" applyBorder="1" applyAlignment="1">
      <alignment horizontal="center" vertical="center" wrapText="1"/>
    </xf>
    <xf numFmtId="0" fontId="10" fillId="0" borderId="9" xfId="2" applyFont="1" applyBorder="1" applyAlignment="1">
      <alignment horizontal="center" vertical="center" wrapText="1"/>
    </xf>
    <xf numFmtId="0" fontId="11" fillId="0" borderId="8" xfId="2" applyFont="1" applyBorder="1" applyAlignment="1">
      <alignment horizontal="center" vertical="center" wrapText="1"/>
    </xf>
    <xf numFmtId="1" fontId="5" fillId="0" borderId="12" xfId="2" applyNumberFormat="1" applyFont="1" applyBorder="1" applyAlignment="1">
      <alignment horizontal="center" vertical="center" shrinkToFit="1"/>
    </xf>
    <xf numFmtId="0" fontId="15" fillId="0" borderId="13" xfId="0" applyFont="1" applyBorder="1" applyAlignment="1">
      <alignment horizontal="justify" vertical="center" wrapText="1"/>
    </xf>
    <xf numFmtId="0" fontId="15" fillId="0" borderId="14" xfId="0" applyFont="1" applyBorder="1" applyAlignment="1">
      <alignment horizontal="center" vertical="center"/>
    </xf>
    <xf numFmtId="2" fontId="4" fillId="0" borderId="0" xfId="2" applyNumberFormat="1" applyFont="1"/>
    <xf numFmtId="0" fontId="10" fillId="4" borderId="11" xfId="2" applyFont="1" applyFill="1" applyBorder="1" applyAlignment="1">
      <alignment horizontal="center" vertical="center" wrapText="1"/>
    </xf>
    <xf numFmtId="0" fontId="10" fillId="4" borderId="9" xfId="2" applyFont="1" applyFill="1" applyBorder="1" applyAlignment="1">
      <alignment horizontal="center" vertical="center" wrapText="1"/>
    </xf>
    <xf numFmtId="0" fontId="10" fillId="4" borderId="8" xfId="2" applyFont="1" applyFill="1" applyBorder="1" applyAlignment="1">
      <alignment horizontal="center" vertical="center" wrapText="1"/>
    </xf>
    <xf numFmtId="166" fontId="7" fillId="4" borderId="3" xfId="1" applyNumberFormat="1" applyFont="1" applyFill="1" applyBorder="1" applyAlignment="1">
      <alignment horizontal="center" vertical="center"/>
    </xf>
    <xf numFmtId="166" fontId="7" fillId="4" borderId="6" xfId="0" applyNumberFormat="1" applyFont="1" applyFill="1" applyBorder="1" applyAlignment="1">
      <alignment horizontal="center" vertical="center"/>
    </xf>
    <xf numFmtId="166" fontId="18" fillId="5" borderId="7" xfId="1" applyNumberFormat="1" applyFont="1" applyFill="1" applyBorder="1" applyAlignment="1">
      <alignment horizontal="center" vertical="center"/>
    </xf>
    <xf numFmtId="0" fontId="4" fillId="0" borderId="0" xfId="2" applyFont="1" applyBorder="1" applyAlignment="1">
      <alignment horizontal="center" vertical="center"/>
    </xf>
    <xf numFmtId="0" fontId="7" fillId="0" borderId="0" xfId="2" applyFont="1" applyBorder="1" applyAlignment="1">
      <alignment horizontal="center" vertical="center"/>
    </xf>
  </cellXfs>
  <cellStyles count="6">
    <cellStyle name="Millares 5" xfId="3" xr:uid="{00000000-0005-0000-0000-000000000000}"/>
    <cellStyle name="Moneda" xfId="1" builtinId="4"/>
    <cellStyle name="Moneda 7" xfId="4" xr:uid="{00000000-0005-0000-0000-000002000000}"/>
    <cellStyle name="Normal" xfId="0" builtinId="0"/>
    <cellStyle name="Normal 2" xfId="5" xr:uid="{00000000-0005-0000-0000-000004000000}"/>
    <cellStyle name="Normal 7" xfId="2" xr:uid="{00000000-0005-0000-0000-000005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180974</xdr:rowOff>
    </xdr:from>
    <xdr:to>
      <xdr:col>5</xdr:col>
      <xdr:colOff>1720</xdr:colOff>
      <xdr:row>5</xdr:row>
      <xdr:rowOff>228600</xdr:rowOff>
    </xdr:to>
    <xdr:pic>
      <xdr:nvPicPr>
        <xdr:cNvPr id="2" name="Imagen 1">
          <a:extLst>
            <a:ext uri="{FF2B5EF4-FFF2-40B4-BE49-F238E27FC236}">
              <a16:creationId xmlns:a16="http://schemas.microsoft.com/office/drawing/2014/main" id="{EF640749-F2AF-D1DF-BFF2-A957699826C1}"/>
            </a:ext>
          </a:extLst>
        </xdr:cNvPr>
        <xdr:cNvPicPr>
          <a:picLocks noChangeAspect="1"/>
        </xdr:cNvPicPr>
      </xdr:nvPicPr>
      <xdr:blipFill>
        <a:blip xmlns:r="http://schemas.openxmlformats.org/officeDocument/2006/relationships" r:embed="rId1"/>
        <a:stretch>
          <a:fillRect/>
        </a:stretch>
      </xdr:blipFill>
      <xdr:spPr>
        <a:xfrm>
          <a:off x="361950" y="276224"/>
          <a:ext cx="4529270" cy="7429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3"/>
  <sheetViews>
    <sheetView showGridLines="0" tabSelected="1" zoomScaleNormal="100" workbookViewId="0"/>
  </sheetViews>
  <sheetFormatPr baseColWidth="10" defaultColWidth="11.28515625" defaultRowHeight="14.25" x14ac:dyDescent="0.2"/>
  <cols>
    <col min="1" max="1" width="1.5703125" style="1" customWidth="1"/>
    <col min="2" max="2" width="3.85546875" style="1" customWidth="1"/>
    <col min="3" max="3" width="4.7109375" style="1" bestFit="1" customWidth="1"/>
    <col min="4" max="4" width="52" style="1" customWidth="1"/>
    <col min="5" max="5" width="11.28515625" style="1"/>
    <col min="6" max="8" width="12.85546875" style="1" customWidth="1"/>
    <col min="9" max="9" width="19.28515625" style="1" customWidth="1"/>
    <col min="10" max="12" width="12.85546875" style="1" customWidth="1"/>
    <col min="13" max="13" width="19.28515625" style="1" customWidth="1"/>
    <col min="14" max="14" width="3.85546875" style="1" customWidth="1"/>
    <col min="15" max="16384" width="11.28515625" style="1"/>
  </cols>
  <sheetData>
    <row r="1" spans="3:18" ht="7.5" customHeight="1" x14ac:dyDescent="0.2"/>
    <row r="3" spans="3:18" ht="15" x14ac:dyDescent="0.2">
      <c r="C3" s="15"/>
      <c r="D3" s="12"/>
      <c r="E3" s="12"/>
      <c r="F3" s="31" t="s">
        <v>29</v>
      </c>
      <c r="G3" s="31"/>
      <c r="H3" s="31"/>
      <c r="I3" s="31"/>
      <c r="J3" s="31"/>
      <c r="K3" s="31"/>
      <c r="L3" s="31"/>
      <c r="M3" s="31"/>
    </row>
    <row r="4" spans="3:18" ht="15" x14ac:dyDescent="0.2">
      <c r="C4" s="15"/>
      <c r="D4" s="12"/>
      <c r="E4" s="12"/>
      <c r="F4" s="31" t="s">
        <v>0</v>
      </c>
      <c r="G4" s="31"/>
      <c r="H4" s="31"/>
      <c r="I4" s="31"/>
      <c r="J4" s="31"/>
      <c r="K4" s="31"/>
      <c r="L4" s="31"/>
      <c r="M4" s="31"/>
    </row>
    <row r="5" spans="3:18" ht="10.5" customHeight="1" thickBot="1" x14ac:dyDescent="0.25">
      <c r="C5" s="8"/>
      <c r="D5" s="13"/>
      <c r="E5" s="14"/>
      <c r="F5" s="2"/>
      <c r="G5" s="3"/>
      <c r="H5" s="3"/>
      <c r="I5" s="3"/>
    </row>
    <row r="6" spans="3:18" ht="18.75" customHeight="1" thickBot="1" x14ac:dyDescent="0.25">
      <c r="C6" s="16"/>
      <c r="D6" s="17"/>
      <c r="E6" s="16"/>
      <c r="F6" s="40" t="s">
        <v>1</v>
      </c>
      <c r="G6" s="41"/>
      <c r="H6" s="41"/>
      <c r="I6" s="42"/>
      <c r="J6" s="43" t="s">
        <v>30</v>
      </c>
      <c r="K6" s="44"/>
      <c r="L6" s="44"/>
      <c r="M6" s="45"/>
    </row>
    <row r="7" spans="3:18" ht="45.75" thickBot="1" x14ac:dyDescent="0.25">
      <c r="C7" s="54" t="s">
        <v>2</v>
      </c>
      <c r="D7" s="55" t="s">
        <v>31</v>
      </c>
      <c r="E7" s="56" t="s">
        <v>33</v>
      </c>
      <c r="F7" s="9" t="s">
        <v>34</v>
      </c>
      <c r="G7" s="10" t="s">
        <v>32</v>
      </c>
      <c r="H7" s="10" t="s">
        <v>35</v>
      </c>
      <c r="I7" s="11" t="s">
        <v>36</v>
      </c>
      <c r="J7" s="61" t="s">
        <v>34</v>
      </c>
      <c r="K7" s="62" t="s">
        <v>32</v>
      </c>
      <c r="L7" s="62" t="s">
        <v>35</v>
      </c>
      <c r="M7" s="63" t="s">
        <v>37</v>
      </c>
      <c r="N7" s="19"/>
      <c r="Q7" s="60"/>
    </row>
    <row r="8" spans="3:18" ht="25.5" x14ac:dyDescent="0.2">
      <c r="C8" s="57">
        <v>1</v>
      </c>
      <c r="D8" s="58" t="s">
        <v>3</v>
      </c>
      <c r="E8" s="59">
        <v>34</v>
      </c>
      <c r="F8" s="24">
        <v>96747.690000000017</v>
      </c>
      <c r="G8" s="25">
        <f>F8*19%</f>
        <v>18382.061100000003</v>
      </c>
      <c r="H8" s="25">
        <f>+F8+G8</f>
        <v>115129.75110000002</v>
      </c>
      <c r="I8" s="21">
        <f>+H8*E8</f>
        <v>3914411.5374000007</v>
      </c>
      <c r="J8" s="66"/>
      <c r="K8" s="64">
        <f>J8*19%</f>
        <v>0</v>
      </c>
      <c r="L8" s="64">
        <f t="shared" ref="L8" si="0">J8+K8</f>
        <v>0</v>
      </c>
      <c r="M8" s="65">
        <f>$E8*L8</f>
        <v>0</v>
      </c>
      <c r="N8" s="20"/>
      <c r="O8" s="19"/>
      <c r="R8" s="19"/>
    </row>
    <row r="9" spans="3:18" x14ac:dyDescent="0.2">
      <c r="C9" s="35">
        <v>2</v>
      </c>
      <c r="D9" s="33" t="s">
        <v>24</v>
      </c>
      <c r="E9" s="36">
        <v>73</v>
      </c>
      <c r="F9" s="26">
        <v>51764.285000000003</v>
      </c>
      <c r="G9" s="32">
        <f t="shared" ref="G9:G20" si="1">F9*19%</f>
        <v>9835.2141500000016</v>
      </c>
      <c r="H9" s="32">
        <f t="shared" ref="H9:H20" si="2">+F9+G9</f>
        <v>61599.499150000003</v>
      </c>
      <c r="I9" s="46">
        <f t="shared" ref="I9:I20" si="3">+H9*E9</f>
        <v>4496763.4379500002</v>
      </c>
      <c r="J9" s="66"/>
      <c r="K9" s="64">
        <f t="shared" ref="K9:K21" si="4">J9*19%</f>
        <v>0</v>
      </c>
      <c r="L9" s="64">
        <f t="shared" ref="L9:L21" si="5">J9+K9</f>
        <v>0</v>
      </c>
      <c r="M9" s="65">
        <f t="shared" ref="M9:M21" si="6">$E9*L9</f>
        <v>0</v>
      </c>
      <c r="N9" s="20"/>
      <c r="O9" s="19"/>
      <c r="R9" s="19"/>
    </row>
    <row r="10" spans="3:18" x14ac:dyDescent="0.2">
      <c r="C10" s="35">
        <v>3</v>
      </c>
      <c r="D10" s="33" t="s">
        <v>25</v>
      </c>
      <c r="E10" s="36">
        <v>15</v>
      </c>
      <c r="F10" s="26">
        <v>91241.540000000008</v>
      </c>
      <c r="G10" s="32">
        <f t="shared" si="1"/>
        <v>17335.892600000003</v>
      </c>
      <c r="H10" s="32">
        <f t="shared" si="2"/>
        <v>108577.43260000001</v>
      </c>
      <c r="I10" s="46">
        <f t="shared" si="3"/>
        <v>1628661.4890000003</v>
      </c>
      <c r="J10" s="66"/>
      <c r="K10" s="64">
        <f t="shared" si="4"/>
        <v>0</v>
      </c>
      <c r="L10" s="64">
        <f t="shared" si="5"/>
        <v>0</v>
      </c>
      <c r="M10" s="65">
        <f t="shared" si="6"/>
        <v>0</v>
      </c>
      <c r="N10" s="20"/>
      <c r="O10" s="19"/>
      <c r="R10" s="19"/>
    </row>
    <row r="11" spans="3:18" ht="51" x14ac:dyDescent="0.2">
      <c r="C11" s="35">
        <v>4</v>
      </c>
      <c r="D11" s="33" t="s">
        <v>4</v>
      </c>
      <c r="E11" s="36">
        <v>34</v>
      </c>
      <c r="F11" s="26">
        <v>78617.815000000017</v>
      </c>
      <c r="G11" s="32">
        <f t="shared" si="1"/>
        <v>14937.384850000004</v>
      </c>
      <c r="H11" s="32">
        <f t="shared" si="2"/>
        <v>93555.199850000019</v>
      </c>
      <c r="I11" s="46">
        <f t="shared" si="3"/>
        <v>3180876.7949000006</v>
      </c>
      <c r="J11" s="66"/>
      <c r="K11" s="64">
        <f t="shared" si="4"/>
        <v>0</v>
      </c>
      <c r="L11" s="64">
        <f t="shared" si="5"/>
        <v>0</v>
      </c>
      <c r="M11" s="65">
        <f t="shared" si="6"/>
        <v>0</v>
      </c>
      <c r="N11" s="20"/>
      <c r="O11" s="19"/>
      <c r="R11" s="19"/>
    </row>
    <row r="12" spans="3:18" ht="38.25" x14ac:dyDescent="0.2">
      <c r="C12" s="35">
        <v>5</v>
      </c>
      <c r="D12" s="33" t="s">
        <v>5</v>
      </c>
      <c r="E12" s="36">
        <v>180</v>
      </c>
      <c r="F12" s="26">
        <v>18638.257983193274</v>
      </c>
      <c r="G12" s="32">
        <f t="shared" si="1"/>
        <v>3541.269016806722</v>
      </c>
      <c r="H12" s="32">
        <f t="shared" si="2"/>
        <v>22179.526999999995</v>
      </c>
      <c r="I12" s="46">
        <f t="shared" si="3"/>
        <v>3992314.8599999989</v>
      </c>
      <c r="J12" s="66"/>
      <c r="K12" s="64">
        <f t="shared" si="4"/>
        <v>0</v>
      </c>
      <c r="L12" s="64">
        <f t="shared" si="5"/>
        <v>0</v>
      </c>
      <c r="M12" s="65">
        <f t="shared" si="6"/>
        <v>0</v>
      </c>
      <c r="N12" s="20"/>
      <c r="O12" s="19"/>
      <c r="R12" s="19"/>
    </row>
    <row r="13" spans="3:18" ht="76.5" x14ac:dyDescent="0.2">
      <c r="C13" s="35">
        <v>6</v>
      </c>
      <c r="D13" s="34" t="s">
        <v>26</v>
      </c>
      <c r="E13" s="36">
        <v>32</v>
      </c>
      <c r="F13" s="26">
        <v>510228.95584033616</v>
      </c>
      <c r="G13" s="32">
        <f t="shared" si="1"/>
        <v>96943.501609663872</v>
      </c>
      <c r="H13" s="32">
        <f t="shared" si="2"/>
        <v>607172.45744999999</v>
      </c>
      <c r="I13" s="46">
        <f t="shared" si="3"/>
        <v>19429518.6384</v>
      </c>
      <c r="J13" s="66"/>
      <c r="K13" s="64">
        <f t="shared" si="4"/>
        <v>0</v>
      </c>
      <c r="L13" s="64">
        <f t="shared" si="5"/>
        <v>0</v>
      </c>
      <c r="M13" s="65">
        <f t="shared" si="6"/>
        <v>0</v>
      </c>
      <c r="N13" s="20"/>
      <c r="O13" s="19"/>
      <c r="R13" s="19"/>
    </row>
    <row r="14" spans="3:18" ht="89.25" x14ac:dyDescent="0.2">
      <c r="C14" s="35">
        <v>7</v>
      </c>
      <c r="D14" s="34" t="s">
        <v>27</v>
      </c>
      <c r="E14" s="36">
        <v>1</v>
      </c>
      <c r="F14" s="26">
        <v>548903.78340336133</v>
      </c>
      <c r="G14" s="32">
        <f t="shared" si="1"/>
        <v>104291.71884663866</v>
      </c>
      <c r="H14" s="32">
        <f t="shared" si="2"/>
        <v>653195.50225000002</v>
      </c>
      <c r="I14" s="46">
        <f t="shared" si="3"/>
        <v>653195.50225000002</v>
      </c>
      <c r="J14" s="66"/>
      <c r="K14" s="64">
        <f t="shared" si="4"/>
        <v>0</v>
      </c>
      <c r="L14" s="64">
        <f t="shared" si="5"/>
        <v>0</v>
      </c>
      <c r="M14" s="65">
        <f t="shared" si="6"/>
        <v>0</v>
      </c>
      <c r="N14" s="20"/>
      <c r="O14" s="19"/>
      <c r="R14" s="19"/>
    </row>
    <row r="15" spans="3:18" x14ac:dyDescent="0.2">
      <c r="C15" s="35">
        <v>8</v>
      </c>
      <c r="D15" s="34" t="s">
        <v>6</v>
      </c>
      <c r="E15" s="36">
        <v>1</v>
      </c>
      <c r="F15" s="26">
        <v>117080.67281512606</v>
      </c>
      <c r="G15" s="32">
        <f t="shared" si="1"/>
        <v>22245.327834873951</v>
      </c>
      <c r="H15" s="32">
        <f t="shared" si="2"/>
        <v>139326.00065</v>
      </c>
      <c r="I15" s="46">
        <f t="shared" si="3"/>
        <v>139326.00065</v>
      </c>
      <c r="J15" s="66"/>
      <c r="K15" s="64">
        <f t="shared" si="4"/>
        <v>0</v>
      </c>
      <c r="L15" s="64">
        <f t="shared" si="5"/>
        <v>0</v>
      </c>
      <c r="M15" s="65">
        <f t="shared" si="6"/>
        <v>0</v>
      </c>
      <c r="N15" s="20"/>
      <c r="O15" s="19"/>
      <c r="R15" s="19"/>
    </row>
    <row r="16" spans="3:18" ht="38.25" x14ac:dyDescent="0.2">
      <c r="C16" s="35">
        <v>9</v>
      </c>
      <c r="D16" s="34" t="s">
        <v>7</v>
      </c>
      <c r="E16" s="36">
        <v>34</v>
      </c>
      <c r="F16" s="26">
        <v>37105.065378151259</v>
      </c>
      <c r="G16" s="32">
        <f t="shared" si="1"/>
        <v>7049.9624218487397</v>
      </c>
      <c r="H16" s="32">
        <f t="shared" si="2"/>
        <v>44155.027799999996</v>
      </c>
      <c r="I16" s="46">
        <f t="shared" si="3"/>
        <v>1501270.9452</v>
      </c>
      <c r="J16" s="66"/>
      <c r="K16" s="64">
        <f t="shared" si="4"/>
        <v>0</v>
      </c>
      <c r="L16" s="64">
        <f t="shared" si="5"/>
        <v>0</v>
      </c>
      <c r="M16" s="65">
        <f t="shared" si="6"/>
        <v>0</v>
      </c>
      <c r="N16" s="20"/>
      <c r="O16" s="19"/>
      <c r="R16" s="19"/>
    </row>
    <row r="17" spans="2:18" ht="25.5" x14ac:dyDescent="0.2">
      <c r="C17" s="35">
        <v>10</v>
      </c>
      <c r="D17" s="34" t="s">
        <v>20</v>
      </c>
      <c r="E17" s="36">
        <v>36</v>
      </c>
      <c r="F17" s="26">
        <v>64607.579747899166</v>
      </c>
      <c r="G17" s="32">
        <f t="shared" si="1"/>
        <v>12275.440152100842</v>
      </c>
      <c r="H17" s="32">
        <f t="shared" si="2"/>
        <v>76883.019900000014</v>
      </c>
      <c r="I17" s="46">
        <f t="shared" si="3"/>
        <v>2767788.7164000003</v>
      </c>
      <c r="J17" s="66"/>
      <c r="K17" s="64">
        <f t="shared" si="4"/>
        <v>0</v>
      </c>
      <c r="L17" s="64">
        <f t="shared" si="5"/>
        <v>0</v>
      </c>
      <c r="M17" s="65">
        <f t="shared" si="6"/>
        <v>0</v>
      </c>
      <c r="N17" s="20"/>
      <c r="O17" s="19"/>
      <c r="R17" s="19"/>
    </row>
    <row r="18" spans="2:18" x14ac:dyDescent="0.2">
      <c r="C18" s="35">
        <v>11</v>
      </c>
      <c r="D18" s="33" t="s">
        <v>8</v>
      </c>
      <c r="E18" s="36">
        <v>39</v>
      </c>
      <c r="F18" s="26">
        <v>82844.41357142858</v>
      </c>
      <c r="G18" s="32">
        <f t="shared" si="1"/>
        <v>15740.438578571431</v>
      </c>
      <c r="H18" s="32">
        <f t="shared" si="2"/>
        <v>98584.852150000006</v>
      </c>
      <c r="I18" s="46">
        <f t="shared" si="3"/>
        <v>3844809.2338500004</v>
      </c>
      <c r="J18" s="66"/>
      <c r="K18" s="64">
        <f t="shared" si="4"/>
        <v>0</v>
      </c>
      <c r="L18" s="64">
        <f t="shared" si="5"/>
        <v>0</v>
      </c>
      <c r="M18" s="65">
        <f t="shared" si="6"/>
        <v>0</v>
      </c>
      <c r="N18" s="20"/>
      <c r="O18" s="19"/>
      <c r="R18" s="19"/>
    </row>
    <row r="19" spans="2:18" ht="114.75" x14ac:dyDescent="0.2">
      <c r="C19" s="35">
        <v>12</v>
      </c>
      <c r="D19" s="33" t="s">
        <v>21</v>
      </c>
      <c r="E19" s="36">
        <v>1</v>
      </c>
      <c r="F19" s="26">
        <v>8128700.8396638669</v>
      </c>
      <c r="G19" s="32">
        <f t="shared" si="1"/>
        <v>1544453.1595361347</v>
      </c>
      <c r="H19" s="32">
        <f t="shared" si="2"/>
        <v>9673153.9992000014</v>
      </c>
      <c r="I19" s="46">
        <f t="shared" si="3"/>
        <v>9673153.9992000014</v>
      </c>
      <c r="J19" s="66"/>
      <c r="K19" s="64">
        <f t="shared" si="4"/>
        <v>0</v>
      </c>
      <c r="L19" s="64">
        <f t="shared" si="5"/>
        <v>0</v>
      </c>
      <c r="M19" s="65">
        <f t="shared" si="6"/>
        <v>0</v>
      </c>
      <c r="N19" s="20"/>
      <c r="O19" s="19"/>
      <c r="R19" s="19"/>
    </row>
    <row r="20" spans="2:18" ht="140.25" x14ac:dyDescent="0.2">
      <c r="C20" s="35">
        <v>13</v>
      </c>
      <c r="D20" s="33" t="s">
        <v>22</v>
      </c>
      <c r="E20" s="36">
        <v>1</v>
      </c>
      <c r="F20" s="26">
        <v>2720776.0479831938</v>
      </c>
      <c r="G20" s="32">
        <f t="shared" si="1"/>
        <v>516947.44911680685</v>
      </c>
      <c r="H20" s="32">
        <f t="shared" si="2"/>
        <v>3237723.4971000007</v>
      </c>
      <c r="I20" s="46">
        <f t="shared" si="3"/>
        <v>3237723.4971000007</v>
      </c>
      <c r="J20" s="66"/>
      <c r="K20" s="64">
        <f t="shared" si="4"/>
        <v>0</v>
      </c>
      <c r="L20" s="64">
        <f t="shared" si="5"/>
        <v>0</v>
      </c>
      <c r="M20" s="65">
        <f t="shared" si="6"/>
        <v>0</v>
      </c>
      <c r="N20" s="20"/>
      <c r="O20" s="19"/>
      <c r="R20" s="19"/>
    </row>
    <row r="21" spans="2:18" ht="141" thickBot="1" x14ac:dyDescent="0.25">
      <c r="C21" s="37">
        <v>14</v>
      </c>
      <c r="D21" s="38" t="s">
        <v>23</v>
      </c>
      <c r="E21" s="39">
        <v>64</v>
      </c>
      <c r="F21" s="47">
        <v>412731.39230000001</v>
      </c>
      <c r="G21" s="48">
        <f>+F21*19%</f>
        <v>78418.964537000007</v>
      </c>
      <c r="H21" s="48">
        <f>+F21+G21</f>
        <v>491150.356837</v>
      </c>
      <c r="I21" s="49">
        <f>+H21*E21</f>
        <v>31433622.837568</v>
      </c>
      <c r="J21" s="66"/>
      <c r="K21" s="64">
        <f t="shared" si="4"/>
        <v>0</v>
      </c>
      <c r="L21" s="64">
        <f t="shared" si="5"/>
        <v>0</v>
      </c>
      <c r="M21" s="65">
        <f t="shared" si="6"/>
        <v>0</v>
      </c>
      <c r="N21" s="20"/>
      <c r="O21" s="19"/>
      <c r="R21" s="19"/>
    </row>
    <row r="22" spans="2:18" s="5" customFormat="1" ht="37.5" customHeight="1" thickBot="1" x14ac:dyDescent="0.25">
      <c r="B22" s="67"/>
      <c r="C22" s="68"/>
      <c r="D22" s="4"/>
      <c r="E22" s="4"/>
      <c r="F22" s="50" t="s">
        <v>9</v>
      </c>
      <c r="G22" s="51"/>
      <c r="H22" s="51"/>
      <c r="I22" s="52">
        <f>SUM(I8:I21)</f>
        <v>89893437.489868015</v>
      </c>
      <c r="J22" s="53" t="s">
        <v>10</v>
      </c>
      <c r="K22" s="18"/>
      <c r="L22" s="18"/>
      <c r="M22" s="6">
        <f>SUM(M8:M21)</f>
        <v>0</v>
      </c>
      <c r="N22" s="20"/>
      <c r="O22" s="19"/>
      <c r="Q22" s="1"/>
      <c r="R22" s="19"/>
    </row>
    <row r="23" spans="2:18" x14ac:dyDescent="0.2">
      <c r="I23" s="22"/>
    </row>
    <row r="24" spans="2:18" s="7" customFormat="1" ht="60.95" customHeight="1" x14ac:dyDescent="0.2">
      <c r="D24" s="27" t="s">
        <v>28</v>
      </c>
      <c r="E24" s="28"/>
      <c r="F24" s="28"/>
      <c r="G24" s="28"/>
      <c r="H24" s="28"/>
      <c r="I24" s="23"/>
    </row>
    <row r="25" spans="2:18" s="7" customFormat="1" ht="21" customHeight="1" x14ac:dyDescent="0.2">
      <c r="D25" s="29" t="s">
        <v>11</v>
      </c>
      <c r="E25" s="30"/>
      <c r="F25" s="30"/>
      <c r="G25" s="30"/>
      <c r="H25" s="30"/>
    </row>
    <row r="26" spans="2:18" s="7" customFormat="1" ht="21" customHeight="1" x14ac:dyDescent="0.2">
      <c r="D26" s="29" t="s">
        <v>12</v>
      </c>
      <c r="E26" s="30"/>
      <c r="F26" s="30"/>
      <c r="G26" s="30"/>
      <c r="H26" s="30"/>
    </row>
    <row r="27" spans="2:18" s="7" customFormat="1" ht="21" customHeight="1" x14ac:dyDescent="0.2">
      <c r="D27" s="29" t="s">
        <v>13</v>
      </c>
      <c r="E27" s="30"/>
      <c r="F27" s="30"/>
      <c r="G27" s="30"/>
      <c r="H27" s="30"/>
    </row>
    <row r="28" spans="2:18" s="7" customFormat="1" ht="21" customHeight="1" x14ac:dyDescent="0.2">
      <c r="D28" s="29" t="s">
        <v>14</v>
      </c>
      <c r="E28" s="30"/>
      <c r="F28" s="30"/>
      <c r="G28" s="30"/>
      <c r="H28" s="30"/>
    </row>
    <row r="29" spans="2:18" s="7" customFormat="1" ht="21" customHeight="1" x14ac:dyDescent="0.2">
      <c r="D29" s="29" t="s">
        <v>15</v>
      </c>
      <c r="E29" s="30"/>
      <c r="F29" s="30"/>
      <c r="G29" s="30"/>
      <c r="H29" s="30"/>
    </row>
    <row r="30" spans="2:18" s="7" customFormat="1" ht="21" customHeight="1" x14ac:dyDescent="0.2">
      <c r="D30" s="29" t="s">
        <v>16</v>
      </c>
      <c r="E30" s="30"/>
      <c r="F30" s="30"/>
      <c r="G30" s="30"/>
      <c r="H30" s="30"/>
    </row>
    <row r="31" spans="2:18" s="7" customFormat="1" ht="21" customHeight="1" x14ac:dyDescent="0.2">
      <c r="D31" s="29" t="s">
        <v>17</v>
      </c>
      <c r="E31" s="30"/>
      <c r="F31" s="30"/>
      <c r="G31" s="30"/>
      <c r="H31" s="30"/>
    </row>
    <row r="32" spans="2:18" s="7" customFormat="1" ht="21" customHeight="1" x14ac:dyDescent="0.2">
      <c r="D32" s="29" t="s">
        <v>18</v>
      </c>
      <c r="E32" s="30"/>
      <c r="F32" s="30"/>
      <c r="G32" s="30"/>
      <c r="H32" s="30"/>
    </row>
    <row r="33" spans="4:8" s="7" customFormat="1" ht="21" customHeight="1" x14ac:dyDescent="0.2">
      <c r="D33" s="29" t="s">
        <v>19</v>
      </c>
      <c r="E33" s="30"/>
      <c r="F33" s="30"/>
      <c r="G33" s="30"/>
      <c r="H33" s="30"/>
    </row>
  </sheetData>
  <mergeCells count="16">
    <mergeCell ref="E30:H30"/>
    <mergeCell ref="E31:H31"/>
    <mergeCell ref="E32:H32"/>
    <mergeCell ref="E33:H33"/>
    <mergeCell ref="E24:H24"/>
    <mergeCell ref="E25:H25"/>
    <mergeCell ref="E26:H26"/>
    <mergeCell ref="E27:H27"/>
    <mergeCell ref="E28:H28"/>
    <mergeCell ref="E29:H29"/>
    <mergeCell ref="F6:I6"/>
    <mergeCell ref="F22:H22"/>
    <mergeCell ref="J6:M6"/>
    <mergeCell ref="J22:L22"/>
    <mergeCell ref="F3:M3"/>
    <mergeCell ref="F4:M4"/>
  </mergeCells>
  <pageMargins left="0.7" right="0.7" top="0.75" bottom="0.75" header="0.3" footer="0.3"/>
  <pageSetup scale="47" orientation="portrait" r:id="rId1"/>
  <drawing r:id="rId2"/>
</worksheet>
</file>

<file path=docMetadata/LabelInfo.xml><?xml version="1.0" encoding="utf-8"?>
<clbl:labelList xmlns:clbl="http://schemas.microsoft.com/office/2020/mipLabelMetadata">
  <clbl:label id="{5964d9f2-aeb6-48d9-a53d-7ab5cb1d07e8}" enabled="0" method="" siteId="{5964d9f2-aeb6-48d9-a53d-7ab5cb1d07e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Yenifer Prada Peña</dc:creator>
  <cp:keywords/>
  <dc:description/>
  <cp:lastModifiedBy>Robinson Hernan Parada Barajas (C)</cp:lastModifiedBy>
  <cp:revision/>
  <cp:lastPrinted>2026-10-06T16:59:56Z</cp:lastPrinted>
  <dcterms:created xsi:type="dcterms:W3CDTF">2025-02-26T01:22:28Z</dcterms:created>
  <dcterms:modified xsi:type="dcterms:W3CDTF">2026-10-06T17:02:44Z</dcterms:modified>
  <cp:category/>
  <cp:contentStatus/>
</cp:coreProperties>
</file>