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6"/>
  <workbookPr/>
  <mc:AlternateContent xmlns:mc="http://schemas.openxmlformats.org/markup-compatibility/2006">
    <mc:Choice Requires="x15">
      <x15ac:absPath xmlns:x15ac="http://schemas.microsoft.com/office/spreadsheetml/2010/11/ac" url="C:\Users\ASUS STRIX\Downloads\"/>
    </mc:Choice>
  </mc:AlternateContent>
  <xr:revisionPtr revIDLastSave="2" documentId="13_ncr:1_{7BD3D0A2-C548-4A86-A7BE-A0C97E60B2C1}" xr6:coauthVersionLast="47" xr6:coauthVersionMax="47" xr10:uidLastSave="{9B576294-EBD8-4120-892D-BF219B6BFE43}"/>
  <bookViews>
    <workbookView xWindow="-108" yWindow="-108" windowWidth="23256" windowHeight="12456" firstSheet="3" activeTab="3" xr2:uid="{00000000-000D-0000-FFFF-FFFF00000000}"/>
  </bookViews>
  <sheets>
    <sheet name="Hoja1" sheetId="7" state="hidden" r:id="rId1"/>
    <sheet name="MUESTRA DEFINITIVA" sheetId="8" r:id="rId2"/>
    <sheet name="INDICADORES" sheetId="6" r:id="rId3"/>
    <sheet name="CONSOLIDADO" sheetId="2" r:id="rId4"/>
  </sheets>
  <definedNames>
    <definedName name="_xlnm._FilterDatabase" localSheetId="1" hidden="1">'MUESTRA DEFINITIVA'!$B$2:$I$18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8" l="1"/>
  <c r="A7" i="8" s="1"/>
  <c r="A8" i="8" s="1"/>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N4" i="6"/>
  <c r="L12" i="6"/>
  <c r="L16" i="6"/>
  <c r="L14" i="6"/>
  <c r="L10" i="6"/>
  <c r="L8" i="6"/>
  <c r="A3" i="8"/>
  <c r="A4" i="8" s="1"/>
  <c r="A5" i="8" s="1"/>
  <c r="H92" i="6"/>
  <c r="H91" i="6"/>
  <c r="H90" i="6"/>
  <c r="G92" i="6"/>
  <c r="G91" i="6"/>
  <c r="G90" i="6"/>
  <c r="F92" i="6"/>
  <c r="F91" i="6"/>
  <c r="F90" i="6"/>
  <c r="B91" i="6"/>
  <c r="B90" i="6"/>
  <c r="O4" i="6"/>
  <c r="L4" i="6"/>
  <c r="K4" i="6"/>
  <c r="H88" i="6" l="1"/>
  <c r="H87" i="6"/>
  <c r="B87" i="6" l="1"/>
  <c r="C87" i="6"/>
  <c r="D87" i="6"/>
  <c r="E87" i="6"/>
  <c r="F87" i="6"/>
  <c r="G87" i="6"/>
  <c r="B88" i="6"/>
  <c r="C88" i="6"/>
  <c r="D88" i="6"/>
  <c r="E88" i="6"/>
  <c r="F88" i="6"/>
  <c r="G88" i="6"/>
  <c r="C90" i="6"/>
  <c r="D90" i="6"/>
  <c r="E90" i="6"/>
  <c r="C91" i="6"/>
  <c r="D91" i="6"/>
  <c r="E91" i="6"/>
  <c r="B92" i="6"/>
  <c r="C92" i="6"/>
  <c r="D92" i="6"/>
  <c r="E92" i="6"/>
  <c r="F94" i="6" l="1"/>
  <c r="G94" i="6"/>
  <c r="H94" i="6" l="1"/>
  <c r="E94" i="6" l="1"/>
  <c r="D95" i="6"/>
  <c r="C94" i="6"/>
  <c r="B94" i="6"/>
</calcChain>
</file>

<file path=xl/sharedStrings.xml><?xml version="1.0" encoding="utf-8"?>
<sst xmlns="http://schemas.openxmlformats.org/spreadsheetml/2006/main" count="177" uniqueCount="137">
  <si>
    <r>
      <t>SEGMENTO</t>
    </r>
    <r>
      <rPr>
        <b/>
        <sz val="12"/>
        <color theme="1"/>
        <rFont val="Times New Roman"/>
        <family val="1"/>
      </rPr>
      <t> </t>
    </r>
  </si>
  <si>
    <r>
      <t>FAMILIA</t>
    </r>
    <r>
      <rPr>
        <b/>
        <sz val="12"/>
        <color theme="1"/>
        <rFont val="Times New Roman"/>
        <family val="1"/>
      </rPr>
      <t> </t>
    </r>
  </si>
  <si>
    <r>
      <t>CLASE</t>
    </r>
    <r>
      <rPr>
        <b/>
        <sz val="12"/>
        <color theme="1"/>
        <rFont val="Times New Roman"/>
        <family val="1"/>
      </rPr>
      <t> </t>
    </r>
  </si>
  <si>
    <t xml:space="preserve">PRODUCTO </t>
  </si>
  <si>
    <t>NOMBRE PRODUCTO</t>
  </si>
  <si>
    <r>
      <t>85 - Servicios de salud</t>
    </r>
    <r>
      <rPr>
        <sz val="12"/>
        <color theme="1"/>
        <rFont val="Times New Roman"/>
        <family val="1"/>
      </rPr>
      <t>   </t>
    </r>
  </si>
  <si>
    <r>
      <t>8515 – Servicios alimenticios y de nutrición</t>
    </r>
    <r>
      <rPr>
        <sz val="12"/>
        <color theme="1"/>
        <rFont val="Times New Roman"/>
        <family val="1"/>
      </rPr>
      <t> </t>
    </r>
  </si>
  <si>
    <r>
      <t>851516-Asuntos nutricionales</t>
    </r>
    <r>
      <rPr>
        <sz val="12"/>
        <color theme="1"/>
        <rFont val="Times New Roman"/>
        <family val="1"/>
      </rPr>
      <t> </t>
    </r>
  </si>
  <si>
    <t xml:space="preserve">Asuntos nutricionales </t>
  </si>
  <si>
    <t> </t>
  </si>
  <si>
    <t xml:space="preserve">Servicios de programación de la nutrición </t>
  </si>
  <si>
    <t xml:space="preserve">Evaluación de proyectos nutricionales </t>
  </si>
  <si>
    <t>851515-Tecnología de alimentos</t>
  </si>
  <si>
    <t xml:space="preserve">Servicio de asesoría o control en la preparación de alomentos </t>
  </si>
  <si>
    <t>Estudios sobre alimentos o hábitos alimentarios</t>
  </si>
  <si>
    <t>42-Equipo médico, accesorios y suministros</t>
  </si>
  <si>
    <t xml:space="preserve">4215-Equipos y suministros dentales </t>
  </si>
  <si>
    <t xml:space="preserve">421519-Equipo y suministros para higiene dental y cuidado preventivo </t>
  </si>
  <si>
    <t>Instrumentos de higiene dental</t>
  </si>
  <si>
    <t>14-Materiales y productos de papel</t>
  </si>
  <si>
    <t>1411 Productos de papel</t>
  </si>
  <si>
    <t>-</t>
  </si>
  <si>
    <t xml:space="preserve">82-Servicios editoriales, de diseño, de artes gráficas y bellas artes </t>
  </si>
  <si>
    <t xml:space="preserve">8212-servicios de reproducción </t>
  </si>
  <si>
    <t>821215- impresión</t>
  </si>
  <si>
    <t>Impresión de papelería</t>
  </si>
  <si>
    <t xml:space="preserve">80-Servicios de gestión, servicios profesionales de empresa y servicios administrativos </t>
  </si>
  <si>
    <t xml:space="preserve">8011-Servicios de recursos humanos </t>
  </si>
  <si>
    <t xml:space="preserve">801116-Servicios de personal temporal </t>
  </si>
  <si>
    <t xml:space="preserve">Servicios temporales ambientales en salud y seguridad </t>
  </si>
  <si>
    <t>49-Equipos y suministros de laboratorio, de medición, de observación y de pruebas.</t>
  </si>
  <si>
    <t xml:space="preserve">4920-Equipos para entrenamiento físico </t>
  </si>
  <si>
    <t xml:space="preserve">492015-Equipo de entrenemiento para aeróbicos </t>
  </si>
  <si>
    <t xml:space="preserve">Lazos para saltar </t>
  </si>
  <si>
    <t>Pelotas para ejercicio</t>
  </si>
  <si>
    <t>492016-Equipo de entremiento de peso y resistencia</t>
  </si>
  <si>
    <t xml:space="preserve">Pesas </t>
  </si>
  <si>
    <t xml:space="preserve">Bandas de resistencia </t>
  </si>
  <si>
    <t>INDICADORES DE CAPACIDAD FINANCIERA</t>
  </si>
  <si>
    <t>INDICADORES DE CAPACIDAD ORGANIZACIONAL</t>
  </si>
  <si>
    <t>COD</t>
  </si>
  <si>
    <t>RAZON SOCIAL</t>
  </si>
  <si>
    <t>INDICE DE LIQUIDEZ</t>
  </si>
  <si>
    <t>INDICE ENDEUDAMIENTO</t>
  </si>
  <si>
    <t>COBERTURA DE INTERESES</t>
  </si>
  <si>
    <t>RENTABILIDAD DEL PATRIMONIO</t>
  </si>
  <si>
    <t>RENTABILIDAD DEL ACTIVO</t>
  </si>
  <si>
    <t>ASESORIAS E INGENIERIA SERVICIOS Y SUMINISTROS S.A.S</t>
  </si>
  <si>
    <t>ALVAREZ MEZA JORGE ARMANDO</t>
  </si>
  <si>
    <t>INDETERMINADO</t>
  </si>
  <si>
    <t>ANDEAN GEOLOGICAL SERVICES LIMITADA A.G.S.</t>
  </si>
  <si>
    <t>AGUILAR MUNIVE GINA MILETH</t>
  </si>
  <si>
    <t>AGQ COLOMBIA SAS</t>
  </si>
  <si>
    <t>ASOCIACION DE PROFESIONALES PARA EL DESARROLLO AGROPECUARIO PESQUERO Y AMBIENTAL DE LA DEPRESION MOMPOSINA</t>
  </si>
  <si>
    <t>A G CONSULTORES AMBIENTALES S.A.S.</t>
  </si>
  <si>
    <t>IFCAYA SAS</t>
  </si>
  <si>
    <t>ASOCIACION AGROECOLOGICA INTEGRAL PRODUCTIVA DEL CASANARE</t>
  </si>
  <si>
    <t>ABC SEÑALIZACION SAS</t>
  </si>
  <si>
    <t>INESCO LTDA</t>
  </si>
  <si>
    <t>AGROSEMILLAS DEL CAMPO S.A.S</t>
  </si>
  <si>
    <t>AAA DE COLOMBIA SAS ESP</t>
  </si>
  <si>
    <t>FUNYARUMO JBFC</t>
  </si>
  <si>
    <t>AMBIENTE &amp; URBANISMO SAS</t>
  </si>
  <si>
    <t>ASOCIACION DE INGENIEROS DE SISTEMAS 3D GRUPO EMPRESARIAL</t>
  </si>
  <si>
    <t>AFA CONSULTORES Y CONSTRUCTORES S.A</t>
  </si>
  <si>
    <t>ALF Soluciones Metalicas</t>
  </si>
  <si>
    <t>DAVID ORDOSGOITIA LEONARDO JALIL</t>
  </si>
  <si>
    <t>AIRLAB CONSULTING S.A.S.</t>
  </si>
  <si>
    <t>ABM COLOMBIA S.A.S.</t>
  </si>
  <si>
    <t>ASOCIACION PARA EL DESARROLLO INTEGRAL DE LA FAMILIA COLOMBIANA ADIFCOL</t>
  </si>
  <si>
    <t>AGRO-TECH SAS BIC</t>
  </si>
  <si>
    <t>ALCA INGENIERIA Y DESARROLLO SAS</t>
  </si>
  <si>
    <t xml:space="preserve">A &amp; A CONSULTORIA E INGENIERIA S A S </t>
  </si>
  <si>
    <t>AGUAS DE BOGOTA S.A. E.S.P.</t>
  </si>
  <si>
    <t>A.F CAFE S.A.S - ZOMAC</t>
  </si>
  <si>
    <t xml:space="preserve">ASOCIACION COLOMBIANA DE INGENIERIA SANITARIA Y AMBIENTAL </t>
  </si>
  <si>
    <t>ALTA BIOTECNOLOGIA COLOMBIANA S.A.S</t>
  </si>
  <si>
    <t>PACHECO OQUENDO ALFONSO RAFAEL</t>
  </si>
  <si>
    <t>180 GRADOS CONSULTORES S.A.S.</t>
  </si>
  <si>
    <t>GESTION LOGISTICA KJM S.A.S.</t>
  </si>
  <si>
    <t>INSTITUTO TECNICO DE GESTION EMPRESARIAL, ITGEM SAS</t>
  </si>
  <si>
    <t xml:space="preserve">ASOCIACION CRECER JUNTOS COLOMBIA </t>
  </si>
  <si>
    <t>JM ASOCIACION DE INGENIEROS S.A.S</t>
  </si>
  <si>
    <t>AHG HIDROGEOLOGOS S.A.S.</t>
  </si>
  <si>
    <t>PODADO 29%</t>
  </si>
  <si>
    <t>PODADO 0%</t>
  </si>
  <si>
    <t>PODADO 30%</t>
  </si>
  <si>
    <t>PODADO 8%</t>
  </si>
  <si>
    <t>PODADO 13%</t>
  </si>
  <si>
    <t>PODADO 65%</t>
  </si>
  <si>
    <t>LIQUIDEZ</t>
  </si>
  <si>
    <t>CAPITAL DE TRABAJO</t>
  </si>
  <si>
    <t>ENDEUDAM</t>
  </si>
  <si>
    <t>PATRIMONIO</t>
  </si>
  <si>
    <t>RENTABILIDAD SOBRE PATRIMONIO</t>
  </si>
  <si>
    <t>RENTABILIDAD SOBRE ACTIVOS</t>
  </si>
  <si>
    <t>RAZON DE COBERTURA DE INTERESES</t>
  </si>
  <si>
    <t>COBERTURA DE LA MUESTRA</t>
  </si>
  <si>
    <t>ENDEUDAMIENTO</t>
  </si>
  <si>
    <t>INTERESES</t>
  </si>
  <si>
    <t>ACTIVOS</t>
  </si>
  <si>
    <t>Promedio</t>
  </si>
  <si>
    <t>Mediana</t>
  </si>
  <si>
    <t>Desvación</t>
  </si>
  <si>
    <t>INDICADORES DE CAPACIDAD FINANCIERA Y ORGANIZACIONAL FDL DE SAN CRISTOBAL</t>
  </si>
  <si>
    <t>PROCESO: Selección Abreviada de Menor Cuantía</t>
  </si>
  <si>
    <r>
      <rPr>
        <b/>
        <sz val="12"/>
        <color theme="1"/>
        <rFont val="Calibri"/>
        <family val="2"/>
        <scheme val="minor"/>
      </rPr>
      <t>OBJETO DEL PROCESO</t>
    </r>
    <r>
      <rPr>
        <sz val="12"/>
        <color theme="1"/>
        <rFont val="Calibri"/>
        <family val="2"/>
        <scheme val="minor"/>
      </rPr>
      <t>: "CONTRATAR LA PRESTACIÓN DE SERVICIOS DE ASISTENCIA Y ACOMPAÑAMIENTO TÉCNICO PARA LA IMPLEMENTACIÓN DE PROCESOS CIUDADANOS DE EDUCACIÓN AMBIENTAL (PROCEDA), FORTALECIMIENTO DE PROYECTOS DE AGRICULTURA URBANA Y PERIURBANA, Y DESARROLLO DE ACCIONES PEDAGÓGICAS SOBRE SEPARACIÓN EN LA FUENTE Y RECICLAJE, MEDIANTE PROCESOS DE FORMACIÓN TEÓRICO-PRÁCTICOS, ENTREGA DE INSUMOS, ASISTENCIA TÉCNICA ESPECIALIZADA, FORTALECIMIENTO ORGANIZACIONAL, CAMPAÑAS COMUNICATIVAS Y GENERACIÓN DE CAPACIDADES SOSTENIBLES PARA EL MANEJO AMBIENTAL DEL TERRITORIO.</t>
    </r>
  </si>
  <si>
    <t>PRESUPUESTO OFICIAL:OCHOCIENTOS TREINTA Y DOS MILLONES CIENTO CUARENTA MIL QUINIENTOS OCHO PESOS ($ 832.140.508)</t>
  </si>
  <si>
    <t>El analisis de los indicadores financieros se establecio con base en la información de los registros unicos de proponentes (RUP)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36 empresas, información reportada con cierre al 31 de diciembre de 2025.</t>
  </si>
  <si>
    <t>INDICADORES FINANCIEROS</t>
  </si>
  <si>
    <t>OBSERVACIONES</t>
  </si>
  <si>
    <t>ÁREA FINANCIERA</t>
  </si>
  <si>
    <t>Indíce de Liquidez</t>
  </si>
  <si>
    <t>=</t>
  </si>
  <si>
    <t>Activo Corriente</t>
  </si>
  <si>
    <t>De acuerdo a la muestra general  para este indicador se analizaron 36 empresas, en el análisis estadístico se utilizó el metodo DE MEDIA PODADA CON LIMITE MAXIMO Y MINIMO, con una poda del 20%, que arrojó un resultado de límite mínimo 1,86</t>
  </si>
  <si>
    <t>Pasivo Corriente</t>
  </si>
  <si>
    <t>Nivel de Endeudamiento</t>
  </si>
  <si>
    <t>Pasivo Total</t>
  </si>
  <si>
    <t>&lt; = 0,47</t>
  </si>
  <si>
    <t>De acuerdo a la muestra general  para este indicador se analizaron 36 Empresas, en el análisis estadístico se utilizó el metodo DE MEDIA PODADA CON LIMITE MAXIMO Y MINIMO, con una poda del 0%, que arrojó un resultado de límite maximo del 47%</t>
  </si>
  <si>
    <t>ActivoTotal</t>
  </si>
  <si>
    <t>Razón Cobertura
de intereses</t>
  </si>
  <si>
    <t>Utilidad Operacional</t>
  </si>
  <si>
    <t>&gt; = 1,20</t>
  </si>
  <si>
    <t>De acuerdo a la muestra general  para este indicador se analizaron 36 empresas, en el análisis estadístico se utilizó el metodo DE MEDIA PODADA CON  LIMITE MAXIMO Y MINIMO, con una poda del 65%, que arrojó un resultado de límite mínimo de 1,20</t>
  </si>
  <si>
    <t>Gasto de Intereses</t>
  </si>
  <si>
    <t>Rentabilidad sobre
Patrimonio</t>
  </si>
  <si>
    <t>&gt; = 0,04</t>
  </si>
  <si>
    <t>De acuerdo a la muestra general  para este indicador se analizaron 36 empresas, en el análisis estadístico se utilizó el metodo DE MEDIA PODADA CON LIMITE MAXIMO Y MINIMO, con una poda del 8%, lo que arrojó un resultado de límite mínimo 0,04</t>
  </si>
  <si>
    <t>Patrimonio</t>
  </si>
  <si>
    <t>Rentabilidad sobre
Activos</t>
  </si>
  <si>
    <t>&gt; = 0,03</t>
  </si>
  <si>
    <t>De acuerdo a la muestra general  para este indicador se analizaron 36 empresas, en el análisis estadístico se utilizó el metodo DE MEDIA PODADA CON LIMITE MAXIMO Y MINIMO, con una poda del 13%, lo que arrojó un resultado de límite mínimo 0,03</t>
  </si>
  <si>
    <t>Activos</t>
  </si>
  <si>
    <t>ELABORO: Jesus Antonio Solis Sinisterra, Profesional del area de Planeacion</t>
  </si>
  <si>
    <t>23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</si>
</sst>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 #,##0_-;_-* &quot;-&quot;??_-;_-@_-"/>
  </numFmts>
  <fonts count="31">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9"/>
      <color theme="0"/>
      <name val="Calibri"/>
      <family val="2"/>
      <scheme val="minor"/>
    </font>
    <font>
      <sz val="9"/>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sz val="12"/>
      <color theme="1"/>
      <name val="Times New Roman"/>
      <family val="1"/>
    </font>
    <font>
      <b/>
      <sz val="12"/>
      <color theme="1"/>
      <name val="Times New Roman"/>
      <family val="1"/>
    </font>
    <font>
      <b/>
      <sz val="12"/>
      <color theme="1"/>
      <name val="Garamond"/>
      <family val="1"/>
    </font>
    <font>
      <sz val="12"/>
      <color theme="1"/>
      <name val="Garamond"/>
      <family val="1"/>
    </font>
    <font>
      <sz val="8"/>
      <color theme="1"/>
      <name val="AR CENA"/>
    </font>
    <font>
      <sz val="11"/>
      <name val="Times New Roman"/>
      <family val="1"/>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2F2F2"/>
        <bgColor indexed="64"/>
      </patternFill>
    </fill>
  </fills>
  <borders count="26">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6">
    <xf numFmtId="0" fontId="0"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29">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2" applyFont="1" applyFill="1" applyBorder="1"/>
    <xf numFmtId="9" fontId="2" fillId="4" borderId="0" xfId="1" applyFont="1" applyFill="1"/>
    <xf numFmtId="1" fontId="2" fillId="4" borderId="0" xfId="0" applyNumberFormat="1" applyFont="1" applyFill="1"/>
    <xf numFmtId="43" fontId="2" fillId="0" borderId="2" xfId="2" applyFont="1" applyFill="1" applyBorder="1"/>
    <xf numFmtId="0" fontId="6" fillId="0" borderId="0" xfId="0" applyFont="1"/>
    <xf numFmtId="0" fontId="5" fillId="0" borderId="0" xfId="0" applyFont="1"/>
    <xf numFmtId="9" fontId="5" fillId="0" borderId="0" xfId="1" applyFont="1"/>
    <xf numFmtId="0" fontId="7" fillId="0" borderId="0" xfId="0" applyFont="1"/>
    <xf numFmtId="9" fontId="7" fillId="0" borderId="0" xfId="0" applyNumberFormat="1" applyFont="1"/>
    <xf numFmtId="0" fontId="7" fillId="0" borderId="0" xfId="1" applyNumberFormat="1" applyFont="1"/>
    <xf numFmtId="9" fontId="7" fillId="0" borderId="0" xfId="1" applyFont="1"/>
    <xf numFmtId="9" fontId="2" fillId="0" borderId="0" xfId="1" applyFont="1"/>
    <xf numFmtId="43" fontId="2" fillId="0" borderId="0" xfId="2" applyFont="1" applyFill="1"/>
    <xf numFmtId="43" fontId="2" fillId="0" borderId="0" xfId="2" applyFont="1"/>
    <xf numFmtId="40" fontId="8" fillId="0" borderId="2" xfId="2" applyNumberFormat="1" applyFont="1" applyBorder="1"/>
    <xf numFmtId="40" fontId="8" fillId="0" borderId="2" xfId="2" applyNumberFormat="1" applyFont="1" applyFill="1" applyBorder="1"/>
    <xf numFmtId="10" fontId="8" fillId="0" borderId="2" xfId="1" applyNumberFormat="1" applyFont="1" applyFill="1" applyBorder="1"/>
    <xf numFmtId="0" fontId="8" fillId="0" borderId="0" xfId="0" applyFont="1"/>
    <xf numFmtId="40" fontId="8" fillId="0" borderId="0" xfId="0" applyNumberFormat="1" applyFont="1"/>
    <xf numFmtId="10" fontId="8" fillId="0" borderId="0" xfId="1" applyNumberFormat="1" applyFont="1"/>
    <xf numFmtId="40" fontId="0" fillId="0" borderId="0" xfId="0" applyNumberFormat="1"/>
    <xf numFmtId="10" fontId="8" fillId="0" borderId="0" xfId="1" applyNumberFormat="1" applyFont="1" applyFill="1"/>
    <xf numFmtId="40" fontId="9" fillId="4" borderId="2" xfId="2" applyNumberFormat="1" applyFont="1" applyFill="1" applyBorder="1"/>
    <xf numFmtId="40" fontId="11" fillId="4" borderId="2" xfId="2" applyNumberFormat="1" applyFont="1" applyFill="1" applyBorder="1"/>
    <xf numFmtId="40" fontId="2" fillId="0" borderId="0" xfId="0" applyNumberFormat="1" applyFont="1"/>
    <xf numFmtId="9" fontId="10" fillId="4" borderId="2" xfId="1" applyFont="1" applyFill="1" applyBorder="1"/>
    <xf numFmtId="43" fontId="2" fillId="0" borderId="3" xfId="2" applyFont="1" applyFill="1" applyBorder="1"/>
    <xf numFmtId="2" fontId="8" fillId="0" borderId="2" xfId="1" applyNumberFormat="1" applyFont="1" applyBorder="1"/>
    <xf numFmtId="164" fontId="13" fillId="0" borderId="0" xfId="2" applyNumberFormat="1" applyFont="1" applyAlignment="1"/>
    <xf numFmtId="164" fontId="1" fillId="0" borderId="0" xfId="2" applyNumberFormat="1" applyFont="1" applyBorder="1" applyAlignment="1">
      <alignment vertical="center"/>
    </xf>
    <xf numFmtId="49" fontId="1" fillId="0" borderId="0" xfId="2" applyNumberFormat="1" applyFont="1" applyBorder="1" applyAlignment="1">
      <alignment vertical="center" wrapText="1"/>
    </xf>
    <xf numFmtId="49" fontId="1" fillId="0" borderId="0" xfId="2" applyNumberFormat="1" applyFont="1" applyAlignment="1">
      <alignment horizontal="left" vertical="center" wrapText="1"/>
    </xf>
    <xf numFmtId="0" fontId="15" fillId="0" borderId="0" xfId="0" applyFont="1" applyAlignment="1">
      <alignment horizontal="center"/>
    </xf>
    <xf numFmtId="0" fontId="16" fillId="0" borderId="0" xfId="0" applyFont="1"/>
    <xf numFmtId="0" fontId="0" fillId="0" borderId="0" xfId="0" applyAlignment="1">
      <alignment horizontal="center"/>
    </xf>
    <xf numFmtId="0" fontId="0" fillId="0" borderId="0" xfId="0" applyAlignment="1">
      <alignment vertical="center" wrapText="1"/>
    </xf>
    <xf numFmtId="0" fontId="0" fillId="0" borderId="0" xfId="0" applyAlignment="1">
      <alignment horizontal="left" vertical="center" wrapText="1"/>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horizontal="center" vertical="center" wrapText="1"/>
    </xf>
    <xf numFmtId="0" fontId="19" fillId="0" borderId="0" xfId="0" applyFont="1" applyAlignment="1">
      <alignment horizontal="center" vertical="center"/>
    </xf>
    <xf numFmtId="0" fontId="0" fillId="0" borderId="0" xfId="0" applyAlignment="1">
      <alignment horizontal="left"/>
    </xf>
    <xf numFmtId="0" fontId="20" fillId="0" borderId="6" xfId="0" applyFont="1" applyBorder="1" applyAlignment="1">
      <alignment horizontal="center" vertical="center" wrapText="1"/>
    </xf>
    <xf numFmtId="0" fontId="20" fillId="0" borderId="18" xfId="0" applyFont="1" applyBorder="1" applyAlignment="1">
      <alignment horizontal="center" vertical="center" wrapText="1"/>
    </xf>
    <xf numFmtId="0" fontId="14" fillId="0" borderId="0" xfId="0" applyFont="1"/>
    <xf numFmtId="0" fontId="12" fillId="6" borderId="4" xfId="0" applyFont="1" applyFill="1" applyBorder="1" applyAlignment="1">
      <alignment horizontal="center" vertical="center" wrapText="1"/>
    </xf>
    <xf numFmtId="2" fontId="0" fillId="0" borderId="0" xfId="0" applyNumberFormat="1" applyAlignment="1">
      <alignment horizontal="center" vertical="center"/>
    </xf>
    <xf numFmtId="0" fontId="21" fillId="0" borderId="0" xfId="0" applyFont="1" applyAlignment="1">
      <alignment horizontal="center" vertical="center" wrapText="1"/>
    </xf>
    <xf numFmtId="0" fontId="22" fillId="0" borderId="0" xfId="0" applyFont="1"/>
    <xf numFmtId="0" fontId="2" fillId="0" borderId="0" xfId="0" applyFont="1" applyAlignment="1">
      <alignment wrapText="1"/>
    </xf>
    <xf numFmtId="2" fontId="22" fillId="0" borderId="4" xfId="0" applyNumberFormat="1" applyFont="1" applyBorder="1" applyAlignment="1">
      <alignment horizontal="center" vertical="center"/>
    </xf>
    <xf numFmtId="0" fontId="22" fillId="0" borderId="0" xfId="0" applyFont="1" applyAlignment="1">
      <alignment vertical="center"/>
    </xf>
    <xf numFmtId="2" fontId="2" fillId="0" borderId="0" xfId="0" applyNumberFormat="1" applyFont="1"/>
    <xf numFmtId="0" fontId="0" fillId="0" borderId="0" xfId="0" applyAlignment="1">
      <alignment horizontal="center" vertical="center" wrapText="1"/>
    </xf>
    <xf numFmtId="0" fontId="0" fillId="0" borderId="4" xfId="0" applyBorder="1" applyAlignment="1">
      <alignment horizontal="center" vertical="center"/>
    </xf>
    <xf numFmtId="0" fontId="0" fillId="0" borderId="0" xfId="0" applyAlignment="1">
      <alignment vertical="center"/>
    </xf>
    <xf numFmtId="9" fontId="8" fillId="0" borderId="0" xfId="0" applyNumberFormat="1" applyFont="1"/>
    <xf numFmtId="9" fontId="0" fillId="7" borderId="0" xfId="0" applyNumberFormat="1" applyFill="1"/>
    <xf numFmtId="1" fontId="2" fillId="7" borderId="0" xfId="0" applyNumberFormat="1" applyFont="1" applyFill="1"/>
    <xf numFmtId="0" fontId="2" fillId="3" borderId="2" xfId="2" applyNumberFormat="1" applyFont="1" applyFill="1" applyBorder="1"/>
    <xf numFmtId="1" fontId="0" fillId="0" borderId="0" xfId="0" applyNumberFormat="1" applyAlignment="1">
      <alignment horizontal="center" vertical="center"/>
    </xf>
    <xf numFmtId="0" fontId="27" fillId="8" borderId="19" xfId="0" applyFont="1" applyFill="1" applyBorder="1" applyAlignment="1">
      <alignment horizontal="center" vertical="center" wrapText="1"/>
    </xf>
    <xf numFmtId="0" fontId="27" fillId="8" borderId="22" xfId="0" applyFont="1" applyFill="1" applyBorder="1" applyAlignment="1">
      <alignment horizontal="center" vertical="center" wrapText="1"/>
    </xf>
    <xf numFmtId="0" fontId="28" fillId="0" borderId="24" xfId="0" applyFont="1" applyBorder="1" applyAlignment="1">
      <alignment horizontal="center" vertical="center" wrapText="1"/>
    </xf>
    <xf numFmtId="0" fontId="0" fillId="0" borderId="23" xfId="0" applyBorder="1" applyAlignment="1">
      <alignment vertical="center" wrapText="1"/>
    </xf>
    <xf numFmtId="0" fontId="25" fillId="0" borderId="24"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23" xfId="0" applyFont="1" applyBorder="1" applyAlignment="1">
      <alignment vertical="center" wrapText="1"/>
    </xf>
    <xf numFmtId="0" fontId="28" fillId="0" borderId="20" xfId="0" applyFont="1" applyBorder="1" applyAlignment="1">
      <alignment horizontal="center" vertical="center" wrapText="1"/>
    </xf>
    <xf numFmtId="2" fontId="0" fillId="0" borderId="4" xfId="0" applyNumberFormat="1" applyBorder="1" applyAlignment="1">
      <alignment horizontal="center" vertical="center"/>
    </xf>
    <xf numFmtId="4" fontId="0" fillId="0" borderId="4" xfId="0" applyNumberFormat="1" applyBorder="1" applyAlignment="1">
      <alignment horizontal="center" vertical="center"/>
    </xf>
    <xf numFmtId="165" fontId="2" fillId="3" borderId="2" xfId="2" applyNumberFormat="1" applyFont="1" applyFill="1" applyBorder="1"/>
    <xf numFmtId="0" fontId="29" fillId="0" borderId="0" xfId="0" applyFont="1"/>
    <xf numFmtId="0" fontId="30" fillId="0" borderId="4" xfId="0" applyFont="1" applyBorder="1" applyAlignment="1">
      <alignment horizontal="right" vertical="center" wrapText="1"/>
    </xf>
    <xf numFmtId="0" fontId="12" fillId="6" borderId="9" xfId="0" applyFont="1" applyFill="1" applyBorder="1" applyAlignment="1">
      <alignment horizontal="center" vertical="center" wrapText="1"/>
    </xf>
    <xf numFmtId="0" fontId="21" fillId="4" borderId="9" xfId="0" applyFont="1" applyFill="1" applyBorder="1" applyAlignment="1">
      <alignment horizontal="center" vertical="center" wrapText="1"/>
    </xf>
    <xf numFmtId="0" fontId="21" fillId="5" borderId="9" xfId="0" applyFont="1" applyFill="1" applyBorder="1" applyAlignment="1">
      <alignment horizontal="center" vertical="center" wrapText="1"/>
    </xf>
    <xf numFmtId="0" fontId="0" fillId="0" borderId="4" xfId="0" applyBorder="1"/>
    <xf numFmtId="2" fontId="2" fillId="3" borderId="2" xfId="2" applyNumberFormat="1" applyFont="1" applyFill="1" applyBorder="1"/>
    <xf numFmtId="0" fontId="0" fillId="0" borderId="4" xfId="0" applyBorder="1" applyAlignment="1">
      <alignment horizontal="left" vertical="center" wrapText="1"/>
    </xf>
    <xf numFmtId="0" fontId="19" fillId="0" borderId="4" xfId="0" applyFont="1" applyBorder="1" applyAlignment="1">
      <alignment horizontal="center" vertical="center"/>
    </xf>
    <xf numFmtId="0" fontId="19" fillId="0" borderId="10" xfId="0" applyFont="1" applyBorder="1" applyAlignment="1">
      <alignment horizontal="center" vertical="center"/>
    </xf>
    <xf numFmtId="0" fontId="19" fillId="0" borderId="17" xfId="0" applyFont="1" applyBorder="1" applyAlignment="1">
      <alignment horizontal="center" vertical="center"/>
    </xf>
    <xf numFmtId="0" fontId="18" fillId="0" borderId="8" xfId="0" applyFont="1" applyBorder="1" applyAlignment="1">
      <alignment horizontal="center" vertical="center" wrapText="1"/>
    </xf>
    <xf numFmtId="0" fontId="19" fillId="0" borderId="16" xfId="0" applyFont="1" applyBorder="1" applyAlignment="1">
      <alignment horizontal="center" vertical="center"/>
    </xf>
    <xf numFmtId="0" fontId="18" fillId="0" borderId="4" xfId="0" applyFont="1" applyBorder="1" applyAlignment="1">
      <alignment horizontal="center" vertical="center"/>
    </xf>
    <xf numFmtId="0" fontId="19" fillId="0" borderId="8" xfId="0" applyFont="1" applyBorder="1" applyAlignment="1">
      <alignment horizontal="center" vertical="center"/>
    </xf>
    <xf numFmtId="0" fontId="19" fillId="0" borderId="12" xfId="0" applyFont="1" applyBorder="1" applyAlignment="1">
      <alignment horizontal="center" vertical="center"/>
    </xf>
    <xf numFmtId="0" fontId="20" fillId="0" borderId="9" xfId="0" applyFont="1" applyBorder="1" applyAlignment="1">
      <alignment horizontal="center" vertical="center" wrapText="1"/>
    </xf>
    <xf numFmtId="0" fontId="20" fillId="0" borderId="13" xfId="0" applyFont="1" applyBorder="1" applyAlignment="1">
      <alignment horizontal="center" vertical="center" wrapText="1"/>
    </xf>
    <xf numFmtId="0" fontId="19" fillId="0" borderId="16" xfId="0" applyFont="1" applyBorder="1" applyAlignment="1">
      <alignment horizontal="center" vertical="center" wrapText="1"/>
    </xf>
    <xf numFmtId="0" fontId="0" fillId="0" borderId="8" xfId="0" applyBorder="1" applyAlignment="1">
      <alignment horizontal="left"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0" fillId="0" borderId="17" xfId="0" applyBorder="1" applyAlignment="1">
      <alignment horizontal="left" vertical="center" wrapText="1"/>
    </xf>
    <xf numFmtId="164" fontId="13" fillId="0" borderId="0" xfId="2" applyNumberFormat="1" applyFont="1" applyBorder="1" applyAlignment="1">
      <alignment horizontal="center"/>
    </xf>
    <xf numFmtId="49" fontId="24" fillId="0" borderId="4" xfId="2" applyNumberFormat="1" applyFont="1" applyBorder="1" applyAlignment="1">
      <alignment horizontal="left" vertical="center" wrapText="1"/>
    </xf>
    <xf numFmtId="49" fontId="23" fillId="0" borderId="4" xfId="2" applyNumberFormat="1" applyFont="1" applyBorder="1" applyAlignment="1">
      <alignment horizontal="left" vertical="center" wrapText="1"/>
    </xf>
    <xf numFmtId="49" fontId="23" fillId="0" borderId="5" xfId="2" applyNumberFormat="1" applyFont="1" applyBorder="1" applyAlignment="1">
      <alignment horizontal="left" vertical="center" wrapText="1"/>
    </xf>
    <xf numFmtId="49" fontId="23" fillId="0" borderId="6" xfId="2" applyNumberFormat="1" applyFont="1" applyBorder="1" applyAlignment="1">
      <alignment horizontal="left" vertical="center" wrapText="1"/>
    </xf>
    <xf numFmtId="49" fontId="23" fillId="0" borderId="7" xfId="2" applyNumberFormat="1" applyFont="1" applyBorder="1" applyAlignment="1">
      <alignment horizontal="left" vertical="center" wrapText="1"/>
    </xf>
    <xf numFmtId="164" fontId="12" fillId="0" borderId="4" xfId="2" applyNumberFormat="1" applyFont="1" applyBorder="1" applyAlignment="1">
      <alignment horizontal="left" vertical="top"/>
    </xf>
    <xf numFmtId="164" fontId="1" fillId="0" borderId="4" xfId="2" applyNumberFormat="1" applyFont="1" applyBorder="1" applyAlignment="1">
      <alignment horizontal="left" vertical="top"/>
    </xf>
    <xf numFmtId="49" fontId="14" fillId="0" borderId="4" xfId="2" applyNumberFormat="1" applyFont="1" applyBorder="1" applyAlignment="1">
      <alignment vertical="center" wrapText="1"/>
    </xf>
    <xf numFmtId="49" fontId="16" fillId="0" borderId="4" xfId="2" applyNumberFormat="1" applyFont="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9" fillId="0" borderId="14" xfId="0" applyFont="1" applyBorder="1" applyAlignment="1">
      <alignment horizontal="center" vertical="center"/>
    </xf>
    <xf numFmtId="0" fontId="19" fillId="0" borderId="9" xfId="0" applyFont="1" applyBorder="1" applyAlignment="1">
      <alignment horizontal="center" vertical="center"/>
    </xf>
    <xf numFmtId="0" fontId="19" fillId="0" borderId="15" xfId="0" applyFont="1" applyBorder="1" applyAlignment="1">
      <alignment horizontal="center" vertical="center"/>
    </xf>
    <xf numFmtId="0" fontId="19" fillId="0" borderId="13"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28" fillId="0" borderId="25"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20" xfId="0" applyFont="1" applyBorder="1" applyAlignment="1">
      <alignment horizontal="center" vertical="center" wrapText="1"/>
    </xf>
    <xf numFmtId="0" fontId="24" fillId="0" borderId="4" xfId="0" applyFont="1" applyBorder="1" applyAlignment="1">
      <alignment horizontal="center" vertical="center"/>
    </xf>
    <xf numFmtId="0" fontId="12" fillId="0" borderId="4" xfId="0" applyFont="1" applyBorder="1" applyAlignment="1">
      <alignment horizontal="center" vertical="center" wrapText="1"/>
    </xf>
  </cellXfs>
  <cellStyles count="6">
    <cellStyle name="Millares 2" xfId="2" xr:uid="{00000000-0005-0000-0000-000000000000}"/>
    <cellStyle name="Millares 2 2" xfId="3" xr:uid="{00000000-0005-0000-0000-000001000000}"/>
    <cellStyle name="Millares 2 2 2" xfId="5" xr:uid="{00000000-0005-0000-0000-000002000000}"/>
    <cellStyle name="Millares 2 3" xfId="4" xr:uid="{00000000-0005-0000-0000-000003000000}"/>
    <cellStyle name="Normal" xfId="0" builtinId="0"/>
    <cellStyle name="Porcentaje" xfId="1" builtinId="5"/>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5"/>
  <sheetViews>
    <sheetView topLeftCell="C1" workbookViewId="0">
      <selection activeCell="E7" sqref="E7"/>
    </sheetView>
  </sheetViews>
  <sheetFormatPr defaultColWidth="11.42578125" defaultRowHeight="14.45"/>
  <cols>
    <col min="2" max="2" width="24.28515625" bestFit="1" customWidth="1"/>
    <col min="3" max="3" width="13" bestFit="1" customWidth="1"/>
    <col min="4" max="4" width="29.85546875" bestFit="1" customWidth="1"/>
    <col min="5" max="5" width="16.5703125" customWidth="1"/>
    <col min="6" max="6" width="23.85546875" customWidth="1"/>
  </cols>
  <sheetData>
    <row r="1" spans="2:6" ht="15" thickBot="1"/>
    <row r="2" spans="2:6" ht="31.9" thickBot="1">
      <c r="B2" s="65" t="s">
        <v>0</v>
      </c>
      <c r="C2" s="66" t="s">
        <v>1</v>
      </c>
      <c r="D2" s="66" t="s">
        <v>2</v>
      </c>
      <c r="E2" s="66" t="s">
        <v>3</v>
      </c>
      <c r="F2" s="66" t="s">
        <v>4</v>
      </c>
    </row>
    <row r="3" spans="2:6" ht="16.149999999999999" thickBot="1">
      <c r="B3" s="124" t="s">
        <v>5</v>
      </c>
      <c r="C3" s="124" t="s">
        <v>6</v>
      </c>
      <c r="D3" s="67" t="s">
        <v>7</v>
      </c>
      <c r="E3" s="70">
        <v>85151600</v>
      </c>
      <c r="F3" s="70" t="s">
        <v>8</v>
      </c>
    </row>
    <row r="4" spans="2:6" ht="31.9" thickBot="1">
      <c r="B4" s="125"/>
      <c r="C4" s="125"/>
      <c r="D4" s="69" t="s">
        <v>9</v>
      </c>
      <c r="E4" s="70">
        <v>85151601</v>
      </c>
      <c r="F4" s="70" t="s">
        <v>10</v>
      </c>
    </row>
    <row r="5" spans="2:6" ht="31.9" thickBot="1">
      <c r="B5" s="125"/>
      <c r="C5" s="125"/>
      <c r="D5" s="68"/>
      <c r="E5" s="70">
        <v>85151604</v>
      </c>
      <c r="F5" s="70" t="s">
        <v>11</v>
      </c>
    </row>
    <row r="6" spans="2:6" ht="47.45" thickBot="1">
      <c r="B6" s="125"/>
      <c r="C6" s="125"/>
      <c r="D6" s="124" t="s">
        <v>12</v>
      </c>
      <c r="E6" s="70">
        <v>85151504</v>
      </c>
      <c r="F6" s="71" t="s">
        <v>13</v>
      </c>
    </row>
    <row r="7" spans="2:6" ht="31.9" thickBot="1">
      <c r="B7" s="126"/>
      <c r="C7" s="126"/>
      <c r="D7" s="126"/>
      <c r="E7" s="70">
        <v>85151505</v>
      </c>
      <c r="F7" s="70" t="s">
        <v>14</v>
      </c>
    </row>
    <row r="8" spans="2:6" ht="47.45" thickBot="1">
      <c r="B8" s="72" t="s">
        <v>15</v>
      </c>
      <c r="C8" s="70" t="s">
        <v>16</v>
      </c>
      <c r="D8" s="70" t="s">
        <v>17</v>
      </c>
      <c r="E8" s="70">
        <v>42151625</v>
      </c>
      <c r="F8" s="70" t="s">
        <v>18</v>
      </c>
    </row>
    <row r="9" spans="2:6" ht="47.45" thickBot="1">
      <c r="B9" s="72" t="s">
        <v>19</v>
      </c>
      <c r="C9" s="70" t="s">
        <v>20</v>
      </c>
      <c r="D9" s="70" t="s">
        <v>21</v>
      </c>
      <c r="E9" s="70" t="s">
        <v>21</v>
      </c>
      <c r="F9" s="70" t="s">
        <v>21</v>
      </c>
    </row>
    <row r="10" spans="2:6" ht="47.45" thickBot="1">
      <c r="B10" s="72" t="s">
        <v>22</v>
      </c>
      <c r="C10" s="70" t="s">
        <v>23</v>
      </c>
      <c r="D10" s="70" t="s">
        <v>24</v>
      </c>
      <c r="E10" s="70">
        <v>82121507</v>
      </c>
      <c r="F10" s="70" t="s">
        <v>25</v>
      </c>
    </row>
    <row r="11" spans="2:6" ht="63" thickBot="1">
      <c r="B11" s="72" t="s">
        <v>26</v>
      </c>
      <c r="C11" s="70" t="s">
        <v>27</v>
      </c>
      <c r="D11" s="70" t="s">
        <v>28</v>
      </c>
      <c r="E11" s="70">
        <v>80111622</v>
      </c>
      <c r="F11" s="70" t="s">
        <v>29</v>
      </c>
    </row>
    <row r="12" spans="2:6" ht="16.149999999999999" thickBot="1">
      <c r="B12" s="124" t="s">
        <v>30</v>
      </c>
      <c r="C12" s="124" t="s">
        <v>31</v>
      </c>
      <c r="D12" s="124" t="s">
        <v>32</v>
      </c>
      <c r="E12" s="70">
        <v>49201512</v>
      </c>
      <c r="F12" s="70" t="s">
        <v>33</v>
      </c>
    </row>
    <row r="13" spans="2:6" ht="16.149999999999999" thickBot="1">
      <c r="B13" s="125"/>
      <c r="C13" s="125"/>
      <c r="D13" s="126"/>
      <c r="E13" s="70">
        <v>49201514</v>
      </c>
      <c r="F13" s="70" t="s">
        <v>34</v>
      </c>
    </row>
    <row r="14" spans="2:6" ht="16.149999999999999" thickBot="1">
      <c r="B14" s="125"/>
      <c r="C14" s="125"/>
      <c r="D14" s="124" t="s">
        <v>35</v>
      </c>
      <c r="E14" s="70">
        <v>49201601</v>
      </c>
      <c r="F14" s="70" t="s">
        <v>36</v>
      </c>
    </row>
    <row r="15" spans="2:6" ht="16.149999999999999" thickBot="1">
      <c r="B15" s="126"/>
      <c r="C15" s="126"/>
      <c r="D15" s="126"/>
      <c r="E15" s="70">
        <v>49201611</v>
      </c>
      <c r="F15" s="70" t="s">
        <v>37</v>
      </c>
    </row>
  </sheetData>
  <mergeCells count="7">
    <mergeCell ref="B3:B7"/>
    <mergeCell ref="C3:C7"/>
    <mergeCell ref="D6:D7"/>
    <mergeCell ref="B12:B15"/>
    <mergeCell ref="C12:C15"/>
    <mergeCell ref="D12:D13"/>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AB711-33DE-487C-831F-7F6196CB40CF}">
  <dimension ref="A1:I38"/>
  <sheetViews>
    <sheetView zoomScale="80" zoomScaleNormal="80" workbookViewId="0">
      <pane ySplit="2" topLeftCell="A3" activePane="bottomLeft" state="frozen"/>
      <selection pane="bottomLeft" activeCell="D3" sqref="D3"/>
    </sheetView>
  </sheetViews>
  <sheetFormatPr defaultColWidth="11.42578125" defaultRowHeight="14.45"/>
  <cols>
    <col min="1" max="1" width="7.140625" style="55" customWidth="1"/>
    <col min="2" max="2" width="13.28515625" customWidth="1"/>
    <col min="3" max="3" width="36.140625" style="53" customWidth="1"/>
    <col min="4" max="5" width="15" style="52" customWidth="1"/>
    <col min="6" max="6" width="17.140625" customWidth="1"/>
    <col min="7" max="8" width="14.42578125" style="52" customWidth="1"/>
  </cols>
  <sheetData>
    <row r="1" spans="1:9" s="59" customFormat="1" ht="34.5" customHeight="1">
      <c r="C1" s="39"/>
      <c r="D1" s="127" t="s">
        <v>38</v>
      </c>
      <c r="E1" s="127"/>
      <c r="F1" s="127"/>
      <c r="G1" s="128" t="s">
        <v>39</v>
      </c>
      <c r="H1" s="128"/>
    </row>
    <row r="2" spans="1:9" ht="41.45">
      <c r="A2" s="57"/>
      <c r="B2" s="49" t="s">
        <v>40</v>
      </c>
      <c r="C2" s="78" t="s">
        <v>41</v>
      </c>
      <c r="D2" s="79" t="s">
        <v>42</v>
      </c>
      <c r="E2" s="79" t="s">
        <v>43</v>
      </c>
      <c r="F2" s="79" t="s">
        <v>44</v>
      </c>
      <c r="G2" s="80" t="s">
        <v>45</v>
      </c>
      <c r="H2" s="80" t="s">
        <v>46</v>
      </c>
    </row>
    <row r="3" spans="1:9">
      <c r="A3" s="59">
        <f>+A2+1</f>
        <v>1</v>
      </c>
      <c r="B3" s="77">
        <v>701117</v>
      </c>
      <c r="C3" s="81" t="s">
        <v>47</v>
      </c>
      <c r="D3" s="58">
        <v>2.16</v>
      </c>
      <c r="E3" s="73">
        <v>0.62</v>
      </c>
      <c r="F3" s="73">
        <v>0.57999999999999996</v>
      </c>
      <c r="G3" s="73">
        <v>0</v>
      </c>
      <c r="H3" s="73">
        <v>0</v>
      </c>
      <c r="I3" s="58">
        <v>2025</v>
      </c>
    </row>
    <row r="4" spans="1:9">
      <c r="A4" s="59">
        <f>+A3+1</f>
        <v>2</v>
      </c>
      <c r="B4" s="77">
        <v>771017</v>
      </c>
      <c r="C4" s="81" t="s">
        <v>48</v>
      </c>
      <c r="D4" s="58">
        <v>1.85</v>
      </c>
      <c r="E4" s="73">
        <v>0.14000000000000001</v>
      </c>
      <c r="F4" s="58" t="s">
        <v>49</v>
      </c>
      <c r="G4" s="73">
        <v>0</v>
      </c>
      <c r="H4" s="73">
        <v>0</v>
      </c>
      <c r="I4" s="58">
        <v>2024</v>
      </c>
    </row>
    <row r="5" spans="1:9">
      <c r="A5" s="59">
        <f t="shared" ref="A5:A38" si="0">+A4+1</f>
        <v>3</v>
      </c>
      <c r="B5" s="77">
        <v>701117</v>
      </c>
      <c r="C5" s="81" t="s">
        <v>50</v>
      </c>
      <c r="D5" s="58">
        <v>135.66999999999999</v>
      </c>
      <c r="E5" s="73">
        <v>0.18</v>
      </c>
      <c r="F5" s="73">
        <v>35.130000000000003</v>
      </c>
      <c r="G5" s="73">
        <v>0.01</v>
      </c>
      <c r="H5" s="73">
        <v>0.01</v>
      </c>
      <c r="I5" s="58">
        <v>2025</v>
      </c>
    </row>
    <row r="6" spans="1:9">
      <c r="A6" s="59">
        <f t="shared" si="0"/>
        <v>4</v>
      </c>
      <c r="B6" s="77">
        <v>771017</v>
      </c>
      <c r="C6" s="81" t="s">
        <v>51</v>
      </c>
      <c r="D6" s="58">
        <v>0.5</v>
      </c>
      <c r="E6" s="73">
        <v>0.02</v>
      </c>
      <c r="F6" s="58" t="s">
        <v>49</v>
      </c>
      <c r="G6" s="73">
        <v>0.02</v>
      </c>
      <c r="H6" s="73">
        <v>0.02</v>
      </c>
      <c r="I6" s="58">
        <v>2025</v>
      </c>
    </row>
    <row r="7" spans="1:9">
      <c r="A7" s="59">
        <f t="shared" si="0"/>
        <v>5</v>
      </c>
      <c r="B7" s="77">
        <v>771116</v>
      </c>
      <c r="C7" s="81" t="s">
        <v>52</v>
      </c>
      <c r="D7" s="58">
        <v>2.5499999999999998</v>
      </c>
      <c r="E7" s="73">
        <v>0.57999999999999996</v>
      </c>
      <c r="F7" s="73">
        <v>0.79</v>
      </c>
      <c r="G7" s="73">
        <v>0.03</v>
      </c>
      <c r="H7" s="73">
        <v>0.01</v>
      </c>
      <c r="I7" s="58">
        <v>2025</v>
      </c>
    </row>
    <row r="8" spans="1:9">
      <c r="A8" s="59">
        <f t="shared" si="0"/>
        <v>6</v>
      </c>
      <c r="B8" s="77">
        <v>101515</v>
      </c>
      <c r="C8" s="81" t="s">
        <v>53</v>
      </c>
      <c r="D8" s="58">
        <v>11.91</v>
      </c>
      <c r="E8" s="73">
        <v>7.0000000000000007E-2</v>
      </c>
      <c r="F8" s="58" t="s">
        <v>49</v>
      </c>
      <c r="G8" s="73">
        <v>0.03</v>
      </c>
      <c r="H8" s="73">
        <v>0.03</v>
      </c>
      <c r="I8" s="58">
        <v>2025</v>
      </c>
    </row>
    <row r="9" spans="1:9">
      <c r="A9" s="59">
        <f t="shared" si="0"/>
        <v>7</v>
      </c>
      <c r="B9" s="77">
        <v>771116</v>
      </c>
      <c r="C9" s="81" t="s">
        <v>54</v>
      </c>
      <c r="D9" s="58">
        <v>2.12</v>
      </c>
      <c r="E9" s="73">
        <v>0.18</v>
      </c>
      <c r="F9" s="73">
        <v>9.51</v>
      </c>
      <c r="G9" s="73">
        <v>0.05</v>
      </c>
      <c r="H9" s="73">
        <v>0.04</v>
      </c>
      <c r="I9" s="58">
        <v>2025</v>
      </c>
    </row>
    <row r="10" spans="1:9">
      <c r="A10" s="59">
        <f t="shared" si="0"/>
        <v>8</v>
      </c>
      <c r="B10" s="77">
        <v>701117</v>
      </c>
      <c r="C10" s="81" t="s">
        <v>55</v>
      </c>
      <c r="D10" s="58">
        <v>9.9600000000000009</v>
      </c>
      <c r="E10" s="73">
        <v>0.47</v>
      </c>
      <c r="F10" s="73">
        <v>10.41</v>
      </c>
      <c r="G10" s="73">
        <v>7.0000000000000007E-2</v>
      </c>
      <c r="H10" s="73">
        <v>0.03</v>
      </c>
      <c r="I10" s="58">
        <v>2025</v>
      </c>
    </row>
    <row r="11" spans="1:9">
      <c r="A11" s="59">
        <f t="shared" si="0"/>
        <v>9</v>
      </c>
      <c r="B11" s="77">
        <v>101515</v>
      </c>
      <c r="C11" s="81" t="s">
        <v>56</v>
      </c>
      <c r="D11" s="58">
        <v>238.48</v>
      </c>
      <c r="E11" s="73">
        <v>0</v>
      </c>
      <c r="F11" s="58" t="s">
        <v>49</v>
      </c>
      <c r="G11" s="73">
        <v>7.0000000000000007E-2</v>
      </c>
      <c r="H11" s="73">
        <v>7.0000000000000007E-2</v>
      </c>
      <c r="I11" s="58">
        <v>2025</v>
      </c>
    </row>
    <row r="12" spans="1:9">
      <c r="A12" s="59">
        <f t="shared" si="0"/>
        <v>10</v>
      </c>
      <c r="B12" s="77">
        <v>771017</v>
      </c>
      <c r="C12" s="81" t="s">
        <v>57</v>
      </c>
      <c r="D12" s="58">
        <v>2.1800000000000002</v>
      </c>
      <c r="E12" s="73">
        <v>0.35</v>
      </c>
      <c r="F12" s="73">
        <v>3.3</v>
      </c>
      <c r="G12" s="73">
        <v>0.08</v>
      </c>
      <c r="H12" s="73">
        <v>0.05</v>
      </c>
      <c r="I12" s="58">
        <v>2025</v>
      </c>
    </row>
    <row r="13" spans="1:9">
      <c r="A13" s="59">
        <f t="shared" si="0"/>
        <v>11</v>
      </c>
      <c r="B13" s="77">
        <v>861116</v>
      </c>
      <c r="C13" s="81" t="s">
        <v>58</v>
      </c>
      <c r="D13" s="58">
        <v>1.94</v>
      </c>
      <c r="E13" s="73">
        <v>0.06</v>
      </c>
      <c r="F13" s="73">
        <v>20984.81</v>
      </c>
      <c r="G13" s="73">
        <v>0.09</v>
      </c>
      <c r="H13" s="73">
        <v>0.09</v>
      </c>
      <c r="I13" s="58">
        <v>2025</v>
      </c>
    </row>
    <row r="14" spans="1:9">
      <c r="A14" s="59">
        <f t="shared" si="0"/>
        <v>12</v>
      </c>
      <c r="B14" s="77">
        <v>101515</v>
      </c>
      <c r="C14" s="81" t="s">
        <v>59</v>
      </c>
      <c r="D14" s="58">
        <v>780</v>
      </c>
      <c r="E14" s="73">
        <v>0</v>
      </c>
      <c r="F14" s="73">
        <v>72.06</v>
      </c>
      <c r="G14" s="73">
        <v>0.1</v>
      </c>
      <c r="H14" s="73">
        <v>0.1</v>
      </c>
      <c r="I14" s="58">
        <v>2024</v>
      </c>
    </row>
    <row r="15" spans="1:9">
      <c r="A15" s="59">
        <f t="shared" si="0"/>
        <v>13</v>
      </c>
      <c r="B15" s="77">
        <v>101515</v>
      </c>
      <c r="C15" s="81" t="s">
        <v>60</v>
      </c>
      <c r="D15" s="58">
        <v>4.6100000000000003</v>
      </c>
      <c r="E15" s="73">
        <v>0.21</v>
      </c>
      <c r="F15" s="73">
        <v>231.76</v>
      </c>
      <c r="G15" s="73">
        <v>0.1</v>
      </c>
      <c r="H15" s="73">
        <v>7.0000000000000007E-2</v>
      </c>
      <c r="I15" s="58">
        <v>2025</v>
      </c>
    </row>
    <row r="16" spans="1:9">
      <c r="A16" s="59">
        <f t="shared" si="0"/>
        <v>14</v>
      </c>
      <c r="B16" s="77">
        <v>101515</v>
      </c>
      <c r="C16" s="81" t="s">
        <v>61</v>
      </c>
      <c r="D16" s="58">
        <v>17.190000000000001</v>
      </c>
      <c r="E16" s="73">
        <v>0.12</v>
      </c>
      <c r="F16" s="73">
        <v>430.86</v>
      </c>
      <c r="G16" s="73">
        <v>0.13</v>
      </c>
      <c r="H16" s="73">
        <v>0.11</v>
      </c>
      <c r="I16" s="58">
        <v>2025</v>
      </c>
    </row>
    <row r="17" spans="1:9">
      <c r="A17" s="59">
        <f t="shared" si="0"/>
        <v>15</v>
      </c>
      <c r="B17" s="77">
        <v>771116</v>
      </c>
      <c r="C17" s="81" t="s">
        <v>62</v>
      </c>
      <c r="D17" s="58">
        <v>8.19</v>
      </c>
      <c r="E17" s="73">
        <v>0.11</v>
      </c>
      <c r="F17" s="73">
        <v>1350.16</v>
      </c>
      <c r="G17" s="73">
        <v>0.13</v>
      </c>
      <c r="H17" s="73">
        <v>0.11</v>
      </c>
      <c r="I17" s="58">
        <v>2025</v>
      </c>
    </row>
    <row r="18" spans="1:9">
      <c r="A18" s="59">
        <f t="shared" si="0"/>
        <v>16</v>
      </c>
      <c r="B18" s="77">
        <v>861116</v>
      </c>
      <c r="C18" s="81" t="s">
        <v>63</v>
      </c>
      <c r="D18" s="58">
        <v>6.31</v>
      </c>
      <c r="E18" s="73">
        <v>0.24</v>
      </c>
      <c r="F18" s="73">
        <v>13.34</v>
      </c>
      <c r="G18" s="73">
        <v>0.15</v>
      </c>
      <c r="H18" s="73">
        <v>0.11</v>
      </c>
      <c r="I18" s="58">
        <v>2025</v>
      </c>
    </row>
    <row r="19" spans="1:9">
      <c r="A19" s="59">
        <f t="shared" si="0"/>
        <v>17</v>
      </c>
      <c r="B19" s="77">
        <v>701117</v>
      </c>
      <c r="C19" s="81" t="s">
        <v>64</v>
      </c>
      <c r="D19" s="58">
        <v>3.67</v>
      </c>
      <c r="E19" s="73">
        <v>0.46</v>
      </c>
      <c r="F19" s="73">
        <v>5.79</v>
      </c>
      <c r="G19" s="73">
        <v>0.16</v>
      </c>
      <c r="H19" s="73">
        <v>0.08</v>
      </c>
      <c r="I19" s="58">
        <v>2025</v>
      </c>
    </row>
    <row r="20" spans="1:9">
      <c r="A20" s="59">
        <f t="shared" si="0"/>
        <v>18</v>
      </c>
      <c r="B20" s="77">
        <v>771017</v>
      </c>
      <c r="C20" s="81" t="s">
        <v>65</v>
      </c>
      <c r="D20" s="58">
        <v>3.84</v>
      </c>
      <c r="E20" s="73">
        <v>0.12</v>
      </c>
      <c r="F20" s="73">
        <v>101.02</v>
      </c>
      <c r="G20" s="73">
        <v>0.17</v>
      </c>
      <c r="H20" s="73">
        <v>0.15</v>
      </c>
      <c r="I20" s="58">
        <v>2025</v>
      </c>
    </row>
    <row r="21" spans="1:9">
      <c r="A21" s="59">
        <f t="shared" si="0"/>
        <v>19</v>
      </c>
      <c r="B21" s="77">
        <v>701117</v>
      </c>
      <c r="C21" s="81" t="s">
        <v>66</v>
      </c>
      <c r="D21" s="58">
        <v>66.17</v>
      </c>
      <c r="E21" s="73">
        <v>0.01</v>
      </c>
      <c r="F21" s="73">
        <v>219.36</v>
      </c>
      <c r="G21" s="73">
        <v>0.22</v>
      </c>
      <c r="H21" s="73">
        <v>0.21</v>
      </c>
      <c r="I21" s="58">
        <v>2025</v>
      </c>
    </row>
    <row r="22" spans="1:9">
      <c r="A22" s="59">
        <f t="shared" si="0"/>
        <v>20</v>
      </c>
      <c r="B22" s="77">
        <v>771017</v>
      </c>
      <c r="C22" s="81" t="s">
        <v>67</v>
      </c>
      <c r="D22" s="58">
        <v>3.1</v>
      </c>
      <c r="E22" s="73">
        <v>0.44</v>
      </c>
      <c r="F22" s="73">
        <v>2.0499999999999998</v>
      </c>
      <c r="G22" s="73">
        <v>0.23</v>
      </c>
      <c r="H22" s="73">
        <v>0.13</v>
      </c>
      <c r="I22" s="58">
        <v>2025</v>
      </c>
    </row>
    <row r="23" spans="1:9">
      <c r="A23" s="59">
        <f t="shared" si="0"/>
        <v>21</v>
      </c>
      <c r="B23" s="77">
        <v>861116</v>
      </c>
      <c r="C23" s="81" t="s">
        <v>68</v>
      </c>
      <c r="D23" s="58">
        <v>4.82</v>
      </c>
      <c r="E23" s="73">
        <v>0.22</v>
      </c>
      <c r="F23" s="73">
        <v>13.86</v>
      </c>
      <c r="G23" s="73">
        <v>0.23</v>
      </c>
      <c r="H23" s="73">
        <v>0.18</v>
      </c>
      <c r="I23" s="58">
        <v>2025</v>
      </c>
    </row>
    <row r="24" spans="1:9">
      <c r="A24" s="59">
        <f t="shared" si="0"/>
        <v>22</v>
      </c>
      <c r="B24" s="77">
        <v>771116</v>
      </c>
      <c r="C24" s="81" t="s">
        <v>69</v>
      </c>
      <c r="D24" s="58">
        <v>16.93</v>
      </c>
      <c r="E24" s="73">
        <v>0.05</v>
      </c>
      <c r="F24" s="73">
        <v>37.67</v>
      </c>
      <c r="G24" s="73">
        <v>0.27</v>
      </c>
      <c r="H24" s="73">
        <v>0.26</v>
      </c>
      <c r="I24" s="58">
        <v>2025</v>
      </c>
    </row>
    <row r="25" spans="1:9">
      <c r="A25" s="59">
        <f t="shared" si="0"/>
        <v>23</v>
      </c>
      <c r="B25" s="77">
        <v>701117</v>
      </c>
      <c r="C25" s="81" t="s">
        <v>70</v>
      </c>
      <c r="D25" s="58">
        <v>6.01</v>
      </c>
      <c r="E25" s="73">
        <v>0.2</v>
      </c>
      <c r="F25" s="73">
        <v>63.12</v>
      </c>
      <c r="G25" s="73">
        <v>0.27</v>
      </c>
      <c r="H25" s="73">
        <v>0.21</v>
      </c>
      <c r="I25" s="58">
        <v>2024</v>
      </c>
    </row>
    <row r="26" spans="1:9">
      <c r="A26" s="59">
        <f t="shared" si="0"/>
        <v>24</v>
      </c>
      <c r="B26" s="77">
        <v>701117</v>
      </c>
      <c r="C26" s="81" t="s">
        <v>71</v>
      </c>
      <c r="D26" s="58">
        <v>4.9800000000000004</v>
      </c>
      <c r="E26" s="73">
        <v>0.69</v>
      </c>
      <c r="F26" s="73">
        <v>6.61</v>
      </c>
      <c r="G26" s="73">
        <v>0.31</v>
      </c>
      <c r="H26" s="73">
        <v>0.09</v>
      </c>
      <c r="I26" s="58">
        <v>2025</v>
      </c>
    </row>
    <row r="27" spans="1:9">
      <c r="A27" s="59">
        <f t="shared" si="0"/>
        <v>25</v>
      </c>
      <c r="B27" s="77">
        <v>861116</v>
      </c>
      <c r="C27" s="81" t="s">
        <v>72</v>
      </c>
      <c r="D27" s="58">
        <v>7.56</v>
      </c>
      <c r="E27" s="73">
        <v>0.55000000000000004</v>
      </c>
      <c r="F27" s="73">
        <v>6.51</v>
      </c>
      <c r="G27" s="73">
        <v>0.32</v>
      </c>
      <c r="H27" s="73">
        <v>0.14000000000000001</v>
      </c>
      <c r="I27" s="58">
        <v>2025</v>
      </c>
    </row>
    <row r="28" spans="1:9">
      <c r="A28" s="59">
        <f t="shared" si="0"/>
        <v>26</v>
      </c>
      <c r="B28" s="77">
        <v>861116</v>
      </c>
      <c r="C28" s="81" t="s">
        <v>73</v>
      </c>
      <c r="D28" s="58">
        <v>2.16</v>
      </c>
      <c r="E28" s="73">
        <v>0.4</v>
      </c>
      <c r="F28" s="58" t="s">
        <v>49</v>
      </c>
      <c r="G28" s="73">
        <v>0.32</v>
      </c>
      <c r="H28" s="73">
        <v>0.19</v>
      </c>
      <c r="I28" s="58">
        <v>2025</v>
      </c>
    </row>
    <row r="29" spans="1:9">
      <c r="A29" s="59">
        <f t="shared" si="0"/>
        <v>27</v>
      </c>
      <c r="B29" s="77">
        <v>771116</v>
      </c>
      <c r="C29" s="81" t="s">
        <v>74</v>
      </c>
      <c r="D29" s="58">
        <v>75.19</v>
      </c>
      <c r="E29" s="73">
        <v>0.18</v>
      </c>
      <c r="F29" s="73">
        <v>84.61</v>
      </c>
      <c r="G29" s="73">
        <v>0.33</v>
      </c>
      <c r="H29" s="73">
        <v>0.27</v>
      </c>
      <c r="I29" s="58">
        <v>2025</v>
      </c>
    </row>
    <row r="30" spans="1:9">
      <c r="A30" s="59">
        <f t="shared" si="0"/>
        <v>28</v>
      </c>
      <c r="B30" s="77">
        <v>771017</v>
      </c>
      <c r="C30" s="81" t="s">
        <v>75</v>
      </c>
      <c r="D30" s="58">
        <v>5.38</v>
      </c>
      <c r="E30" s="73">
        <v>0.16</v>
      </c>
      <c r="F30" s="58" t="s">
        <v>49</v>
      </c>
      <c r="G30" s="73">
        <v>0.34</v>
      </c>
      <c r="H30" s="73">
        <v>0.28000000000000003</v>
      </c>
      <c r="I30" s="58">
        <v>2025</v>
      </c>
    </row>
    <row r="31" spans="1:9">
      <c r="A31" s="59">
        <f t="shared" si="0"/>
        <v>29</v>
      </c>
      <c r="B31" s="77">
        <v>771017</v>
      </c>
      <c r="C31" s="81" t="s">
        <v>76</v>
      </c>
      <c r="D31" s="58">
        <v>2.2999999999999998</v>
      </c>
      <c r="E31" s="73">
        <v>0.48</v>
      </c>
      <c r="F31" s="73">
        <v>1346.95</v>
      </c>
      <c r="G31" s="73">
        <v>0.4</v>
      </c>
      <c r="H31" s="73">
        <v>0.2</v>
      </c>
      <c r="I31" s="58">
        <v>2025</v>
      </c>
    </row>
    <row r="32" spans="1:9">
      <c r="A32" s="59">
        <f t="shared" si="0"/>
        <v>30</v>
      </c>
      <c r="B32" s="77">
        <v>701117</v>
      </c>
      <c r="C32" s="81" t="s">
        <v>77</v>
      </c>
      <c r="D32" s="58">
        <v>11.51</v>
      </c>
      <c r="E32" s="73">
        <v>0.12</v>
      </c>
      <c r="F32" s="73">
        <v>258.18</v>
      </c>
      <c r="G32" s="73">
        <v>0.42</v>
      </c>
      <c r="H32" s="73">
        <v>0.37</v>
      </c>
      <c r="I32" s="58">
        <v>2025</v>
      </c>
    </row>
    <row r="33" spans="1:9">
      <c r="A33" s="59">
        <f t="shared" si="0"/>
        <v>31</v>
      </c>
      <c r="B33" s="77">
        <v>771017</v>
      </c>
      <c r="C33" s="81" t="s">
        <v>78</v>
      </c>
      <c r="D33" s="58">
        <v>74.42</v>
      </c>
      <c r="E33" s="73">
        <v>0.01</v>
      </c>
      <c r="F33" s="58" t="s">
        <v>49</v>
      </c>
      <c r="G33" s="73">
        <v>0.52</v>
      </c>
      <c r="H33" s="73">
        <v>0.51</v>
      </c>
      <c r="I33" s="58">
        <v>2025</v>
      </c>
    </row>
    <row r="34" spans="1:9">
      <c r="A34" s="59">
        <f t="shared" si="0"/>
        <v>32</v>
      </c>
      <c r="B34" s="77">
        <v>861116</v>
      </c>
      <c r="C34" s="81" t="s">
        <v>79</v>
      </c>
      <c r="D34" s="58">
        <v>18.71</v>
      </c>
      <c r="E34" s="73">
        <v>0.05</v>
      </c>
      <c r="F34" s="73">
        <v>148.83000000000001</v>
      </c>
      <c r="G34" s="73">
        <v>0.64</v>
      </c>
      <c r="H34" s="73">
        <v>0.61</v>
      </c>
      <c r="I34" s="58">
        <v>2025</v>
      </c>
    </row>
    <row r="35" spans="1:9">
      <c r="A35" s="59">
        <f t="shared" si="0"/>
        <v>33</v>
      </c>
      <c r="B35" s="77">
        <v>861116</v>
      </c>
      <c r="C35" s="81" t="s">
        <v>80</v>
      </c>
      <c r="D35" s="58">
        <v>4.53</v>
      </c>
      <c r="E35" s="73">
        <v>0.47</v>
      </c>
      <c r="F35" s="73">
        <v>304.54000000000002</v>
      </c>
      <c r="G35" s="73">
        <v>0.64</v>
      </c>
      <c r="H35" s="73">
        <v>0.34</v>
      </c>
      <c r="I35" s="58">
        <v>2025</v>
      </c>
    </row>
    <row r="36" spans="1:9">
      <c r="A36" s="59">
        <f t="shared" si="0"/>
        <v>34</v>
      </c>
      <c r="B36" s="77">
        <v>101515</v>
      </c>
      <c r="C36" s="81" t="s">
        <v>81</v>
      </c>
      <c r="D36" s="58" t="s">
        <v>49</v>
      </c>
      <c r="E36" s="73">
        <v>0.06</v>
      </c>
      <c r="F36" s="58" t="s">
        <v>49</v>
      </c>
      <c r="G36" s="73">
        <v>0.81</v>
      </c>
      <c r="H36" s="73">
        <v>0.76</v>
      </c>
      <c r="I36" s="58">
        <v>2025</v>
      </c>
    </row>
    <row r="37" spans="1:9">
      <c r="A37" s="59">
        <f t="shared" si="0"/>
        <v>35</v>
      </c>
      <c r="B37" s="77">
        <v>771116</v>
      </c>
      <c r="C37" s="81" t="s">
        <v>82</v>
      </c>
      <c r="D37" s="58">
        <v>4.13</v>
      </c>
      <c r="E37" s="73">
        <v>0.53</v>
      </c>
      <c r="F37" s="73">
        <v>199.35</v>
      </c>
      <c r="G37" s="73">
        <v>0.93</v>
      </c>
      <c r="H37" s="73">
        <v>0.43</v>
      </c>
      <c r="I37" s="58">
        <v>2025</v>
      </c>
    </row>
    <row r="38" spans="1:9">
      <c r="A38" s="59">
        <f t="shared" si="0"/>
        <v>36</v>
      </c>
      <c r="B38" s="77">
        <v>771116</v>
      </c>
      <c r="C38" s="81" t="s">
        <v>83</v>
      </c>
      <c r="D38" s="58">
        <v>1.0900000000000001</v>
      </c>
      <c r="E38" s="73">
        <v>0.67</v>
      </c>
      <c r="F38" s="58" t="s">
        <v>49</v>
      </c>
      <c r="G38" s="73">
        <v>2.6</v>
      </c>
      <c r="H38" s="73">
        <v>0.85</v>
      </c>
      <c r="I38" s="58">
        <v>2024</v>
      </c>
    </row>
  </sheetData>
  <autoFilter ref="B2:I18" xr:uid="{00000000-0009-0000-0000-000001000000}">
    <sortState xmlns:xlrd2="http://schemas.microsoft.com/office/spreadsheetml/2017/richdata2" ref="B3:I38">
      <sortCondition ref="G2:G18"/>
    </sortState>
  </autoFilter>
  <mergeCells count="2">
    <mergeCell ref="D1:F1"/>
    <mergeCell ref="G1:H1"/>
  </mergeCells>
  <conditionalFormatting sqref="B1:B2">
    <cfRule type="duplicateValues" dxfId="19" priority="17"/>
    <cfRule type="duplicateValues" dxfId="18" priority="18"/>
  </conditionalFormatting>
  <conditionalFormatting sqref="B1:B1048576">
    <cfRule type="duplicateValues" dxfId="17" priority="1"/>
  </conditionalFormatting>
  <conditionalFormatting sqref="B2">
    <cfRule type="duplicateValues" dxfId="16" priority="20"/>
  </conditionalFormatting>
  <conditionalFormatting sqref="B4:B38">
    <cfRule type="duplicateValues" dxfId="15" priority="857"/>
  </conditionalFormatting>
  <conditionalFormatting sqref="B38 B4:C37">
    <cfRule type="duplicateValues" dxfId="14" priority="852"/>
  </conditionalFormatting>
  <conditionalFormatting sqref="B39:B1048576 B1:B3">
    <cfRule type="duplicateValues" dxfId="13" priority="21"/>
  </conditionalFormatting>
  <conditionalFormatting sqref="B39:B1048576">
    <cfRule type="duplicateValues" dxfId="12" priority="15"/>
  </conditionalFormatting>
  <conditionalFormatting sqref="B39:C1048576 B1:C3">
    <cfRule type="duplicateValues" dxfId="11" priority="16"/>
  </conditionalFormatting>
  <conditionalFormatting sqref="C2">
    <cfRule type="duplicateValues" dxfId="10" priority="19"/>
  </conditionalFormatting>
  <conditionalFormatting sqref="C4:C37">
    <cfRule type="duplicateValues" dxfId="9" priority="848"/>
  </conditionalFormatting>
  <conditionalFormatting sqref="C38">
    <cfRule type="duplicateValues" dxfId="8" priority="7"/>
    <cfRule type="duplicateValues" dxfId="7" priority="8"/>
    <cfRule type="duplicateValues" dxfId="6" priority="9"/>
    <cfRule type="duplicateValues" dxfId="5" priority="10"/>
    <cfRule type="duplicateValues" dxfId="4" priority="11"/>
  </conditionalFormatting>
  <conditionalFormatting sqref="C39:C1048576 C1:C3">
    <cfRule type="duplicateValues" dxfId="3" priority="22"/>
  </conditionalFormatting>
  <conditionalFormatting sqref="C39:C1048576">
    <cfRule type="duplicateValues" dxfId="2" priority="13"/>
    <cfRule type="duplicateValues" dxfId="1" priority="14"/>
    <cfRule type="duplicateValues" dxfId="0" priority="23"/>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7"/>
  <sheetViews>
    <sheetView zoomScaleNormal="100" workbookViewId="0">
      <pane ySplit="2" topLeftCell="A77" activePane="bottomLeft" state="frozen"/>
      <selection pane="bottomLeft" activeCell="B94" sqref="B94"/>
    </sheetView>
  </sheetViews>
  <sheetFormatPr defaultColWidth="11.42578125" defaultRowHeight="14.45"/>
  <cols>
    <col min="1" max="1" width="11.85546875" customWidth="1"/>
    <col min="2" max="2" width="14.5703125" style="1" customWidth="1"/>
    <col min="3" max="3" width="14.28515625" style="1" hidden="1" customWidth="1"/>
    <col min="4" max="4" width="11.85546875" style="1" customWidth="1"/>
    <col min="5" max="5" width="14.28515625" style="1" hidden="1" customWidth="1"/>
    <col min="6" max="6" width="12.85546875" style="1" customWidth="1"/>
    <col min="7" max="7" width="14.5703125" style="1" customWidth="1"/>
    <col min="8" max="8" width="16.7109375" style="1" customWidth="1"/>
    <col min="9" max="9" width="11.42578125" style="1"/>
    <col min="10" max="10" width="2.7109375" style="1" customWidth="1"/>
    <col min="11" max="14" width="11.42578125" style="1"/>
  </cols>
  <sheetData>
    <row r="1" spans="1:15">
      <c r="B1" s="1" t="s">
        <v>84</v>
      </c>
      <c r="D1" s="1" t="s">
        <v>85</v>
      </c>
      <c r="E1" s="1" t="s">
        <v>86</v>
      </c>
      <c r="F1" s="1" t="s">
        <v>87</v>
      </c>
      <c r="G1" s="1" t="s">
        <v>88</v>
      </c>
      <c r="H1" s="1" t="s">
        <v>89</v>
      </c>
    </row>
    <row r="2" spans="1:15" ht="30.6">
      <c r="A2" s="51"/>
      <c r="B2" s="2" t="s">
        <v>90</v>
      </c>
      <c r="C2" s="3" t="s">
        <v>91</v>
      </c>
      <c r="D2" s="3" t="s">
        <v>92</v>
      </c>
      <c r="E2" s="2" t="s">
        <v>93</v>
      </c>
      <c r="F2" s="2" t="s">
        <v>94</v>
      </c>
      <c r="G2" s="2" t="s">
        <v>95</v>
      </c>
      <c r="H2" s="3" t="s">
        <v>96</v>
      </c>
      <c r="K2" s="2" t="s">
        <v>90</v>
      </c>
      <c r="L2" s="3" t="s">
        <v>96</v>
      </c>
      <c r="N2" s="2" t="s">
        <v>94</v>
      </c>
      <c r="O2" s="2" t="s">
        <v>95</v>
      </c>
    </row>
    <row r="3" spans="1:15">
      <c r="A3" s="75">
        <v>1</v>
      </c>
      <c r="B3" s="4" t="s">
        <v>49</v>
      </c>
      <c r="C3" s="4"/>
      <c r="D3" s="4"/>
      <c r="E3" s="4"/>
      <c r="F3" s="82">
        <v>0</v>
      </c>
      <c r="G3" s="82">
        <v>0</v>
      </c>
      <c r="H3" s="4" t="s">
        <v>49</v>
      </c>
      <c r="K3" s="5">
        <v>0.28999999999999998</v>
      </c>
      <c r="L3" s="5">
        <v>0.65</v>
      </c>
      <c r="N3" s="61">
        <v>0.08</v>
      </c>
      <c r="O3" s="61">
        <v>0.13</v>
      </c>
    </row>
    <row r="4" spans="1:15">
      <c r="A4" s="75">
        <v>2</v>
      </c>
      <c r="B4" s="4">
        <v>0.5</v>
      </c>
      <c r="C4" s="4"/>
      <c r="D4" s="4"/>
      <c r="E4" s="4"/>
      <c r="F4" s="82">
        <v>0</v>
      </c>
      <c r="G4" s="82">
        <v>0</v>
      </c>
      <c r="H4" s="4" t="s">
        <v>49</v>
      </c>
      <c r="K4" s="6">
        <f>39*K3/2</f>
        <v>5.6549999999999994</v>
      </c>
      <c r="L4" s="6">
        <f>39*L3/2</f>
        <v>12.675000000000001</v>
      </c>
      <c r="N4" s="62">
        <f>39*N3/2</f>
        <v>1.56</v>
      </c>
      <c r="O4" s="62">
        <f>39*O3/2</f>
        <v>2.5350000000000001</v>
      </c>
    </row>
    <row r="5" spans="1:15">
      <c r="A5" s="75">
        <v>3</v>
      </c>
      <c r="B5" s="4">
        <v>1.0900000000000001</v>
      </c>
      <c r="C5" s="4"/>
      <c r="D5" s="4"/>
      <c r="E5" s="4"/>
      <c r="F5" s="82"/>
      <c r="G5" s="82">
        <v>0.01</v>
      </c>
      <c r="H5" s="4" t="s">
        <v>49</v>
      </c>
      <c r="N5"/>
    </row>
    <row r="6" spans="1:15">
      <c r="A6" s="75">
        <v>4</v>
      </c>
      <c r="B6" s="4">
        <v>1.85</v>
      </c>
      <c r="C6" s="4"/>
      <c r="D6" s="4"/>
      <c r="E6" s="4"/>
      <c r="F6" s="4"/>
      <c r="G6" s="4"/>
      <c r="H6" s="4" t="s">
        <v>49</v>
      </c>
    </row>
    <row r="7" spans="1:15">
      <c r="A7" s="75">
        <v>5</v>
      </c>
      <c r="B7" s="4">
        <v>1.94</v>
      </c>
      <c r="C7" s="4"/>
      <c r="D7" s="4"/>
      <c r="E7" s="4"/>
      <c r="F7" s="4"/>
      <c r="G7" s="4"/>
      <c r="H7" s="4" t="s">
        <v>49</v>
      </c>
      <c r="K7" s="1" t="s">
        <v>97</v>
      </c>
    </row>
    <row r="8" spans="1:15">
      <c r="A8" s="75">
        <v>6</v>
      </c>
      <c r="B8" s="4">
        <v>2.12</v>
      </c>
      <c r="C8" s="4"/>
      <c r="D8" s="4"/>
      <c r="E8" s="4"/>
      <c r="F8" s="4"/>
      <c r="G8" s="4"/>
      <c r="H8" s="4" t="s">
        <v>49</v>
      </c>
      <c r="K8" s="1" t="s">
        <v>90</v>
      </c>
      <c r="L8" s="15">
        <f>35/36</f>
        <v>0.97222222222222221</v>
      </c>
    </row>
    <row r="9" spans="1:15">
      <c r="A9" s="75">
        <v>7</v>
      </c>
      <c r="B9" s="4"/>
      <c r="C9" s="4"/>
      <c r="D9" s="4"/>
      <c r="E9" s="4"/>
      <c r="F9" s="4"/>
      <c r="G9" s="4"/>
      <c r="H9" s="4" t="s">
        <v>49</v>
      </c>
    </row>
    <row r="10" spans="1:15">
      <c r="A10" s="75">
        <v>8</v>
      </c>
      <c r="B10" s="4"/>
      <c r="C10" s="4"/>
      <c r="D10" s="4"/>
      <c r="E10" s="4"/>
      <c r="F10" s="4"/>
      <c r="G10" s="4"/>
      <c r="H10" s="4" t="s">
        <v>49</v>
      </c>
      <c r="K10" s="1" t="s">
        <v>98</v>
      </c>
      <c r="L10" s="15">
        <f>34/36</f>
        <v>0.94444444444444442</v>
      </c>
    </row>
    <row r="11" spans="1:15">
      <c r="A11" s="75">
        <v>9</v>
      </c>
      <c r="B11" s="4"/>
      <c r="C11" s="4"/>
      <c r="D11" s="4"/>
      <c r="E11" s="4"/>
      <c r="F11" s="4"/>
      <c r="G11" s="4"/>
      <c r="H11" s="4" t="s">
        <v>49</v>
      </c>
    </row>
    <row r="12" spans="1:15">
      <c r="A12" s="75">
        <v>10</v>
      </c>
      <c r="B12" s="4"/>
      <c r="C12" s="4"/>
      <c r="D12" s="4"/>
      <c r="E12" s="4"/>
      <c r="F12" s="4"/>
      <c r="G12" s="4"/>
      <c r="H12" s="4">
        <v>0.57999999999999996</v>
      </c>
      <c r="K12" s="1" t="s">
        <v>99</v>
      </c>
      <c r="L12" s="15">
        <f>25/36</f>
        <v>0.69444444444444442</v>
      </c>
    </row>
    <row r="13" spans="1:15">
      <c r="A13" s="75">
        <v>11</v>
      </c>
      <c r="B13" s="4"/>
      <c r="C13" s="4"/>
      <c r="D13" s="4"/>
      <c r="E13" s="4"/>
      <c r="F13" s="4"/>
      <c r="G13" s="4"/>
      <c r="H13" s="4">
        <v>0.79</v>
      </c>
    </row>
    <row r="14" spans="1:15">
      <c r="A14" s="75">
        <v>12</v>
      </c>
      <c r="B14" s="4"/>
      <c r="C14" s="4"/>
      <c r="D14" s="4"/>
      <c r="E14" s="4"/>
      <c r="F14" s="4"/>
      <c r="G14" s="4"/>
      <c r="H14" s="4">
        <v>2.0499999999999998</v>
      </c>
      <c r="K14" s="1" t="s">
        <v>93</v>
      </c>
      <c r="L14" s="15">
        <f>34/36</f>
        <v>0.94444444444444442</v>
      </c>
    </row>
    <row r="15" spans="1:15">
      <c r="A15" s="75">
        <v>13</v>
      </c>
      <c r="B15" s="4"/>
      <c r="C15" s="4"/>
      <c r="D15" s="4"/>
      <c r="E15" s="4"/>
      <c r="F15" s="4"/>
      <c r="G15" s="4"/>
      <c r="H15" s="4">
        <v>3.3</v>
      </c>
      <c r="L15" s="15"/>
    </row>
    <row r="16" spans="1:15">
      <c r="A16" s="75">
        <v>14</v>
      </c>
      <c r="B16" s="4"/>
      <c r="C16" s="4"/>
      <c r="D16" s="4"/>
      <c r="E16" s="4"/>
      <c r="F16" s="4"/>
      <c r="G16" s="4"/>
      <c r="H16" s="4"/>
      <c r="K16" s="11" t="s">
        <v>100</v>
      </c>
      <c r="L16" s="15">
        <f>34/36</f>
        <v>0.94444444444444442</v>
      </c>
    </row>
    <row r="17" spans="1:12">
      <c r="A17" s="75">
        <v>15</v>
      </c>
      <c r="B17" s="4"/>
      <c r="C17" s="4"/>
      <c r="D17" s="4"/>
      <c r="E17" s="4"/>
      <c r="F17" s="4"/>
      <c r="G17" s="4"/>
      <c r="H17" s="4"/>
      <c r="L17" s="15"/>
    </row>
    <row r="18" spans="1:12">
      <c r="A18" s="75">
        <v>16</v>
      </c>
      <c r="B18" s="4"/>
      <c r="C18" s="4"/>
      <c r="D18" s="4"/>
      <c r="E18" s="4"/>
      <c r="F18" s="4"/>
      <c r="G18" s="4"/>
      <c r="H18" s="4"/>
    </row>
    <row r="19" spans="1:12">
      <c r="A19" s="75">
        <v>17</v>
      </c>
      <c r="B19" s="4"/>
      <c r="C19" s="4"/>
      <c r="D19" s="4"/>
      <c r="E19" s="4"/>
      <c r="F19" s="4"/>
      <c r="G19" s="4"/>
      <c r="H19" s="4"/>
      <c r="L19" s="15"/>
    </row>
    <row r="20" spans="1:12">
      <c r="A20" s="75">
        <v>18</v>
      </c>
      <c r="B20" s="4"/>
      <c r="C20" s="4"/>
      <c r="D20" s="4"/>
      <c r="E20" s="4"/>
      <c r="F20" s="4"/>
      <c r="G20" s="4"/>
      <c r="H20" s="4"/>
      <c r="L20" s="15"/>
    </row>
    <row r="21" spans="1:12">
      <c r="A21" s="64">
        <v>1</v>
      </c>
      <c r="B21" s="58"/>
      <c r="C21" s="58"/>
      <c r="D21" s="73">
        <v>0</v>
      </c>
      <c r="E21" s="58"/>
      <c r="F21" s="73"/>
      <c r="G21" s="73"/>
      <c r="H21" s="58"/>
      <c r="K21" s="8">
        <v>14</v>
      </c>
      <c r="L21" s="8"/>
    </row>
    <row r="22" spans="1:12">
      <c r="A22" s="64">
        <v>2</v>
      </c>
      <c r="B22" s="58"/>
      <c r="C22" s="58"/>
      <c r="D22" s="73">
        <v>0</v>
      </c>
      <c r="E22" s="58"/>
      <c r="F22" s="73"/>
      <c r="G22" s="73"/>
      <c r="H22" s="58"/>
    </row>
    <row r="23" spans="1:12">
      <c r="A23" s="64">
        <v>3</v>
      </c>
      <c r="B23" s="58"/>
      <c r="C23" s="58"/>
      <c r="D23" s="73">
        <v>0.01</v>
      </c>
      <c r="E23" s="58"/>
      <c r="F23" s="73">
        <v>0.01</v>
      </c>
      <c r="G23" s="73"/>
      <c r="H23" s="58"/>
      <c r="K23" s="8"/>
      <c r="L23" s="8"/>
    </row>
    <row r="24" spans="1:12">
      <c r="A24" s="64">
        <v>4</v>
      </c>
      <c r="B24" s="58"/>
      <c r="C24" s="58"/>
      <c r="D24" s="73">
        <v>0.01</v>
      </c>
      <c r="E24" s="58"/>
      <c r="F24" s="73">
        <v>0.02</v>
      </c>
      <c r="G24" s="73">
        <v>0.02</v>
      </c>
      <c r="H24" s="58"/>
      <c r="K24" s="8"/>
      <c r="L24" s="8"/>
    </row>
    <row r="25" spans="1:12">
      <c r="A25" s="64">
        <v>5</v>
      </c>
      <c r="B25" s="58"/>
      <c r="C25" s="58"/>
      <c r="D25" s="73">
        <v>0.02</v>
      </c>
      <c r="E25" s="58"/>
      <c r="F25" s="73">
        <v>0.03</v>
      </c>
      <c r="G25" s="73">
        <v>0.01</v>
      </c>
      <c r="H25" s="58"/>
      <c r="K25" s="8"/>
      <c r="L25" s="8"/>
    </row>
    <row r="26" spans="1:12">
      <c r="A26" s="64">
        <v>6</v>
      </c>
      <c r="B26" s="58"/>
      <c r="C26" s="58"/>
      <c r="D26" s="73">
        <v>0.05</v>
      </c>
      <c r="E26" s="58"/>
      <c r="F26" s="73">
        <v>0.03</v>
      </c>
      <c r="G26" s="73">
        <v>0.03</v>
      </c>
      <c r="H26" s="58"/>
      <c r="K26" s="8"/>
      <c r="L26" s="8"/>
    </row>
    <row r="27" spans="1:12">
      <c r="A27" s="64">
        <v>7</v>
      </c>
      <c r="B27" s="58">
        <v>2.16</v>
      </c>
      <c r="C27" s="58"/>
      <c r="D27" s="73">
        <v>0.05</v>
      </c>
      <c r="E27" s="58"/>
      <c r="F27" s="73">
        <v>0.05</v>
      </c>
      <c r="G27" s="73">
        <v>0.04</v>
      </c>
      <c r="H27" s="58"/>
      <c r="K27" s="8"/>
      <c r="L27" s="8"/>
    </row>
    <row r="28" spans="1:12">
      <c r="A28" s="64">
        <v>8</v>
      </c>
      <c r="B28" s="58">
        <v>2.16</v>
      </c>
      <c r="C28" s="58"/>
      <c r="D28" s="73">
        <v>0.06</v>
      </c>
      <c r="E28" s="58"/>
      <c r="F28" s="73">
        <v>7.0000000000000007E-2</v>
      </c>
      <c r="G28" s="73">
        <v>0.03</v>
      </c>
      <c r="H28" s="58"/>
      <c r="K28" s="8"/>
      <c r="L28" s="8"/>
    </row>
    <row r="29" spans="1:12">
      <c r="A29" s="64">
        <v>9</v>
      </c>
      <c r="B29" s="58">
        <v>2.1800000000000002</v>
      </c>
      <c r="C29" s="58"/>
      <c r="D29" s="73">
        <v>0.06</v>
      </c>
      <c r="E29" s="58"/>
      <c r="F29" s="73">
        <v>7.0000000000000007E-2</v>
      </c>
      <c r="G29" s="73">
        <v>7.0000000000000007E-2</v>
      </c>
      <c r="H29" s="58"/>
      <c r="K29" s="8"/>
      <c r="L29" s="8"/>
    </row>
    <row r="30" spans="1:12">
      <c r="A30" s="64">
        <v>10</v>
      </c>
      <c r="B30" s="58">
        <v>2.2999999999999998</v>
      </c>
      <c r="C30" s="58"/>
      <c r="D30" s="73">
        <v>7.0000000000000007E-2</v>
      </c>
      <c r="E30" s="58"/>
      <c r="F30" s="73">
        <v>0.08</v>
      </c>
      <c r="G30" s="73">
        <v>0.05</v>
      </c>
      <c r="H30" s="73"/>
      <c r="K30" s="8"/>
      <c r="L30" s="8"/>
    </row>
    <row r="31" spans="1:12">
      <c r="A31" s="64">
        <v>11</v>
      </c>
      <c r="B31" s="58">
        <v>2.5499999999999998</v>
      </c>
      <c r="C31" s="58"/>
      <c r="D31" s="73">
        <v>0.11</v>
      </c>
      <c r="E31" s="58"/>
      <c r="F31" s="73">
        <v>0.09</v>
      </c>
      <c r="G31" s="73">
        <v>0.09</v>
      </c>
      <c r="H31" s="73"/>
      <c r="K31" s="8"/>
      <c r="L31" s="8"/>
    </row>
    <row r="32" spans="1:12">
      <c r="A32" s="64">
        <v>12</v>
      </c>
      <c r="B32" s="58">
        <v>3.1</v>
      </c>
      <c r="C32" s="58"/>
      <c r="D32" s="73">
        <v>0.12</v>
      </c>
      <c r="E32" s="58"/>
      <c r="F32" s="73">
        <v>0.1</v>
      </c>
      <c r="G32" s="73">
        <v>0.1</v>
      </c>
      <c r="H32" s="73"/>
      <c r="K32" s="8"/>
      <c r="L32" s="8"/>
    </row>
    <row r="33" spans="1:12">
      <c r="A33" s="64">
        <v>13</v>
      </c>
      <c r="B33" s="58">
        <v>3.67</v>
      </c>
      <c r="C33" s="58"/>
      <c r="D33" s="73">
        <v>0.12</v>
      </c>
      <c r="E33" s="58"/>
      <c r="F33" s="73">
        <v>0.1</v>
      </c>
      <c r="G33" s="73">
        <v>7.0000000000000007E-2</v>
      </c>
      <c r="H33" s="73"/>
      <c r="K33" s="9"/>
      <c r="L33" s="9"/>
    </row>
    <row r="34" spans="1:12">
      <c r="A34" s="64">
        <v>14</v>
      </c>
      <c r="B34" s="58">
        <v>3.84</v>
      </c>
      <c r="C34" s="58"/>
      <c r="D34" s="73">
        <v>0.12</v>
      </c>
      <c r="E34" s="58"/>
      <c r="F34" s="73">
        <v>0.13</v>
      </c>
      <c r="G34" s="73">
        <v>0.11</v>
      </c>
      <c r="H34" s="73">
        <v>5.79</v>
      </c>
      <c r="K34" s="10"/>
      <c r="L34" s="9"/>
    </row>
    <row r="35" spans="1:12">
      <c r="A35" s="64">
        <v>15</v>
      </c>
      <c r="B35" s="58">
        <v>4.13</v>
      </c>
      <c r="C35" s="58"/>
      <c r="D35" s="73">
        <v>0.14000000000000001</v>
      </c>
      <c r="E35" s="58"/>
      <c r="F35" s="73">
        <v>0.13</v>
      </c>
      <c r="G35" s="73">
        <v>0.11</v>
      </c>
      <c r="H35" s="73">
        <v>6.51</v>
      </c>
      <c r="I35" s="54"/>
      <c r="K35" s="9"/>
      <c r="L35" s="9"/>
    </row>
    <row r="36" spans="1:12">
      <c r="A36" s="64">
        <v>16</v>
      </c>
      <c r="B36" s="58">
        <v>4.53</v>
      </c>
      <c r="C36" s="58"/>
      <c r="D36" s="73">
        <v>0.16</v>
      </c>
      <c r="E36" s="58"/>
      <c r="F36" s="73">
        <v>0.15</v>
      </c>
      <c r="G36" s="73">
        <v>0.11</v>
      </c>
      <c r="H36" s="73">
        <v>6.61</v>
      </c>
      <c r="K36" s="9"/>
      <c r="L36" s="9"/>
    </row>
    <row r="37" spans="1:12">
      <c r="A37" s="64">
        <v>17</v>
      </c>
      <c r="B37" s="58">
        <v>4.6100000000000003</v>
      </c>
      <c r="C37" s="58"/>
      <c r="D37" s="73">
        <v>0.18</v>
      </c>
      <c r="E37" s="58"/>
      <c r="F37" s="73">
        <v>0.16</v>
      </c>
      <c r="G37" s="73">
        <v>0.08</v>
      </c>
      <c r="H37" s="73">
        <v>9.51</v>
      </c>
      <c r="K37" s="9"/>
      <c r="L37" s="9"/>
    </row>
    <row r="38" spans="1:12">
      <c r="A38" s="64">
        <v>18</v>
      </c>
      <c r="B38" s="58">
        <v>4.82</v>
      </c>
      <c r="C38" s="58"/>
      <c r="D38" s="73">
        <v>0.18</v>
      </c>
      <c r="E38" s="58"/>
      <c r="F38" s="73">
        <v>0.17</v>
      </c>
      <c r="G38" s="73">
        <v>0.15</v>
      </c>
      <c r="H38" s="73">
        <v>10.41</v>
      </c>
      <c r="K38" s="8"/>
      <c r="L38" s="8"/>
    </row>
    <row r="39" spans="1:12">
      <c r="A39" s="64">
        <v>19</v>
      </c>
      <c r="B39" s="58">
        <v>4.9800000000000004</v>
      </c>
      <c r="C39" s="30"/>
      <c r="D39" s="73">
        <v>0.18</v>
      </c>
      <c r="E39" s="7"/>
      <c r="F39" s="73">
        <v>0.22</v>
      </c>
      <c r="G39" s="73">
        <v>0.21</v>
      </c>
      <c r="H39" s="73">
        <v>13.34</v>
      </c>
      <c r="K39" s="8"/>
      <c r="L39" s="8"/>
    </row>
    <row r="40" spans="1:12">
      <c r="A40" s="64">
        <v>20</v>
      </c>
      <c r="B40" s="58">
        <v>5.38</v>
      </c>
      <c r="C40" s="30"/>
      <c r="D40" s="73">
        <v>0.2</v>
      </c>
      <c r="E40" s="7"/>
      <c r="F40" s="73">
        <v>0.23</v>
      </c>
      <c r="G40" s="73">
        <v>0.13</v>
      </c>
      <c r="H40" s="73">
        <v>13.86</v>
      </c>
      <c r="K40" s="8"/>
      <c r="L40" s="8"/>
    </row>
    <row r="41" spans="1:12">
      <c r="A41" s="64">
        <v>21</v>
      </c>
      <c r="B41" s="58">
        <v>6.01</v>
      </c>
      <c r="C41" s="30"/>
      <c r="D41" s="73">
        <v>0.21</v>
      </c>
      <c r="E41" s="7"/>
      <c r="F41" s="73">
        <v>0.23</v>
      </c>
      <c r="G41" s="73">
        <v>0.18</v>
      </c>
      <c r="H41" s="73">
        <v>35.130000000000003</v>
      </c>
      <c r="K41" s="8"/>
      <c r="L41" s="8"/>
    </row>
    <row r="42" spans="1:12">
      <c r="A42" s="64">
        <v>22</v>
      </c>
      <c r="B42" s="58">
        <v>6.31</v>
      </c>
      <c r="C42" s="30"/>
      <c r="D42" s="73">
        <v>0.22</v>
      </c>
      <c r="E42" s="7"/>
      <c r="F42" s="73">
        <v>0.27</v>
      </c>
      <c r="G42" s="73">
        <v>0.26</v>
      </c>
      <c r="H42" s="73">
        <v>37.67</v>
      </c>
      <c r="K42" s="11"/>
      <c r="L42" s="12"/>
    </row>
    <row r="43" spans="1:12">
      <c r="A43" s="64">
        <v>23</v>
      </c>
      <c r="B43" s="58">
        <v>7.56</v>
      </c>
      <c r="C43" s="30"/>
      <c r="D43" s="73">
        <v>0.24</v>
      </c>
      <c r="E43" s="7"/>
      <c r="F43" s="73">
        <v>0.27</v>
      </c>
      <c r="G43" s="73">
        <v>0.21</v>
      </c>
      <c r="H43" s="73">
        <v>63.12</v>
      </c>
      <c r="K43" s="11"/>
      <c r="L43" s="11"/>
    </row>
    <row r="44" spans="1:12">
      <c r="A44" s="64">
        <v>24</v>
      </c>
      <c r="B44" s="58">
        <v>8.19</v>
      </c>
      <c r="C44" s="30"/>
      <c r="D44" s="73">
        <v>0.35</v>
      </c>
      <c r="E44" s="7"/>
      <c r="F44" s="73">
        <v>0.31</v>
      </c>
      <c r="G44" s="73">
        <v>0.09</v>
      </c>
      <c r="H44" s="73"/>
      <c r="K44" s="11"/>
      <c r="L44" s="12"/>
    </row>
    <row r="45" spans="1:12">
      <c r="A45" s="64">
        <v>25</v>
      </c>
      <c r="B45" s="58">
        <v>9.9600000000000009</v>
      </c>
      <c r="C45" s="30"/>
      <c r="D45" s="73">
        <v>0.4</v>
      </c>
      <c r="E45" s="7"/>
      <c r="F45" s="73">
        <v>0.32</v>
      </c>
      <c r="G45" s="73">
        <v>0.14000000000000001</v>
      </c>
      <c r="H45" s="73"/>
      <c r="K45" s="13"/>
      <c r="L45" s="14"/>
    </row>
    <row r="46" spans="1:12">
      <c r="A46" s="64">
        <v>26</v>
      </c>
      <c r="B46" s="58">
        <v>11.51</v>
      </c>
      <c r="C46" s="30"/>
      <c r="D46" s="73">
        <v>0.44</v>
      </c>
      <c r="E46" s="7"/>
      <c r="F46" s="73">
        <v>0.32</v>
      </c>
      <c r="G46" s="73">
        <v>0.19</v>
      </c>
      <c r="H46" s="73"/>
      <c r="K46" s="11"/>
      <c r="L46" s="11"/>
    </row>
    <row r="47" spans="1:12">
      <c r="A47" s="64">
        <v>27</v>
      </c>
      <c r="B47" s="58">
        <v>11.91</v>
      </c>
      <c r="C47" s="30"/>
      <c r="D47" s="73">
        <v>0.46</v>
      </c>
      <c r="E47" s="7"/>
      <c r="F47" s="73">
        <v>0.33</v>
      </c>
      <c r="G47" s="73">
        <v>0.27</v>
      </c>
      <c r="H47" s="73"/>
      <c r="K47" s="11"/>
      <c r="L47" s="11"/>
    </row>
    <row r="48" spans="1:12">
      <c r="A48" s="64">
        <v>28</v>
      </c>
      <c r="B48" s="58">
        <v>16.93</v>
      </c>
      <c r="C48" s="30"/>
      <c r="D48" s="73">
        <v>0.47</v>
      </c>
      <c r="E48" s="7"/>
      <c r="F48" s="73">
        <v>0.34</v>
      </c>
      <c r="G48" s="73">
        <v>0.28000000000000003</v>
      </c>
      <c r="H48" s="73"/>
      <c r="K48" s="11"/>
      <c r="L48" s="14"/>
    </row>
    <row r="49" spans="1:15">
      <c r="A49" s="64">
        <v>29</v>
      </c>
      <c r="B49" s="58">
        <v>17.190000000000001</v>
      </c>
      <c r="C49" s="30"/>
      <c r="D49" s="73">
        <v>0.47</v>
      </c>
      <c r="E49" s="7"/>
      <c r="F49" s="73">
        <v>0.4</v>
      </c>
      <c r="G49" s="73">
        <v>0.2</v>
      </c>
      <c r="H49" s="73"/>
    </row>
    <row r="50" spans="1:15">
      <c r="A50" s="64">
        <v>30</v>
      </c>
      <c r="B50" s="58">
        <v>18.71</v>
      </c>
      <c r="C50" s="30"/>
      <c r="D50" s="73">
        <v>0.48</v>
      </c>
      <c r="E50" s="7"/>
      <c r="F50" s="73">
        <v>0.42</v>
      </c>
      <c r="G50" s="73">
        <v>0.37</v>
      </c>
      <c r="H50" s="73"/>
      <c r="O50" s="1"/>
    </row>
    <row r="51" spans="1:15">
      <c r="A51" s="64">
        <v>31</v>
      </c>
      <c r="B51" s="58"/>
      <c r="C51" s="30"/>
      <c r="D51" s="73">
        <v>0.53</v>
      </c>
      <c r="E51" s="7"/>
      <c r="F51" s="73">
        <v>0.52</v>
      </c>
      <c r="G51" s="73">
        <v>0.51</v>
      </c>
      <c r="H51" s="73"/>
      <c r="O51" s="1"/>
    </row>
    <row r="52" spans="1:15">
      <c r="A52" s="64">
        <v>32</v>
      </c>
      <c r="B52" s="58"/>
      <c r="C52" s="30"/>
      <c r="D52" s="73">
        <v>0.55000000000000004</v>
      </c>
      <c r="E52" s="7"/>
      <c r="F52" s="73">
        <v>0.64</v>
      </c>
      <c r="G52" s="73">
        <v>0.61</v>
      </c>
      <c r="H52" s="73"/>
      <c r="O52" s="1"/>
    </row>
    <row r="53" spans="1:15">
      <c r="A53" s="64">
        <v>33</v>
      </c>
      <c r="B53" s="58"/>
      <c r="C53" s="30"/>
      <c r="D53" s="73">
        <v>0.57999999999999996</v>
      </c>
      <c r="E53" s="7"/>
      <c r="F53" s="73">
        <v>0.64</v>
      </c>
      <c r="G53" s="73">
        <v>0.34</v>
      </c>
      <c r="H53" s="73"/>
      <c r="O53" s="1"/>
    </row>
    <row r="54" spans="1:15">
      <c r="A54" s="64">
        <v>34</v>
      </c>
      <c r="B54" s="58"/>
      <c r="C54" s="30"/>
      <c r="D54" s="73">
        <v>0.62</v>
      </c>
      <c r="E54" s="7"/>
      <c r="F54" s="73">
        <v>0.81</v>
      </c>
      <c r="G54" s="73"/>
      <c r="H54" s="73"/>
      <c r="L54" s="21"/>
      <c r="M54" s="21"/>
      <c r="O54" s="1"/>
    </row>
    <row r="55" spans="1:15">
      <c r="A55" s="64">
        <v>35</v>
      </c>
      <c r="B55" s="58"/>
      <c r="C55" s="30"/>
      <c r="D55" s="73">
        <v>0.67</v>
      </c>
      <c r="E55" s="7"/>
      <c r="F55" s="73"/>
      <c r="G55" s="73"/>
      <c r="H55" s="73"/>
      <c r="O55" s="1"/>
    </row>
    <row r="56" spans="1:15">
      <c r="A56" s="64">
        <v>36</v>
      </c>
      <c r="B56" s="58"/>
      <c r="C56" s="30"/>
      <c r="D56" s="73">
        <v>0.69</v>
      </c>
      <c r="E56" s="7"/>
      <c r="F56" s="73"/>
      <c r="G56" s="73"/>
      <c r="H56" s="73"/>
      <c r="O56" s="1"/>
    </row>
    <row r="57" spans="1:15">
      <c r="A57" s="64">
        <v>37</v>
      </c>
      <c r="B57" s="58"/>
      <c r="C57" s="30"/>
      <c r="D57" s="58"/>
      <c r="E57" s="7"/>
      <c r="F57" s="73"/>
      <c r="G57" s="58"/>
      <c r="H57" s="74"/>
      <c r="O57" s="1"/>
    </row>
    <row r="58" spans="1:15">
      <c r="A58" s="64">
        <v>38</v>
      </c>
      <c r="B58" s="58"/>
      <c r="C58" s="30"/>
      <c r="D58" s="58"/>
      <c r="E58" s="7"/>
      <c r="F58" s="73"/>
      <c r="G58" s="58"/>
      <c r="H58" s="74"/>
      <c r="L58" s="15"/>
      <c r="M58" s="56"/>
      <c r="O58" s="1"/>
    </row>
    <row r="59" spans="1:15">
      <c r="A59" s="64">
        <v>39</v>
      </c>
      <c r="B59" s="58"/>
      <c r="C59" s="30"/>
      <c r="D59" s="58"/>
      <c r="E59" s="7"/>
      <c r="F59" s="73"/>
      <c r="G59" s="58"/>
      <c r="H59" s="74"/>
      <c r="O59" s="1"/>
    </row>
    <row r="60" spans="1:15">
      <c r="A60" s="64"/>
      <c r="B60" s="58"/>
      <c r="C60" s="30"/>
      <c r="D60" s="58"/>
      <c r="E60" s="7"/>
      <c r="F60" s="73"/>
      <c r="G60" s="58"/>
      <c r="H60" s="74"/>
      <c r="O60" s="1"/>
    </row>
    <row r="61" spans="1:15">
      <c r="A61" s="64"/>
      <c r="B61" s="58"/>
      <c r="C61" s="30"/>
      <c r="D61" s="58"/>
      <c r="E61" s="7"/>
      <c r="F61" s="73"/>
      <c r="G61" s="58"/>
      <c r="H61" s="74"/>
      <c r="O61" s="1"/>
    </row>
    <row r="62" spans="1:15">
      <c r="A62" s="64"/>
      <c r="B62" s="58"/>
      <c r="C62" s="30"/>
      <c r="D62" s="58"/>
      <c r="E62" s="7"/>
      <c r="F62" s="73"/>
      <c r="G62" s="58"/>
      <c r="H62" s="74"/>
      <c r="O62" s="1"/>
    </row>
    <row r="63" spans="1:15">
      <c r="A63" s="64"/>
      <c r="B63" s="58"/>
      <c r="C63" s="30"/>
      <c r="D63" s="58"/>
      <c r="E63" s="7"/>
      <c r="F63" s="73"/>
      <c r="G63" s="58"/>
      <c r="H63" s="74"/>
      <c r="O63" s="1"/>
    </row>
    <row r="64" spans="1:15">
      <c r="A64" s="64"/>
      <c r="B64" s="58"/>
      <c r="C64" s="30"/>
      <c r="D64" s="58"/>
      <c r="E64" s="7"/>
      <c r="F64" s="73"/>
      <c r="G64" s="58"/>
      <c r="H64" s="74"/>
      <c r="O64" s="1"/>
    </row>
    <row r="65" spans="1:15">
      <c r="A65" s="50"/>
      <c r="B65" s="58"/>
      <c r="C65" s="30"/>
      <c r="D65" s="58"/>
      <c r="E65" s="7"/>
      <c r="F65" s="73"/>
      <c r="G65" s="58"/>
      <c r="H65" s="74"/>
      <c r="L65" s="15"/>
      <c r="O65" s="1"/>
    </row>
    <row r="66" spans="1:15">
      <c r="B66" s="58"/>
      <c r="C66" s="30"/>
      <c r="D66" s="58"/>
      <c r="E66" s="7"/>
      <c r="F66" s="73"/>
      <c r="G66" s="58"/>
      <c r="H66" s="74"/>
      <c r="O66" s="1"/>
    </row>
    <row r="67" spans="1:15">
      <c r="A67" s="63">
        <v>18</v>
      </c>
      <c r="B67" s="63"/>
      <c r="C67" s="63"/>
      <c r="D67" s="63"/>
      <c r="E67" s="63"/>
      <c r="F67" s="63"/>
      <c r="G67" s="63"/>
      <c r="H67" s="63"/>
      <c r="O67" s="1"/>
    </row>
    <row r="68" spans="1:15">
      <c r="A68" s="63">
        <v>17</v>
      </c>
      <c r="B68" s="63"/>
      <c r="C68" s="63"/>
      <c r="D68" s="63"/>
      <c r="E68" s="63"/>
      <c r="F68" s="63"/>
      <c r="G68" s="63"/>
      <c r="H68" s="63"/>
      <c r="O68" s="1"/>
    </row>
    <row r="69" spans="1:15">
      <c r="A69" s="63">
        <v>16</v>
      </c>
      <c r="B69" s="63"/>
      <c r="C69" s="63"/>
      <c r="D69" s="63"/>
      <c r="E69" s="63"/>
      <c r="F69" s="63"/>
      <c r="G69" s="63"/>
      <c r="H69" s="63"/>
      <c r="O69" s="1"/>
    </row>
    <row r="70" spans="1:15">
      <c r="A70" s="63">
        <v>15</v>
      </c>
      <c r="B70" s="63"/>
      <c r="C70" s="63"/>
      <c r="D70" s="63"/>
      <c r="E70" s="63"/>
      <c r="F70" s="63"/>
      <c r="G70" s="63"/>
      <c r="H70" s="63"/>
      <c r="O70" s="1"/>
    </row>
    <row r="71" spans="1:15">
      <c r="A71" s="63">
        <v>14</v>
      </c>
      <c r="B71" s="63"/>
      <c r="C71" s="63"/>
      <c r="D71" s="63"/>
      <c r="E71" s="63"/>
      <c r="F71" s="63"/>
      <c r="G71" s="63"/>
      <c r="H71" s="63"/>
      <c r="O71" s="1"/>
    </row>
    <row r="72" spans="1:15">
      <c r="A72" s="63">
        <v>13</v>
      </c>
      <c r="B72" s="63"/>
      <c r="C72" s="63"/>
      <c r="D72" s="63"/>
      <c r="E72" s="63"/>
      <c r="F72" s="63"/>
      <c r="G72" s="63"/>
      <c r="H72" s="63">
        <v>72.06</v>
      </c>
      <c r="O72" s="1"/>
    </row>
    <row r="73" spans="1:15">
      <c r="A73" s="63">
        <v>12</v>
      </c>
      <c r="B73" s="63"/>
      <c r="C73" s="63"/>
      <c r="D73" s="63"/>
      <c r="E73" s="63"/>
      <c r="F73" s="63"/>
      <c r="G73" s="63"/>
      <c r="H73" s="63">
        <v>84.61</v>
      </c>
      <c r="O73" s="1"/>
    </row>
    <row r="74" spans="1:15">
      <c r="A74" s="63">
        <v>11</v>
      </c>
      <c r="B74" s="63"/>
      <c r="C74" s="63"/>
      <c r="D74" s="63"/>
      <c r="E74" s="63"/>
      <c r="F74" s="63"/>
      <c r="G74" s="63"/>
      <c r="H74" s="63">
        <v>101.02</v>
      </c>
      <c r="O74" s="1"/>
    </row>
    <row r="75" spans="1:15">
      <c r="A75" s="63">
        <v>10</v>
      </c>
      <c r="B75" s="63"/>
      <c r="C75" s="63"/>
      <c r="D75" s="63"/>
      <c r="E75" s="63"/>
      <c r="F75" s="63"/>
      <c r="G75" s="63"/>
      <c r="H75" s="63">
        <v>148.83000000000001</v>
      </c>
      <c r="O75" s="1"/>
    </row>
    <row r="76" spans="1:15">
      <c r="A76" s="63">
        <v>9</v>
      </c>
      <c r="B76" s="63"/>
      <c r="C76" s="63"/>
      <c r="D76" s="63"/>
      <c r="E76" s="63"/>
      <c r="F76" s="63"/>
      <c r="G76" s="63"/>
      <c r="H76" s="63">
        <v>199.35</v>
      </c>
      <c r="O76" s="1"/>
    </row>
    <row r="77" spans="1:15">
      <c r="A77" s="63">
        <v>8</v>
      </c>
      <c r="B77" s="63"/>
      <c r="C77" s="63"/>
      <c r="D77" s="63"/>
      <c r="E77" s="63"/>
      <c r="F77" s="63"/>
      <c r="G77" s="63"/>
      <c r="H77" s="63">
        <v>219.36</v>
      </c>
      <c r="O77" s="1"/>
    </row>
    <row r="78" spans="1:15">
      <c r="A78" s="63">
        <v>7</v>
      </c>
      <c r="B78" s="63"/>
      <c r="C78" s="63"/>
      <c r="D78" s="63"/>
      <c r="E78" s="63"/>
      <c r="F78" s="63"/>
      <c r="G78" s="63"/>
      <c r="H78" s="63">
        <v>231.76</v>
      </c>
      <c r="O78" s="1"/>
    </row>
    <row r="79" spans="1:15">
      <c r="A79" s="63">
        <v>6</v>
      </c>
      <c r="B79" s="63">
        <v>66.17</v>
      </c>
      <c r="C79" s="63"/>
      <c r="D79" s="63"/>
      <c r="E79" s="63"/>
      <c r="F79" s="63"/>
      <c r="G79" s="63"/>
      <c r="H79" s="63">
        <v>258.18</v>
      </c>
      <c r="O79" s="1"/>
    </row>
    <row r="80" spans="1:15">
      <c r="A80" s="63">
        <v>5</v>
      </c>
      <c r="B80" s="63">
        <v>74.42</v>
      </c>
      <c r="C80" s="63"/>
      <c r="D80" s="63"/>
      <c r="E80" s="63"/>
      <c r="F80" s="63"/>
      <c r="G80" s="63"/>
      <c r="H80" s="63">
        <v>304.54000000000002</v>
      </c>
      <c r="O80" s="1"/>
    </row>
    <row r="81" spans="1:15">
      <c r="A81" s="63">
        <v>4</v>
      </c>
      <c r="B81" s="63">
        <v>75.19</v>
      </c>
      <c r="C81" s="63"/>
      <c r="D81" s="63"/>
      <c r="E81" s="63"/>
      <c r="F81" s="63"/>
      <c r="G81" s="63"/>
      <c r="H81" s="63">
        <v>430.86</v>
      </c>
      <c r="O81" s="1"/>
    </row>
    <row r="82" spans="1:15">
      <c r="A82" s="63">
        <v>3</v>
      </c>
      <c r="B82" s="63">
        <v>135.66999999999999</v>
      </c>
      <c r="C82" s="63"/>
      <c r="D82" s="63"/>
      <c r="E82" s="63"/>
      <c r="F82" s="63"/>
      <c r="G82" s="63">
        <v>0.76</v>
      </c>
      <c r="H82" s="63">
        <v>1346.95</v>
      </c>
      <c r="O82" s="1"/>
    </row>
    <row r="83" spans="1:15">
      <c r="A83" s="63">
        <v>2</v>
      </c>
      <c r="B83" s="63">
        <v>238.48</v>
      </c>
      <c r="C83" s="63"/>
      <c r="D83" s="63"/>
      <c r="E83" s="63"/>
      <c r="F83" s="63">
        <v>0.93</v>
      </c>
      <c r="G83" s="63">
        <v>0.43</v>
      </c>
      <c r="H83" s="63">
        <v>1350.16</v>
      </c>
      <c r="O83" s="1"/>
    </row>
    <row r="84" spans="1:15">
      <c r="A84" s="63">
        <v>1</v>
      </c>
      <c r="B84" s="63">
        <v>780</v>
      </c>
      <c r="C84" s="63"/>
      <c r="D84" s="63"/>
      <c r="E84" s="63"/>
      <c r="F84" s="63">
        <v>2.6</v>
      </c>
      <c r="G84" s="63">
        <v>0.85</v>
      </c>
      <c r="H84" s="63">
        <v>20984.81</v>
      </c>
      <c r="O84" s="1"/>
    </row>
    <row r="85" spans="1:15">
      <c r="B85" s="16"/>
      <c r="C85" s="16"/>
      <c r="D85" s="16"/>
      <c r="E85" s="16"/>
      <c r="F85" s="16"/>
      <c r="G85" s="16"/>
      <c r="H85" s="16"/>
      <c r="O85" s="1"/>
    </row>
    <row r="86" spans="1:15">
      <c r="B86" s="17"/>
      <c r="C86" s="17"/>
      <c r="D86" s="17"/>
      <c r="E86" s="17"/>
      <c r="F86" s="17"/>
      <c r="G86" s="17"/>
      <c r="H86" s="17"/>
    </row>
    <row r="87" spans="1:15">
      <c r="A87" s="76" t="s">
        <v>101</v>
      </c>
      <c r="B87" s="18">
        <f t="shared" ref="B87:H87" si="0">AVERAGE(B3:B84)</f>
        <v>44.060571428571428</v>
      </c>
      <c r="C87" s="18" t="e">
        <f t="shared" si="0"/>
        <v>#DIV/0!</v>
      </c>
      <c r="D87" s="31">
        <f t="shared" si="0"/>
        <v>0.25611111111111112</v>
      </c>
      <c r="E87" s="18" t="e">
        <f t="shared" si="0"/>
        <v>#DIV/0!</v>
      </c>
      <c r="F87" s="18">
        <f t="shared" si="0"/>
        <v>0.31083333333333329</v>
      </c>
      <c r="G87" s="18">
        <f t="shared" si="0"/>
        <v>0.19749999999999998</v>
      </c>
      <c r="H87" s="18">
        <f t="shared" si="0"/>
        <v>960.78370370370385</v>
      </c>
    </row>
    <row r="88" spans="1:15">
      <c r="A88" s="76" t="s">
        <v>102</v>
      </c>
      <c r="B88" s="19">
        <f>MEDIAN(B3:B84)</f>
        <v>4.9800000000000004</v>
      </c>
      <c r="C88" s="19" t="e">
        <f t="shared" ref="C88:E88" si="1">MEDIAN(C3:C84)</f>
        <v>#NUM!</v>
      </c>
      <c r="D88" s="31">
        <f>MEDIAN(D3:D84)</f>
        <v>0.18</v>
      </c>
      <c r="E88" s="19" t="e">
        <f t="shared" si="1"/>
        <v>#NUM!</v>
      </c>
      <c r="F88" s="19">
        <f>MEDIAN(F3:F84)</f>
        <v>0.19500000000000001</v>
      </c>
      <c r="G88" s="19">
        <f>MEDIAN(G3:G84)</f>
        <v>0.12</v>
      </c>
      <c r="H88" s="19">
        <f>MEDIAN(H3:H84)</f>
        <v>63.12</v>
      </c>
    </row>
    <row r="89" spans="1:15">
      <c r="B89" s="22"/>
      <c r="C89" s="22"/>
      <c r="D89" s="23"/>
      <c r="E89" s="22"/>
      <c r="F89" s="22"/>
      <c r="G89" s="22"/>
      <c r="H89" s="24"/>
    </row>
    <row r="90" spans="1:15">
      <c r="A90" s="76" t="s">
        <v>101</v>
      </c>
      <c r="B90" s="19">
        <f>AVERAGE(B21:B66)</f>
        <v>6.8620833333333335</v>
      </c>
      <c r="C90" s="19" t="e">
        <f>AVERAGE(C21:C65)</f>
        <v>#DIV/0!</v>
      </c>
      <c r="D90" s="19">
        <f>AVERAGE(D21:D66)</f>
        <v>0.25611111111111112</v>
      </c>
      <c r="E90" s="19" t="e">
        <f>AVERAGE(E21:E66)</f>
        <v>#DIV/0!</v>
      </c>
      <c r="F90" s="19">
        <f>AVERAGE(F21:F66)</f>
        <v>0.239375</v>
      </c>
      <c r="G90" s="19">
        <f>AVERAGE(G21:G66)</f>
        <v>0.16866666666666666</v>
      </c>
      <c r="H90" s="19">
        <f>AVERAGE(H21:H66)</f>
        <v>20.195</v>
      </c>
    </row>
    <row r="91" spans="1:15">
      <c r="A91" s="76" t="s">
        <v>102</v>
      </c>
      <c r="B91" s="19">
        <f>MEDIAN(B21:B66)</f>
        <v>4.9000000000000004</v>
      </c>
      <c r="C91" s="19" t="e">
        <f>MEDIAN(C21:C65)</f>
        <v>#NUM!</v>
      </c>
      <c r="D91" s="19">
        <f>MEDIAN(D21:D66)</f>
        <v>0.18</v>
      </c>
      <c r="E91" s="19" t="e">
        <f>MEDIAN(E21:E66)</f>
        <v>#NUM!</v>
      </c>
      <c r="F91" s="19">
        <f>MEDIAN(F21:F66)</f>
        <v>0.19500000000000001</v>
      </c>
      <c r="G91" s="19">
        <f>MEDIAN(G21:G66)</f>
        <v>0.12</v>
      </c>
      <c r="H91" s="19">
        <f>MEDIAN(H21:H66)</f>
        <v>11.875</v>
      </c>
    </row>
    <row r="92" spans="1:15">
      <c r="A92" s="76" t="s">
        <v>103</v>
      </c>
      <c r="B92" s="19">
        <f>_xlfn.STDEV.S(B21:C66)</f>
        <v>5.0011824507607301</v>
      </c>
      <c r="C92" s="19" t="e">
        <f>_xlfn.STDEV.S(C21:C65)</f>
        <v>#DIV/0!</v>
      </c>
      <c r="D92" s="19">
        <f>_xlfn.STDEV.S(D21:D66)</f>
        <v>0.21601954644069693</v>
      </c>
      <c r="E92" s="19" t="e">
        <f>_xlfn.STDEV.S(E21:E66)</f>
        <v>#DIV/0!</v>
      </c>
      <c r="F92" s="19">
        <f>_xlfn.STDEV.S(F21:F66)</f>
        <v>0.1994983628358728</v>
      </c>
      <c r="G92" s="19">
        <f>_xlfn.STDEV.S(G21:G66)</f>
        <v>0.1427496804352564</v>
      </c>
      <c r="H92" s="19">
        <f>_xlfn.STDEV.S(H21:H66)</f>
        <v>18.995203049425111</v>
      </c>
    </row>
    <row r="93" spans="1:15">
      <c r="B93" s="22"/>
      <c r="C93" s="22"/>
      <c r="D93" s="25"/>
      <c r="E93" s="22"/>
      <c r="F93" s="22"/>
      <c r="G93" s="22"/>
      <c r="H93" s="24"/>
    </row>
    <row r="94" spans="1:15">
      <c r="B94" s="26">
        <f>+B90-B92</f>
        <v>1.8609008825726034</v>
      </c>
      <c r="C94" s="19" t="e">
        <f>+C90-C92</f>
        <v>#DIV/0!</v>
      </c>
      <c r="D94" s="20"/>
      <c r="E94" s="19" t="e">
        <f>+E90-E92</f>
        <v>#DIV/0!</v>
      </c>
      <c r="F94" s="27">
        <f>F90-F92</f>
        <v>3.9876637164127204E-2</v>
      </c>
      <c r="G94" s="27">
        <f>G90-G92</f>
        <v>2.5916986231410255E-2</v>
      </c>
      <c r="H94" s="27">
        <f>+H90-H92</f>
        <v>1.1997969505748891</v>
      </c>
      <c r="L94" s="28"/>
    </row>
    <row r="95" spans="1:15">
      <c r="B95" s="19"/>
      <c r="C95" s="19"/>
      <c r="D95" s="29">
        <f>+D90+D92</f>
        <v>0.47213065755180805</v>
      </c>
      <c r="E95" s="19"/>
      <c r="F95" s="19"/>
      <c r="G95" s="19"/>
      <c r="H95" s="19"/>
      <c r="L95" s="28"/>
    </row>
    <row r="96" spans="1:15">
      <c r="B96" s="21"/>
      <c r="C96" s="21"/>
      <c r="D96" s="21"/>
      <c r="E96" s="21"/>
      <c r="F96" s="21"/>
      <c r="G96" s="21"/>
      <c r="H96" s="21"/>
    </row>
    <row r="97" spans="2:8">
      <c r="B97" s="21"/>
      <c r="C97" s="21"/>
      <c r="D97" s="60"/>
      <c r="E97" s="21"/>
      <c r="F97" s="21"/>
      <c r="G97" s="21"/>
      <c r="H97" s="2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4"/>
  <sheetViews>
    <sheetView tabSelected="1" topLeftCell="B1" workbookViewId="0">
      <selection activeCell="B6" sqref="B6:Q8"/>
    </sheetView>
  </sheetViews>
  <sheetFormatPr defaultColWidth="11.42578125" defaultRowHeight="14.45"/>
  <cols>
    <col min="1" max="1" width="2.5703125" customWidth="1"/>
    <col min="2" max="2" width="21.28515625" customWidth="1"/>
    <col min="3" max="3" width="2.28515625" bestFit="1" customWidth="1"/>
    <col min="4" max="4" width="19.5703125" customWidth="1"/>
    <col min="5" max="5" width="2.28515625" bestFit="1" customWidth="1"/>
    <col min="6" max="6" width="16"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row r="2" spans="1:20" ht="21">
      <c r="A2" s="32"/>
      <c r="B2" s="104" t="s">
        <v>104</v>
      </c>
      <c r="C2" s="104"/>
      <c r="D2" s="104"/>
      <c r="E2" s="104"/>
      <c r="F2" s="104"/>
      <c r="G2" s="104"/>
      <c r="H2" s="104"/>
      <c r="I2" s="104"/>
      <c r="J2" s="104"/>
      <c r="K2" s="104"/>
      <c r="L2" s="104"/>
      <c r="M2" s="104"/>
      <c r="N2" s="104"/>
      <c r="O2" s="104"/>
      <c r="P2" s="104"/>
      <c r="Q2" s="104"/>
    </row>
    <row r="3" spans="1:20" ht="42.75" customHeight="1">
      <c r="B3" s="105" t="s">
        <v>105</v>
      </c>
      <c r="C3" s="106"/>
      <c r="D3" s="106"/>
      <c r="E3" s="106"/>
      <c r="F3" s="106"/>
      <c r="G3" s="106"/>
      <c r="H3" s="106"/>
      <c r="I3" s="106"/>
      <c r="J3" s="106"/>
      <c r="K3" s="106"/>
      <c r="L3" s="106"/>
      <c r="M3" s="106"/>
      <c r="N3" s="106"/>
      <c r="O3" s="106"/>
      <c r="P3" s="106"/>
      <c r="Q3" s="106"/>
      <c r="R3" s="33"/>
      <c r="S3" s="33"/>
    </row>
    <row r="4" spans="1:20" ht="72" customHeight="1">
      <c r="B4" s="107" t="s">
        <v>106</v>
      </c>
      <c r="C4" s="108"/>
      <c r="D4" s="108"/>
      <c r="E4" s="108"/>
      <c r="F4" s="108"/>
      <c r="G4" s="108"/>
      <c r="H4" s="108"/>
      <c r="I4" s="108"/>
      <c r="J4" s="108"/>
      <c r="K4" s="108"/>
      <c r="L4" s="108"/>
      <c r="M4" s="108"/>
      <c r="N4" s="108"/>
      <c r="O4" s="108"/>
      <c r="P4" s="108"/>
      <c r="Q4" s="109"/>
      <c r="R4" s="33"/>
      <c r="S4" s="33"/>
    </row>
    <row r="5" spans="1:20">
      <c r="B5" s="110" t="s">
        <v>107</v>
      </c>
      <c r="C5" s="111"/>
      <c r="D5" s="111"/>
      <c r="E5" s="111"/>
      <c r="F5" s="111"/>
      <c r="G5" s="111"/>
      <c r="H5" s="111"/>
      <c r="I5" s="111"/>
      <c r="J5" s="111"/>
      <c r="K5" s="111"/>
      <c r="L5" s="111"/>
      <c r="M5" s="111"/>
      <c r="N5" s="111"/>
      <c r="O5" s="111"/>
      <c r="P5" s="111"/>
      <c r="Q5" s="111"/>
      <c r="R5" s="33"/>
      <c r="S5" s="33"/>
    </row>
    <row r="6" spans="1:20" ht="15" customHeight="1">
      <c r="B6" s="112" t="s">
        <v>108</v>
      </c>
      <c r="C6" s="112"/>
      <c r="D6" s="112"/>
      <c r="E6" s="112"/>
      <c r="F6" s="112"/>
      <c r="G6" s="112"/>
      <c r="H6" s="112"/>
      <c r="I6" s="112"/>
      <c r="J6" s="112"/>
      <c r="K6" s="112"/>
      <c r="L6" s="112"/>
      <c r="M6" s="112"/>
      <c r="N6" s="112"/>
      <c r="O6" s="112"/>
      <c r="P6" s="112"/>
      <c r="Q6" s="112"/>
      <c r="R6" s="34"/>
      <c r="S6" s="34"/>
    </row>
    <row r="7" spans="1:20">
      <c r="B7" s="112"/>
      <c r="C7" s="112"/>
      <c r="D7" s="112"/>
      <c r="E7" s="112"/>
      <c r="F7" s="112"/>
      <c r="G7" s="112"/>
      <c r="H7" s="112"/>
      <c r="I7" s="112"/>
      <c r="J7" s="112"/>
      <c r="K7" s="112"/>
      <c r="L7" s="112"/>
      <c r="M7" s="112"/>
      <c r="N7" s="112"/>
      <c r="O7" s="112"/>
      <c r="P7" s="112"/>
      <c r="Q7" s="112"/>
      <c r="R7" s="34"/>
      <c r="S7" s="34"/>
    </row>
    <row r="8" spans="1:20" ht="34.5" customHeight="1">
      <c r="B8" s="112"/>
      <c r="C8" s="112"/>
      <c r="D8" s="112"/>
      <c r="E8" s="112"/>
      <c r="F8" s="112"/>
      <c r="G8" s="112"/>
      <c r="H8" s="112"/>
      <c r="I8" s="112"/>
      <c r="J8" s="112"/>
      <c r="K8" s="112"/>
      <c r="L8" s="112"/>
      <c r="M8" s="112"/>
      <c r="N8" s="112"/>
      <c r="O8" s="112"/>
      <c r="P8" s="112"/>
      <c r="Q8" s="112"/>
      <c r="R8" s="34"/>
      <c r="S8" s="34"/>
    </row>
    <row r="9" spans="1:20" ht="11.25" customHeight="1">
      <c r="A9" s="35"/>
      <c r="B9" s="35"/>
      <c r="C9" s="35"/>
      <c r="D9" s="35"/>
      <c r="E9" s="35"/>
      <c r="F9" s="35"/>
      <c r="H9" s="36"/>
      <c r="I9" s="36"/>
      <c r="J9" s="36"/>
      <c r="K9" s="36"/>
      <c r="L9" s="36"/>
      <c r="M9" s="36"/>
      <c r="N9" s="36"/>
      <c r="O9" s="36"/>
      <c r="P9" s="36"/>
      <c r="Q9" s="36"/>
    </row>
    <row r="10" spans="1:20" ht="18">
      <c r="A10" s="35"/>
      <c r="B10" s="113" t="s">
        <v>109</v>
      </c>
      <c r="C10" s="113"/>
      <c r="D10" s="113"/>
      <c r="E10" s="113"/>
      <c r="F10" s="113"/>
      <c r="G10" s="37"/>
      <c r="H10" s="114" t="s">
        <v>110</v>
      </c>
      <c r="I10" s="115"/>
      <c r="J10" s="115"/>
      <c r="K10" s="115"/>
      <c r="L10" s="115"/>
      <c r="M10" s="115"/>
      <c r="N10" s="115"/>
      <c r="O10" s="115"/>
      <c r="P10" s="115"/>
      <c r="Q10" s="116"/>
    </row>
    <row r="11" spans="1:20" ht="18">
      <c r="A11" s="35"/>
      <c r="B11" s="113"/>
      <c r="C11" s="113"/>
      <c r="D11" s="113"/>
      <c r="E11" s="113"/>
      <c r="F11" s="113"/>
      <c r="G11" s="37"/>
      <c r="H11" s="121" t="s">
        <v>111</v>
      </c>
      <c r="I11" s="122"/>
      <c r="J11" s="122"/>
      <c r="K11" s="122"/>
      <c r="L11" s="123"/>
      <c r="M11" s="121"/>
      <c r="N11" s="122"/>
      <c r="O11" s="122"/>
      <c r="P11" s="122"/>
      <c r="Q11" s="123"/>
    </row>
    <row r="12" spans="1:20" ht="11.25" customHeight="1">
      <c r="A12" s="35"/>
      <c r="B12" s="35"/>
      <c r="C12" s="35"/>
      <c r="D12" s="35"/>
      <c r="E12" s="35"/>
      <c r="F12" s="35"/>
      <c r="H12" s="38"/>
      <c r="I12" s="38"/>
      <c r="J12" s="38"/>
      <c r="K12" s="38"/>
      <c r="L12" s="38"/>
      <c r="M12" s="38"/>
      <c r="N12" s="38"/>
      <c r="O12" s="38"/>
      <c r="P12" s="38"/>
      <c r="Q12" s="38"/>
    </row>
    <row r="13" spans="1:20" ht="11.25" customHeight="1">
      <c r="B13" s="89" t="s">
        <v>112</v>
      </c>
      <c r="C13" s="90" t="s">
        <v>113</v>
      </c>
      <c r="D13" s="92" t="s">
        <v>114</v>
      </c>
      <c r="E13" s="85" t="s">
        <v>113</v>
      </c>
      <c r="F13" s="118">
        <v>1.86</v>
      </c>
      <c r="H13" s="95" t="s">
        <v>115</v>
      </c>
      <c r="I13" s="96"/>
      <c r="J13" s="96"/>
      <c r="K13" s="96"/>
      <c r="L13" s="97"/>
      <c r="M13" s="95"/>
      <c r="N13" s="96"/>
      <c r="O13" s="96"/>
      <c r="P13" s="96"/>
      <c r="Q13" s="97"/>
      <c r="R13" s="39"/>
      <c r="S13" s="39"/>
      <c r="T13" s="39"/>
    </row>
    <row r="14" spans="1:20" ht="11.25" customHeight="1">
      <c r="B14" s="89"/>
      <c r="C14" s="91"/>
      <c r="D14" s="93"/>
      <c r="E14" s="117"/>
      <c r="F14" s="119"/>
      <c r="H14" s="98"/>
      <c r="I14" s="99"/>
      <c r="J14" s="99"/>
      <c r="K14" s="99"/>
      <c r="L14" s="100"/>
      <c r="M14" s="98"/>
      <c r="N14" s="99"/>
      <c r="O14" s="99"/>
      <c r="P14" s="99"/>
      <c r="Q14" s="100"/>
      <c r="R14" s="40"/>
      <c r="S14" s="40"/>
      <c r="T14" s="40"/>
    </row>
    <row r="15" spans="1:20" ht="11.25" customHeight="1">
      <c r="B15" s="89"/>
      <c r="C15" s="91"/>
      <c r="D15" s="92" t="s">
        <v>116</v>
      </c>
      <c r="E15" s="117"/>
      <c r="F15" s="119"/>
      <c r="H15" s="98"/>
      <c r="I15" s="99"/>
      <c r="J15" s="99"/>
      <c r="K15" s="99"/>
      <c r="L15" s="100"/>
      <c r="M15" s="98"/>
      <c r="N15" s="99"/>
      <c r="O15" s="99"/>
      <c r="P15" s="99"/>
      <c r="Q15" s="100"/>
      <c r="R15" s="40"/>
      <c r="S15" s="40"/>
      <c r="T15" s="40"/>
    </row>
    <row r="16" spans="1:20" ht="11.25" customHeight="1">
      <c r="B16" s="89"/>
      <c r="C16" s="88"/>
      <c r="D16" s="93"/>
      <c r="E16" s="86"/>
      <c r="F16" s="120"/>
      <c r="H16" s="101"/>
      <c r="I16" s="102"/>
      <c r="J16" s="102"/>
      <c r="K16" s="102"/>
      <c r="L16" s="103"/>
      <c r="M16" s="101"/>
      <c r="N16" s="102"/>
      <c r="O16" s="102"/>
      <c r="P16" s="102"/>
      <c r="Q16" s="103"/>
      <c r="R16" s="40"/>
      <c r="S16" s="40"/>
      <c r="T16" s="40"/>
    </row>
    <row r="17" spans="2:20" ht="9.75" customHeight="1">
      <c r="B17" s="41"/>
      <c r="C17" s="42"/>
      <c r="D17" s="43"/>
      <c r="E17" s="44"/>
      <c r="F17" s="44"/>
      <c r="H17" s="45"/>
      <c r="I17" s="40"/>
      <c r="J17" s="40"/>
      <c r="K17" s="40"/>
      <c r="L17" s="40"/>
      <c r="M17" s="40"/>
      <c r="N17" s="40"/>
      <c r="O17" s="40"/>
      <c r="P17" s="40"/>
      <c r="Q17" s="40"/>
      <c r="R17" s="40"/>
      <c r="S17" s="40"/>
      <c r="T17" s="40"/>
    </row>
    <row r="18" spans="2:20" ht="22.5" customHeight="1">
      <c r="B18" s="87" t="s">
        <v>117</v>
      </c>
      <c r="C18" s="84" t="s">
        <v>113</v>
      </c>
      <c r="D18" s="46" t="s">
        <v>118</v>
      </c>
      <c r="E18" s="84" t="s">
        <v>113</v>
      </c>
      <c r="F18" s="85" t="s">
        <v>119</v>
      </c>
      <c r="H18" s="83" t="s">
        <v>120</v>
      </c>
      <c r="I18" s="83"/>
      <c r="J18" s="83"/>
      <c r="K18" s="83"/>
      <c r="L18" s="83"/>
      <c r="M18" s="83"/>
      <c r="N18" s="83"/>
      <c r="O18" s="83"/>
      <c r="P18" s="83"/>
      <c r="Q18" s="83"/>
      <c r="R18" s="39"/>
      <c r="S18" s="39"/>
      <c r="T18" s="39"/>
    </row>
    <row r="19" spans="2:20" ht="22.5" customHeight="1">
      <c r="B19" s="94"/>
      <c r="C19" s="84"/>
      <c r="D19" s="47" t="s">
        <v>121</v>
      </c>
      <c r="E19" s="84"/>
      <c r="F19" s="86"/>
      <c r="H19" s="83"/>
      <c r="I19" s="83"/>
      <c r="J19" s="83"/>
      <c r="K19" s="83"/>
      <c r="L19" s="83"/>
      <c r="M19" s="83"/>
      <c r="N19" s="83"/>
      <c r="O19" s="83"/>
      <c r="P19" s="83"/>
      <c r="Q19" s="83"/>
      <c r="R19" s="39"/>
      <c r="S19" s="39"/>
      <c r="T19" s="39"/>
    </row>
    <row r="20" spans="2:20" ht="9.75" customHeight="1">
      <c r="M20" s="39"/>
      <c r="N20" s="39"/>
      <c r="O20" s="39"/>
      <c r="P20" s="39"/>
      <c r="Q20" s="39"/>
    </row>
    <row r="21" spans="2:20" ht="22.9" customHeight="1">
      <c r="B21" s="87" t="s">
        <v>122</v>
      </c>
      <c r="C21" s="84" t="s">
        <v>113</v>
      </c>
      <c r="D21" s="46" t="s">
        <v>123</v>
      </c>
      <c r="E21" s="84" t="s">
        <v>113</v>
      </c>
      <c r="F21" s="85" t="s">
        <v>124</v>
      </c>
      <c r="H21" s="83" t="s">
        <v>125</v>
      </c>
      <c r="I21" s="83"/>
      <c r="J21" s="83"/>
      <c r="K21" s="83"/>
      <c r="L21" s="83"/>
      <c r="M21" s="83"/>
      <c r="N21" s="83"/>
      <c r="O21" s="83"/>
      <c r="P21" s="83"/>
      <c r="Q21" s="83"/>
    </row>
    <row r="22" spans="2:20" ht="22.9" customHeight="1">
      <c r="B22" s="88"/>
      <c r="C22" s="84"/>
      <c r="D22" s="47" t="s">
        <v>126</v>
      </c>
      <c r="E22" s="84"/>
      <c r="F22" s="86"/>
      <c r="H22" s="83"/>
      <c r="I22" s="83"/>
      <c r="J22" s="83"/>
      <c r="K22" s="83"/>
      <c r="L22" s="83"/>
      <c r="M22" s="83"/>
      <c r="N22" s="83"/>
      <c r="O22" s="83"/>
      <c r="P22" s="83"/>
      <c r="Q22" s="83"/>
    </row>
    <row r="23" spans="2:20" ht="9.75" customHeight="1">
      <c r="H23" s="39"/>
      <c r="I23" s="39"/>
      <c r="J23" s="39"/>
      <c r="K23" s="39"/>
      <c r="L23" s="39"/>
      <c r="M23" s="39"/>
      <c r="N23" s="39"/>
      <c r="O23" s="39"/>
      <c r="P23" s="39"/>
      <c r="Q23" s="39"/>
    </row>
    <row r="24" spans="2:20" ht="22.9" customHeight="1">
      <c r="B24" s="87" t="s">
        <v>127</v>
      </c>
      <c r="C24" s="84" t="s">
        <v>113</v>
      </c>
      <c r="D24" s="46" t="s">
        <v>123</v>
      </c>
      <c r="E24" s="84" t="s">
        <v>113</v>
      </c>
      <c r="F24" s="85" t="s">
        <v>128</v>
      </c>
      <c r="H24" s="83" t="s">
        <v>129</v>
      </c>
      <c r="I24" s="83"/>
      <c r="J24" s="83"/>
      <c r="K24" s="83"/>
      <c r="L24" s="83"/>
      <c r="M24" s="83"/>
      <c r="N24" s="83"/>
      <c r="O24" s="83"/>
      <c r="P24" s="83"/>
      <c r="Q24" s="83"/>
    </row>
    <row r="25" spans="2:20" ht="22.9" customHeight="1">
      <c r="B25" s="88"/>
      <c r="C25" s="84"/>
      <c r="D25" s="47" t="s">
        <v>130</v>
      </c>
      <c r="E25" s="84"/>
      <c r="F25" s="86"/>
      <c r="H25" s="83"/>
      <c r="I25" s="83"/>
      <c r="J25" s="83"/>
      <c r="K25" s="83"/>
      <c r="L25" s="83"/>
      <c r="M25" s="83"/>
      <c r="N25" s="83"/>
      <c r="O25" s="83"/>
      <c r="P25" s="83"/>
      <c r="Q25" s="83"/>
    </row>
    <row r="26" spans="2:20" ht="9" customHeight="1"/>
    <row r="27" spans="2:20" ht="30" customHeight="1">
      <c r="B27" s="87" t="s">
        <v>131</v>
      </c>
      <c r="C27" s="84" t="s">
        <v>113</v>
      </c>
      <c r="D27" s="46" t="s">
        <v>123</v>
      </c>
      <c r="E27" s="84" t="s">
        <v>113</v>
      </c>
      <c r="F27" s="85" t="s">
        <v>132</v>
      </c>
      <c r="H27" s="83" t="s">
        <v>133</v>
      </c>
      <c r="I27" s="83"/>
      <c r="J27" s="83"/>
      <c r="K27" s="83"/>
      <c r="L27" s="83"/>
      <c r="M27" s="83"/>
      <c r="N27" s="83"/>
      <c r="O27" s="83"/>
      <c r="P27" s="83"/>
      <c r="Q27" s="83"/>
    </row>
    <row r="28" spans="2:20" ht="24.75" customHeight="1">
      <c r="B28" s="88"/>
      <c r="C28" s="84"/>
      <c r="D28" s="47" t="s">
        <v>134</v>
      </c>
      <c r="E28" s="84"/>
      <c r="F28" s="86"/>
      <c r="H28" s="83"/>
      <c r="I28" s="83"/>
      <c r="J28" s="83"/>
      <c r="K28" s="83"/>
      <c r="L28" s="83"/>
      <c r="M28" s="83"/>
      <c r="N28" s="83"/>
      <c r="O28" s="83"/>
      <c r="P28" s="83"/>
      <c r="Q28" s="83"/>
    </row>
    <row r="30" spans="2:20">
      <c r="B30" s="48" t="s">
        <v>135</v>
      </c>
      <c r="C30" s="48"/>
      <c r="D30" s="48"/>
      <c r="E30" s="48"/>
      <c r="F30" s="48"/>
      <c r="G30" s="48"/>
      <c r="H30" s="48"/>
      <c r="I30" s="48"/>
      <c r="J30" s="48"/>
      <c r="K30" s="48"/>
    </row>
    <row r="31" spans="2:20">
      <c r="B31" t="s">
        <v>136</v>
      </c>
      <c r="C31" s="48"/>
      <c r="D31" s="48"/>
      <c r="E31" s="48"/>
      <c r="F31" s="48"/>
      <c r="G31" s="48"/>
      <c r="H31" s="48"/>
      <c r="I31" s="48"/>
      <c r="J31" s="48"/>
      <c r="K31" s="48"/>
    </row>
    <row r="32" spans="2:20">
      <c r="C32" s="48"/>
      <c r="D32" s="48"/>
      <c r="E32" s="48"/>
      <c r="F32" s="48"/>
      <c r="G32" s="48"/>
      <c r="H32" s="48"/>
      <c r="I32" s="48"/>
      <c r="J32" s="48"/>
      <c r="K32" s="48"/>
    </row>
    <row r="33" spans="2:11">
      <c r="B33" s="48"/>
      <c r="C33" s="48"/>
      <c r="D33" s="48"/>
      <c r="E33" s="48"/>
      <c r="F33" s="48"/>
      <c r="G33" s="48"/>
      <c r="H33" s="48"/>
      <c r="I33" s="48"/>
      <c r="J33" s="48"/>
      <c r="K33" s="48"/>
    </row>
    <row r="34" spans="2:11">
      <c r="B34" s="48"/>
      <c r="C34" s="48"/>
      <c r="D34" s="48"/>
      <c r="E34" s="48"/>
      <c r="F34" s="48"/>
      <c r="G34" s="48"/>
      <c r="H34" s="48"/>
      <c r="I34" s="48"/>
      <c r="J34" s="48"/>
      <c r="K34" s="48"/>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Liopni Esperanza Moreno Cardona</dc:creator>
  <cp:keywords/>
  <dc:description/>
  <cp:lastModifiedBy>Jully Estefanny Camacho Angel</cp:lastModifiedBy>
  <cp:revision/>
  <dcterms:created xsi:type="dcterms:W3CDTF">2022-07-25T18:00:04Z</dcterms:created>
  <dcterms:modified xsi:type="dcterms:W3CDTF">2026-09-22T13:35:01Z</dcterms:modified>
  <cp:category/>
  <cp:contentStatus/>
</cp:coreProperties>
</file>