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E:\2026\SUMINISTRO DE PARQUES\"/>
    </mc:Choice>
  </mc:AlternateContent>
  <xr:revisionPtr revIDLastSave="0" documentId="13_ncr:1_{2A6B45D4-5483-4110-94D8-38570B0E9653}"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(Entidad)'!$I$11:$I$61</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(Entidad)'!$A$1:$M$81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(Entidad)'!$K$65</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(Entidad)'!$K$77</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(Entidad)'!$K$77</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(Entidad)'!$K$78</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5" i="265" l="1"/>
  <c r="K45" i="265" s="1"/>
  <c r="I22" i="265"/>
  <c r="I23" i="265" s="1"/>
  <c r="I15" i="265"/>
  <c r="I16" i="265"/>
  <c r="I20" i="265"/>
  <c r="I56" i="265"/>
  <c r="I57" i="265" s="1"/>
  <c r="I55" i="265"/>
  <c r="K55" i="265" s="1"/>
  <c r="I54" i="265"/>
  <c r="J54" i="265"/>
  <c r="K53" i="265"/>
  <c r="K50" i="265"/>
  <c r="K40" i="265"/>
  <c r="K25" i="265"/>
  <c r="I51" i="265"/>
  <c r="K51" i="265" s="1"/>
  <c r="I37" i="265"/>
  <c r="K37" i="265" s="1"/>
  <c r="I36" i="265"/>
  <c r="I46" i="265"/>
  <c r="K46" i="265" s="1"/>
  <c r="I38" i="265"/>
  <c r="I41" i="265" s="1"/>
  <c r="K41" i="265" s="1"/>
  <c r="J36" i="265"/>
  <c r="I33" i="265"/>
  <c r="K32" i="265"/>
  <c r="K31" i="265"/>
  <c r="I26" i="265"/>
  <c r="K26" i="265" s="1"/>
  <c r="I17" i="265"/>
  <c r="I19" i="265" s="1"/>
  <c r="K19" i="265" s="1"/>
  <c r="I24" i="265"/>
  <c r="K24" i="265" s="1"/>
  <c r="I18" i="265"/>
  <c r="K18" i="265" s="1"/>
  <c r="K54" i="265" l="1"/>
  <c r="K57" i="265"/>
  <c r="K56" i="265"/>
  <c r="K47" i="265"/>
  <c r="K38" i="265"/>
  <c r="I39" i="265"/>
  <c r="K39" i="265" s="1"/>
  <c r="K36" i="265"/>
  <c r="K33" i="265"/>
  <c r="I34" i="265"/>
  <c r="K34" i="265" s="1"/>
  <c r="K20" i="265"/>
  <c r="K23" i="265"/>
  <c r="K22" i="265"/>
  <c r="K30" i="265"/>
  <c r="K17" i="265"/>
  <c r="K59" i="265" l="1"/>
  <c r="K42" i="265"/>
  <c r="K15" i="265"/>
  <c r="K79" i="265"/>
  <c r="K16" i="265"/>
  <c r="K27" i="265" l="1"/>
  <c r="K68" i="265" s="1"/>
  <c r="K72" i="265" s="1"/>
</calcChain>
</file>

<file path=xl/sharedStrings.xml><?xml version="1.0" encoding="utf-8"?>
<sst xmlns="http://schemas.openxmlformats.org/spreadsheetml/2006/main" count="264" uniqueCount="160">
  <si>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</si>
  <si>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</si>
  <si>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</si>
  <si>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</si>
  <si>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</si>
  <si>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</si>
  <si>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</si>
  <si>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</si>
  <si>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</si>
  <si>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</si>
  <si>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</si>
  <si>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</si>
  <si>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</si>
  <si>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</si>
  <si>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</si>
  <si>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</si>
  <si>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</si>
  <si>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</si>
  <si>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</si>
  <si>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</si>
  <si>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</si>
  <si>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</si>
  <si>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</si>
  <si>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</si>
  <si>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</si>
  <si>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</si>
  <si>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</si>
  <si>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</si>
  <si>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</si>
  <si>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</si>
  <si>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</si>
  <si>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</si>
  <si>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</si>
  <si>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</si>
  <si>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</si>
  <si>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</si>
  <si>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</si>
  <si>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</si>
  <si>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</si>
  <si>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</si>
  <si>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</si>
  <si>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</si>
  <si>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</si>
  <si>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</si>
  <si>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</si>
  <si>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</si>
  <si>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</si>
  <si>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</si>
  <si>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</si>
  <si>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</si>
  <si>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</si>
  <si>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</si>
  <si>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</si>
  <si>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</si>
  <si>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</si>
  <si>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</si>
  <si>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</si>
  <si>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</si>
  <si>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</si>
  <si>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</si>
  <si>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</si>
  <si>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</si>
  <si>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</si>
  <si>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</si>
  <si>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</si>
  <si>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</si>
  <si>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</si>
  <si>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</si>
  <si>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</si>
  <si>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</si>
  <si>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</si>
  <si>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</si>
  <si>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</si>
  <si>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</si>
  <si>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</si>
  <si>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</si>
  <si>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</si>
  <si>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</si>
  <si>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</si>
  <si>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</si>
  <si>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</si>
  <si>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</si>
  <si>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</si>
  <si>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</si>
  <si>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</si>
  <si>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</si>
  <si>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</si>
  <si>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</si>
  <si>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</si>
  <si>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</si>
  <si>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</si>
  <si>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</si>
  <si>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</si>
  <si>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</si>
  <si>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</si>
  <si>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</si>
  <si>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</si>
  <si>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</si>
  <si>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</si>
  <si>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TOTAL OBRA (INCLUYE IVA)</t>
  </si>
  <si>
    <t>ESCUELA "EL SALTO"</t>
  </si>
  <si>
    <t>2.05.25</t>
  </si>
  <si>
    <t>PLACA BASE EN CONCRETO E = 8.0 CM. 17.5 MPa (2500 PSI)</t>
  </si>
  <si>
    <t>M2</t>
  </si>
  <si>
    <t>3.13.24</t>
  </si>
  <si>
    <t>SUMINISTRO E INSTALACIÓN DE MALLA ELECTROSOLDADA</t>
  </si>
  <si>
    <t>KG</t>
  </si>
  <si>
    <t>3.05.02</t>
  </si>
  <si>
    <t>CORTE DE PAVIMENTO EN CONCRETO HIDRAULICO.</t>
  </si>
  <si>
    <t>ML</t>
  </si>
  <si>
    <t>Cotización</t>
  </si>
  <si>
    <t>PLACA MACIZA EN CONCRETO DE 21 MPa - (3000 PSI) E = 0.15 M.</t>
  </si>
  <si>
    <t>2.03.28</t>
  </si>
  <si>
    <t>SUMINISTRO FIGURADO Y ARMADO DE ACERO DE REFUERZO 60000 PSI 420 MPA</t>
  </si>
  <si>
    <t>3.10.12</t>
  </si>
  <si>
    <t>TOTAL, ESCUELA "EL SALTO"</t>
  </si>
  <si>
    <t>ESCUELA LA GRANJA</t>
  </si>
  <si>
    <t xml:space="preserve">TOTAL, COLEGIO LA CABAÑA DE SANTA ROSA </t>
  </si>
  <si>
    <t xml:space="preserve">I.E LA CABAÑA DE SANTA ROSA </t>
  </si>
  <si>
    <t xml:space="preserve">PARQUE DE ZULIA </t>
  </si>
  <si>
    <t>2.18.07</t>
  </si>
  <si>
    <t>DEMARCACION DE ESPACIOS DEPORTIVOS CON PINTURA PARA CANCHAS BASE AGUA. (INCLUYE LAVADO DE SUPERFICIE CON ÁCIDO).</t>
  </si>
  <si>
    <t>3.03.12</t>
  </si>
  <si>
    <t>MEJORAMIENTO DE PISO CON MATERIAL DE AFIRMADO COMPACTADO CON PLANCHA VIBRADORA. (INCLUYE ACARREO LIBRE HASTA 5
KM.).</t>
  </si>
  <si>
    <t>M3</t>
  </si>
  <si>
    <t>SUMINISTRO, INSTALACIÓN DE PARQUE INFALTIL CON (8 POSTES EN TUBERIA DE ACERO GALVANIZADO, 2.  TOBOGANES EN FIBRA DE VIDRIO, 2 PLATAFORMASN ACERO , 1 ESCALERA, 1 TECHO EN FIBRA DE VIDRIO, 3 COLUMPIOS.)  ALTO: 5.30, ANCHO: 3.90M Y ALTO: 3.50 M</t>
  </si>
  <si>
    <t>KINDER 03- PLAYLAND</t>
  </si>
  <si>
    <t xml:space="preserve">1. PLACA PARA CANCHA </t>
  </si>
  <si>
    <t>3.10.06</t>
  </si>
  <si>
    <t>SELLADO DE JUNTAS EN PAVIMENTO DE CONCRETO HIDRAULICO (INCLUYE LIMPIEZA, SUMINISTRO E INSTALACIÓN DE FONDO Y SELLANTE)</t>
  </si>
  <si>
    <t xml:space="preserve">ML </t>
  </si>
  <si>
    <t>2.18.14</t>
  </si>
  <si>
    <t xml:space="preserve">PULIDO O ALLANADO PARA PISOS EN CONCRETO </t>
  </si>
  <si>
    <t>SUMINISTRO E INSTALACION DE TUBERIA DE ALCANTARILLADO PVC D: 8"</t>
  </si>
  <si>
    <t>5.01.23</t>
  </si>
  <si>
    <t>2.18.17</t>
  </si>
  <si>
    <t>PINTURA PARA CANCHAS Y/O ESPACIOS DEPORTIVOS BASE ACRILICA (INCLUYE LAVADO DE SUPERFICIE CON ACIDO)</t>
  </si>
  <si>
    <t>3.03.10</t>
  </si>
  <si>
    <t>EXCAVACION MANUEL EN MATERIAL COMUN</t>
  </si>
  <si>
    <t>3.03.16</t>
  </si>
  <si>
    <t>RELLENO CON MATERIAL SELECCIÓNADO PROVENIENTE DE EXCAVACIÓN COMPACTADO CON PLANCHA VIBRADORA</t>
  </si>
  <si>
    <t>2.01.70</t>
  </si>
  <si>
    <t>EXCAVACIÓN MANUAL EN MATERIAL COMÚN</t>
  </si>
  <si>
    <t>3.03.15</t>
  </si>
  <si>
    <t>RELLENO CON MATERIAL DE AFIRMADO COMPACTADO RANA Y/O VIBROCOMPACTADOR. (INCLUYE ACARREO LIBRE HASTA 5 KM.)</t>
  </si>
  <si>
    <t>2.05.26</t>
  </si>
  <si>
    <t>PLACA BASE EN CONCRETO E = 10.0 CM. 17.5 MPa (2500 PSI)</t>
  </si>
  <si>
    <t xml:space="preserve">TOTAL, PARQUE ZULIA  </t>
  </si>
  <si>
    <t xml:space="preserve">TOTAL,ESCUELA LA GRANJA  </t>
  </si>
  <si>
    <t>SUMINISTRO, INSTALACIÓN DE PARQUE INFALTIL CON (4 PLATAFORMAS, 1 DESLIZADOR SENCILLO, 1 DESLIZADOR DOBLE,1 DESLIZADOR CURVO, 4 FIGURAS DECORATIVAS INFANTILES, 1 TUBO RED, 1 ESCALERAS TIPO AVIÓN, 1 BALCON TOBOGÁN, 2 COLUMPIOS .) EN POLIPROPILENO DE ALTO IMPACTO Y ESTRUCTURA METALICA, MEDIDAD DE 770*310*350 MM</t>
  </si>
  <si>
    <t>SUMINISTRO, INSTALACIÓN DE PARQUE INFALTIL CON (4 PLATAFORMAS, 1 DESLIZADOR SENCILLO, 1 DESLIZADOR DOBLE,1 DESLIZADOR CURVO, 4 FIGURAS DECORATIVAS INFANTILES, 1 TUBO RED, 1 ESCALERAS TIPO AVIÓN, 1 BALCON TOBOGÁN , 2 COLUMPIOS .) EN POLIPROPILENO DE ALTO IMPACTO Y ESTRUCTURA METALICA, MEDIDAD DE 770*310*350 MM</t>
  </si>
  <si>
    <t>SUMINISTRO, INSTALACIÓN DE PARQUE INFALTIL CON (4 PLATAFORMAS, 1 DESLIZADOR SENCILLO, 1 DESLIZADOR DOBLE,1 DESLIZADOR CURVO, 2 FIGURAS DECORATIVAS INFANTILES, 1 ESCALERAS TIPO AVIÓN, 1 BALCON TOBOGÁN, 2 COLUMPIOS ) EN POLIPROPILENO DE ALTO IMPACTO Y ESTRUCTURA METALICA, MEDIDAD DE 660*510*380 MM</t>
  </si>
  <si>
    <t xml:space="preserve">DESMONTE, LIMPIEZA Y MEJORAMIENTO PARQUE EXISTENTE </t>
  </si>
  <si>
    <t xml:space="preserve">PARQUE INFANTIL Y PLACA DE PARQUE </t>
  </si>
  <si>
    <t xml:space="preserve"> RAMPA DE ACCESO VEHICULAR</t>
  </si>
  <si>
    <t xml:space="preserve"> PARQUE INFANTIL </t>
  </si>
  <si>
    <t xml:space="preserve">PARQUE INFANTIL </t>
  </si>
  <si>
    <t xml:space="preserve">COTIZACION </t>
  </si>
  <si>
    <t xml:space="preserve">GLOBAL </t>
  </si>
  <si>
    <t xml:space="preserve">DESMONTE E INSTALACION Y PINTURA DE PARQUE EXISTENTE COMPUESTO POR 2 PLATAFORMAS CON TECHO, 1 ESCALERA EN HIERRO , 3 COLUMPIOS , 1 PUENTE , 1 DESLIZADOR SENCILLO ESTO EN FIBRA DE VIDRIO Y ESTRUCTURA METALICA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</si>
</sst>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quot;$&quot;* #,##0.00_-;\-&quot;$&quot;* #,##0.00_-;_-&quot;$&quot;* &quot;-&quot;??_-;_-@_-"/>
    <numFmt numFmtId="43" formatCode="_-* #,##0.00_-;\-* #,##0.00_-;_-* &quot;-&quot;??_-;_-@_-"/>
    <numFmt numFmtId="164" formatCode="_-&quot;$&quot;\ * #,##0_-;\-&quot;$&quot;\ * #,##0_-;_-&quot;$&quot;\ *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 #,##0.00_-;\-&quot;$&quot;\ * #,##0.00_-;_-&quot;$&quot;\ * &quot;-&quot;_-;_-@_-"/>
    <numFmt numFmtId="205" formatCode="&quot;$&quot;#,##0.00"/>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
      <sz val="12"/>
      <color theme="1"/>
      <name val="Arial Narrow"/>
      <family val="2"/>
    </font>
    <font>
      <b/>
      <sz val="12"/>
      <color theme="1"/>
      <name val="Arial Narrow"/>
      <family val="2"/>
    </font>
    <font>
      <b/>
      <sz val="12"/>
      <name val="Arial"/>
      <family val="2"/>
    </font>
    <font>
      <sz val="15"/>
      <name val="Arial Narrow"/>
      <family val="2"/>
    </font>
    <font>
      <sz val="15"/>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164" fontId="58" fillId="0" borderId="0" applyFont="0" applyFill="0" applyBorder="0" applyAlignment="0" applyProtection="0"/>
    <xf numFmtId="44" fontId="58" fillId="0" borderId="0" applyFont="0" applyFill="0" applyBorder="0" applyAlignment="0" applyProtection="0"/>
  </cellStyleXfs>
  <cellXfs count="495">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1" fillId="0" borderId="18" xfId="73" applyFont="1" applyBorder="1" applyAlignment="1">
      <alignment horizontal="center" vertical="center"/>
    </xf>
    <xf numFmtId="0" fontId="51" fillId="0" borderId="25" xfId="73" applyFont="1" applyBorder="1" applyAlignment="1">
      <alignment horizontal="center" vertical="center"/>
    </xf>
    <xf numFmtId="2" fontId="59" fillId="0" borderId="77" xfId="133" applyNumberFormat="1" applyFont="1" applyBorder="1" applyAlignment="1">
      <alignment horizontal="left" vertical="center" wrapText="1"/>
    </xf>
    <xf numFmtId="2" fontId="59" fillId="0" borderId="77" xfId="133" applyNumberFormat="1" applyFont="1" applyBorder="1" applyAlignment="1">
      <alignment horizontal="center" vertical="center"/>
    </xf>
    <xf numFmtId="2" fontId="59" fillId="0" borderId="18" xfId="133" applyNumberFormat="1" applyFont="1" applyBorder="1" applyAlignment="1">
      <alignment horizontal="left" vertical="center" wrapText="1"/>
    </xf>
    <xf numFmtId="2" fontId="59" fillId="0" borderId="18" xfId="133" applyNumberFormat="1" applyFont="1" applyBorder="1" applyAlignment="1">
      <alignment horizontal="center" vertical="center"/>
    </xf>
    <xf numFmtId="2" fontId="59" fillId="0" borderId="77" xfId="0" applyNumberFormat="1" applyFont="1" applyBorder="1" applyAlignment="1">
      <alignment horizontal="center" vertical="center"/>
    </xf>
    <xf numFmtId="204" fontId="59" fillId="0" borderId="77" xfId="257" applyNumberFormat="1" applyFont="1" applyFill="1" applyBorder="1" applyAlignment="1">
      <alignment vertical="center"/>
    </xf>
    <xf numFmtId="204" fontId="59" fillId="0" borderId="18" xfId="257" applyNumberFormat="1" applyFont="1" applyFill="1" applyBorder="1" applyAlignment="1">
      <alignment vertical="center"/>
    </xf>
    <xf numFmtId="2" fontId="59" fillId="0" borderId="89" xfId="133" applyNumberFormat="1" applyFont="1" applyBorder="1" applyAlignment="1">
      <alignment horizontal="center" vertical="center"/>
    </xf>
    <xf numFmtId="0" fontId="32" fillId="0" borderId="0" xfId="89" applyFont="1" applyAlignment="1">
      <alignment horizontal="center" vertical="center"/>
    </xf>
    <xf numFmtId="0" fontId="32" fillId="0" borderId="81" xfId="89" applyFont="1" applyBorder="1" applyAlignment="1">
      <alignment horizontal="center" vertical="center"/>
    </xf>
    <xf numFmtId="49" fontId="51" fillId="0" borderId="0" xfId="131" applyNumberFormat="1" applyFont="1" applyAlignment="1">
      <alignment horizontal="center" vertical="center"/>
    </xf>
    <xf numFmtId="0" fontId="51" fillId="0" borderId="22" xfId="128" applyFont="1" applyBorder="1" applyAlignment="1">
      <alignment horizontal="center" vertical="center"/>
    </xf>
    <xf numFmtId="181" fontId="49" fillId="0" borderId="22" xfId="129" applyNumberFormat="1" applyFont="1" applyBorder="1" applyAlignment="1">
      <alignment horizontal="center" vertical="center"/>
    </xf>
    <xf numFmtId="0" fontId="49" fillId="0" borderId="21" xfId="128" applyFont="1" applyBorder="1" applyAlignment="1">
      <alignment horizontal="center" vertical="center"/>
    </xf>
    <xf numFmtId="181" fontId="51" fillId="0" borderId="31" xfId="129" applyNumberFormat="1" applyFont="1" applyBorder="1" applyAlignment="1">
      <alignment horizontal="center" vertical="center"/>
    </xf>
    <xf numFmtId="2" fontId="49" fillId="0" borderId="0" xfId="128" applyNumberFormat="1" applyFont="1" applyAlignment="1">
      <alignment horizontal="center" vertical="center"/>
    </xf>
    <xf numFmtId="0" fontId="32" fillId="0" borderId="83" xfId="89" applyFont="1" applyBorder="1" applyAlignment="1">
      <alignment horizontal="center" vertical="center"/>
    </xf>
    <xf numFmtId="0" fontId="29" fillId="0" borderId="0" xfId="89" applyFont="1" applyAlignment="1">
      <alignment horizontal="center" vertical="center"/>
    </xf>
    <xf numFmtId="0" fontId="51" fillId="0" borderId="0" xfId="73" applyFont="1" applyAlignment="1">
      <alignment horizontal="right" vertical="center"/>
    </xf>
    <xf numFmtId="187" fontId="51" fillId="0" borderId="0" xfId="73" applyNumberFormat="1" applyFont="1" applyAlignment="1">
      <alignment vertical="center"/>
    </xf>
    <xf numFmtId="2" fontId="59" fillId="0" borderId="65" xfId="133" applyNumberFormat="1" applyFont="1" applyBorder="1" applyAlignment="1">
      <alignment horizontal="center" vertical="center"/>
    </xf>
    <xf numFmtId="2" fontId="59" fillId="0" borderId="33" xfId="133" applyNumberFormat="1" applyFont="1" applyBorder="1" applyAlignment="1">
      <alignment horizontal="center" vertical="center"/>
    </xf>
    <xf numFmtId="0" fontId="51" fillId="0" borderId="0" xfId="128" applyFont="1" applyAlignment="1">
      <alignment horizontal="center" vertical="center"/>
    </xf>
    <xf numFmtId="2" fontId="59" fillId="0" borderId="0" xfId="133" applyNumberFormat="1" applyFont="1" applyAlignment="1">
      <alignment horizontal="center" vertical="center"/>
    </xf>
    <xf numFmtId="0" fontId="51" fillId="0" borderId="0" xfId="73" applyFont="1" applyAlignment="1">
      <alignment horizontal="center" vertical="center"/>
    </xf>
    <xf numFmtId="2" fontId="59" fillId="0" borderId="0" xfId="133" applyNumberFormat="1" applyFont="1" applyAlignment="1">
      <alignment horizontal="left" vertical="center" wrapText="1"/>
    </xf>
    <xf numFmtId="2" fontId="59" fillId="0" borderId="0" xfId="0" applyNumberFormat="1" applyFont="1" applyAlignment="1">
      <alignment horizontal="center" vertical="center"/>
    </xf>
    <xf numFmtId="204" fontId="59" fillId="0" borderId="0" xfId="257" applyNumberFormat="1" applyFont="1" applyFill="1" applyBorder="1" applyAlignment="1">
      <alignment vertical="center"/>
    </xf>
    <xf numFmtId="0" fontId="49" fillId="0" borderId="0" xfId="73" applyFont="1" applyAlignment="1">
      <alignment horizontal="left" vertical="center"/>
    </xf>
    <xf numFmtId="4" fontId="49" fillId="0" borderId="0" xfId="39" applyNumberFormat="1" applyFont="1" applyBorder="1" applyAlignment="1">
      <alignment horizontal="center" vertical="center" wrapText="1"/>
    </xf>
    <xf numFmtId="167" fontId="49" fillId="0" borderId="0" xfId="62" applyNumberFormat="1" applyFont="1" applyBorder="1" applyAlignment="1">
      <alignment horizontal="right" vertical="center" wrapText="1"/>
    </xf>
    <xf numFmtId="176" fontId="51" fillId="0" borderId="0" xfId="39" applyNumberFormat="1" applyFont="1" applyBorder="1" applyAlignment="1">
      <alignment horizontal="right" vertical="center"/>
    </xf>
    <xf numFmtId="2" fontId="49" fillId="0" borderId="0" xfId="73" applyNumberFormat="1" applyFont="1" applyAlignment="1">
      <alignment horizontal="center" vertical="center"/>
    </xf>
    <xf numFmtId="187" fontId="51" fillId="24" borderId="0" xfId="73" applyNumberFormat="1" applyFont="1" applyFill="1" applyAlignment="1">
      <alignment vertical="center"/>
    </xf>
    <xf numFmtId="0" fontId="53" fillId="0" borderId="0" xfId="128" applyFont="1" applyAlignment="1">
      <alignment horizontal="right" vertical="center"/>
    </xf>
    <xf numFmtId="181" fontId="49" fillId="0" borderId="0" xfId="129" applyNumberFormat="1" applyFont="1" applyBorder="1" applyAlignment="1">
      <alignment vertical="center"/>
    </xf>
    <xf numFmtId="0" fontId="49" fillId="0" borderId="0" xfId="128" applyFont="1" applyAlignment="1">
      <alignment horizontal="left" vertical="center"/>
    </xf>
    <xf numFmtId="180" fontId="49" fillId="0" borderId="0" xfId="129" applyNumberFormat="1" applyFont="1" applyBorder="1" applyAlignment="1">
      <alignment horizontal="center" vertical="center"/>
    </xf>
    <xf numFmtId="0" fontId="51" fillId="0" borderId="0" xfId="128" applyFont="1" applyAlignment="1">
      <alignment horizontal="right" vertical="center"/>
    </xf>
    <xf numFmtId="181" fontId="51" fillId="0" borderId="0" xfId="129" applyNumberFormat="1" applyFont="1" applyBorder="1" applyAlignment="1">
      <alignment vertical="center"/>
    </xf>
    <xf numFmtId="4" fontId="29" fillId="0" borderId="0" xfId="89" applyNumberFormat="1" applyFont="1"/>
    <xf numFmtId="0" fontId="51" fillId="0" borderId="77" xfId="73" applyFont="1" applyBorder="1" applyAlignment="1">
      <alignment horizontal="center" vertical="center"/>
    </xf>
    <xf numFmtId="167" fontId="61" fillId="28" borderId="72" xfId="62" applyNumberFormat="1" applyFont="1" applyFill="1" applyBorder="1" applyAlignment="1">
      <alignment horizontal="right" vertical="center" wrapText="1"/>
    </xf>
    <xf numFmtId="2" fontId="59" fillId="0" borderId="64" xfId="133" applyNumberFormat="1" applyFont="1" applyBorder="1" applyAlignment="1">
      <alignment horizontal="center" vertical="center"/>
    </xf>
    <xf numFmtId="2" fontId="59" fillId="0" borderId="64" xfId="0" applyNumberFormat="1" applyFont="1" applyBorder="1" applyAlignment="1">
      <alignment horizontal="center" vertical="center"/>
    </xf>
    <xf numFmtId="204" fontId="59" fillId="0" borderId="64" xfId="257" applyNumberFormat="1" applyFont="1" applyFill="1" applyBorder="1" applyAlignment="1">
      <alignment vertical="center"/>
    </xf>
    <xf numFmtId="2" fontId="59" fillId="0" borderId="18" xfId="0" applyNumberFormat="1" applyFont="1" applyBorder="1" applyAlignment="1">
      <alignment horizontal="center" vertical="center"/>
    </xf>
    <xf numFmtId="0" fontId="51" fillId="0" borderId="22" xfId="73" applyFont="1" applyBorder="1" applyAlignment="1">
      <alignment horizontal="center" vertical="center"/>
    </xf>
    <xf numFmtId="2" fontId="59" fillId="0" borderId="22" xfId="133" applyNumberFormat="1" applyFont="1" applyBorder="1" applyAlignment="1">
      <alignment horizontal="center" vertical="center"/>
    </xf>
    <xf numFmtId="0" fontId="49" fillId="0" borderId="18" xfId="73" applyFont="1" applyBorder="1" applyAlignment="1">
      <alignment horizontal="left" vertical="center"/>
    </xf>
    <xf numFmtId="2" fontId="59" fillId="0" borderId="18" xfId="258" applyNumberFormat="1" applyFont="1" applyBorder="1" applyAlignment="1">
      <alignment horizontal="center" vertical="center"/>
    </xf>
    <xf numFmtId="44" fontId="29" fillId="0" borderId="0" xfId="258" applyFont="1" applyAlignment="1">
      <alignment horizontal="center" vertical="center"/>
    </xf>
    <xf numFmtId="44" fontId="29" fillId="0" borderId="0" xfId="258" applyFont="1"/>
    <xf numFmtId="2" fontId="29" fillId="0" borderId="0" xfId="89" applyNumberFormat="1" applyFont="1"/>
    <xf numFmtId="0" fontId="51" fillId="24" borderId="34" xfId="73" applyFont="1" applyFill="1" applyBorder="1" applyAlignment="1">
      <alignment horizontal="center" vertical="center"/>
    </xf>
    <xf numFmtId="0" fontId="51" fillId="24" borderId="73" xfId="73" applyFont="1" applyFill="1" applyBorder="1" applyAlignment="1">
      <alignment horizontal="center" vertical="center"/>
    </xf>
    <xf numFmtId="167" fontId="49" fillId="0" borderId="0" xfId="62" applyNumberFormat="1" applyFont="1" applyFill="1" applyBorder="1" applyAlignment="1">
      <alignment horizontal="right" vertical="center" wrapText="1"/>
    </xf>
    <xf numFmtId="0" fontId="51" fillId="0" borderId="18" xfId="73" applyFont="1" applyBorder="1" applyAlignment="1">
      <alignment horizontal="left" vertical="center"/>
    </xf>
    <xf numFmtId="0" fontId="62" fillId="0" borderId="0" xfId="89" applyFont="1" applyAlignment="1">
      <alignment horizontal="center" vertical="center" wrapText="1"/>
    </xf>
    <xf numFmtId="0" fontId="63" fillId="0" borderId="0" xfId="0" applyFont="1" applyAlignment="1">
      <alignment horizontal="center" vertical="center"/>
    </xf>
    <xf numFmtId="205" fontId="29" fillId="0" borderId="0" xfId="89" applyNumberFormat="1" applyFont="1"/>
    <xf numFmtId="167" fontId="29" fillId="0" borderId="0" xfId="89" applyNumberFormat="1" applyFont="1"/>
    <xf numFmtId="44" fontId="59" fillId="0" borderId="0" xfId="258" applyFont="1" applyAlignment="1">
      <alignment horizontal="center" vertical="center"/>
    </xf>
    <xf numFmtId="44" fontId="0" fillId="0" borderId="0" xfId="258" applyFont="1"/>
    <xf numFmtId="0" fontId="51" fillId="27" borderId="19" xfId="73" applyFont="1" applyFill="1" applyBorder="1" applyAlignment="1">
      <alignment vertical="center"/>
    </xf>
    <xf numFmtId="0" fontId="51" fillId="27" borderId="19" xfId="73" applyFont="1" applyFill="1" applyBorder="1" applyAlignment="1">
      <alignment horizontal="center" vertical="center"/>
    </xf>
    <xf numFmtId="0" fontId="51" fillId="24" borderId="73" xfId="73" applyFont="1" applyFill="1" applyBorder="1" applyAlignment="1">
      <alignment vertical="center"/>
    </xf>
    <xf numFmtId="2" fontId="49" fillId="0" borderId="18" xfId="73" applyNumberFormat="1" applyFont="1" applyBorder="1" applyAlignment="1">
      <alignment horizontal="center" vertical="center"/>
    </xf>
    <xf numFmtId="44" fontId="32" fillId="0" borderId="0" xfId="89" applyNumberFormat="1" applyFont="1"/>
    <xf numFmtId="205" fontId="32" fillId="0" borderId="0" xfId="89" applyNumberFormat="1" applyFont="1"/>
    <xf numFmtId="44" fontId="32" fillId="0" borderId="0" xfId="258" applyFont="1" applyAlignment="1">
      <alignment horizontal="center" vertical="center"/>
    </xf>
    <xf numFmtId="44" fontId="32" fillId="0" borderId="0" xfId="89" applyNumberFormat="1" applyFont="1" applyAlignment="1">
      <alignment horizontal="center" vertical="center"/>
    </xf>
    <xf numFmtId="0" fontId="29" fillId="0" borderId="0" xfId="89" applyFont="1" applyAlignment="1">
      <alignment horizontal="center"/>
    </xf>
    <xf numFmtId="0" fontId="29" fillId="0" borderId="0" xfId="89" applyFont="1" applyAlignment="1">
      <alignment horizontal="center" vertical="center"/>
    </xf>
    <xf numFmtId="0" fontId="51" fillId="27" borderId="19" xfId="73" applyFont="1" applyFill="1" applyBorder="1" applyAlignment="1">
      <alignment horizontal="center" vertical="center"/>
    </xf>
    <xf numFmtId="0" fontId="51" fillId="27" borderId="22" xfId="73" applyFont="1" applyFill="1" applyBorder="1" applyAlignment="1">
      <alignment horizontal="center" vertical="center"/>
    </xf>
    <xf numFmtId="0" fontId="51" fillId="27" borderId="23" xfId="73" applyFont="1" applyFill="1" applyBorder="1" applyAlignment="1">
      <alignment horizontal="center" vertical="center"/>
    </xf>
    <xf numFmtId="2" fontId="60" fillId="28" borderId="19" xfId="133" applyNumberFormat="1" applyFont="1" applyFill="1" applyBorder="1" applyAlignment="1">
      <alignment horizontal="right" vertical="center"/>
    </xf>
    <xf numFmtId="2" fontId="60" fillId="28" borderId="22" xfId="133" applyNumberFormat="1" applyFont="1" applyFill="1" applyBorder="1" applyAlignment="1">
      <alignment horizontal="right" vertical="center"/>
    </xf>
    <xf numFmtId="2" fontId="60" fillId="28" borderId="23" xfId="133" applyNumberFormat="1" applyFont="1" applyFill="1" applyBorder="1" applyAlignment="1">
      <alignment horizontal="right" vertical="center"/>
    </xf>
    <xf numFmtId="0" fontId="51" fillId="24" borderId="22" xfId="73" applyFont="1" applyFill="1" applyBorder="1" applyAlignment="1">
      <alignment horizontal="center" vertical="center"/>
    </xf>
    <xf numFmtId="0" fontId="51" fillId="24" borderId="57" xfId="73" applyFont="1" applyFill="1" applyBorder="1" applyAlignment="1">
      <alignment horizontal="center" vertical="center"/>
    </xf>
    <xf numFmtId="0" fontId="51" fillId="24" borderId="18" xfId="73" applyFont="1" applyFill="1" applyBorder="1" applyAlignment="1">
      <alignment horizontal="center" vertical="center"/>
    </xf>
    <xf numFmtId="0" fontId="51" fillId="24" borderId="56" xfId="73" applyFont="1" applyFill="1" applyBorder="1" applyAlignment="1">
      <alignment horizontal="center" vertical="center"/>
    </xf>
    <xf numFmtId="0" fontId="51" fillId="24" borderId="72" xfId="73" applyFont="1" applyFill="1" applyBorder="1" applyAlignment="1">
      <alignment horizontal="center" vertical="center"/>
    </xf>
    <xf numFmtId="0" fontId="51" fillId="0" borderId="0" xfId="128" applyFont="1" applyAlignment="1">
      <alignment horizontal="center" vertical="center"/>
    </xf>
    <xf numFmtId="0" fontId="51" fillId="0" borderId="0" xfId="73" applyFont="1" applyAlignment="1">
      <alignment horizontal="center" vertical="center"/>
    </xf>
    <xf numFmtId="0" fontId="51" fillId="24" borderId="0" xfId="73" applyFont="1" applyFill="1" applyAlignment="1">
      <alignment horizontal="right" vertical="center"/>
    </xf>
    <xf numFmtId="0" fontId="49" fillId="0" borderId="0" xfId="128" applyFont="1" applyAlignment="1">
      <alignment horizontal="left" vertical="center" wrapText="1"/>
    </xf>
    <xf numFmtId="0" fontId="49" fillId="0" borderId="0" xfId="128" applyFont="1" applyAlignment="1">
      <alignment horizont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9" xfId="130" applyNumberFormat="1" applyFont="1" applyFill="1" applyBorder="1" applyAlignment="1">
      <alignment horizontal="center" vertical="center" wrapText="1"/>
    </xf>
    <xf numFmtId="3" fontId="51" fillId="26" borderId="22" xfId="130" applyNumberFormat="1" applyFont="1" applyFill="1" applyBorder="1" applyAlignment="1">
      <alignment horizontal="center" vertical="center" wrapText="1"/>
    </xf>
    <xf numFmtId="3" fontId="51" fillId="26" borderId="23"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49" fillId="25" borderId="62" xfId="130" applyFont="1" applyFill="1" applyBorder="1" applyAlignment="1">
      <alignment horizontal="center" vertical="center" wrapText="1"/>
    </xf>
    <xf numFmtId="0" fontId="49" fillId="25" borderId="31" xfId="130" applyFont="1" applyFill="1" applyBorder="1" applyAlignment="1">
      <alignment horizontal="center" vertical="center" wrapText="1"/>
    </xf>
    <xf numFmtId="0" fontId="49" fillId="25" borderId="70" xfId="130" applyFont="1" applyFill="1" applyBorder="1" applyAlignment="1">
      <alignment horizontal="center" vertical="center" wrapText="1"/>
    </xf>
    <xf numFmtId="3" fontId="51" fillId="26" borderId="18" xfId="130"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51" fillId="27" borderId="19" xfId="73" applyFont="1" applyFill="1" applyBorder="1" applyAlignment="1">
      <alignment horizontal="left" vertical="center"/>
    </xf>
    <xf numFmtId="0" fontId="51" fillId="27" borderId="22" xfId="73" applyFont="1" applyFill="1" applyBorder="1" applyAlignment="1">
      <alignment horizontal="left" vertical="center"/>
    </xf>
    <xf numFmtId="0" fontId="51" fillId="27" borderId="23" xfId="73" applyFont="1" applyFill="1" applyBorder="1" applyAlignment="1">
      <alignment horizontal="left" vertical="center"/>
    </xf>
    <xf numFmtId="0" fontId="51" fillId="24" borderId="16" xfId="73" applyFont="1" applyFill="1" applyBorder="1" applyAlignment="1">
      <alignment horizontal="center" vertical="center"/>
    </xf>
    <xf numFmtId="0" fontId="51" fillId="24" borderId="26" xfId="73" applyFont="1" applyFill="1" applyBorder="1" applyAlignment="1">
      <alignment horizontal="center" vertical="center"/>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3" fontId="51" fillId="26" borderId="25" xfId="130" applyNumberFormat="1"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8" builtinId="4"/>
    <cellStyle name="Moneda [0]" xfId="257" builtinId="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Modelo financiero"/>
      <sheetName val="EST0798.XLS"/>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THE"/>
      <sheetName val="THEQUIPO"/>
      <sheetName val="RELEQUIPO"/>
      <sheetName val="JORNALES"/>
      <sheetName val="PRTSOC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Datos"/>
      <sheetName val="Presupuesto"/>
      <sheetName val="Base Datos"/>
      <sheetName val="C122"/>
      <sheetName val="Compilado"/>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Flujo de Fondos"/>
      <sheetName val="Presupuesto (2)"/>
      <sheetName val="Presupuesto "/>
      <sheetName val="8.3"/>
      <sheetName val="9.2"/>
      <sheetName val="12.2"/>
      <sheetName val="12.3"/>
      <sheetName val="13.1"/>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ACERO DE REF"/>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List Equ (2)"/>
      <sheetName val="Hoja15"/>
      <sheetName val="626"/>
      <sheetName val="605"/>
      <sheetName val="545"/>
      <sheetName val="Pres gral (2)"/>
      <sheetName val="36 (2)"/>
      <sheetName val="47,,3"/>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685"/>
      <sheetName val="PRESE"/>
      <sheetName val="CORPOR"/>
      <sheetName val="ANTECED"/>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RESUMEN "/>
      <sheetName val="Preacta N°5"/>
      <sheetName val="Base de Diseño"/>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ESO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Listas"/>
      <sheetName val="DITANCIAS"/>
      <sheetName val="DESCRIPCION"/>
      <sheetName val="CRONOGRAMA Y FLUJO DE FONDOS"/>
      <sheetName val="Matriz"/>
      <sheetName val="TRANS-MO-EQUI"/>
      <sheetName val="APU ESTRUCTURAS"/>
      <sheetName val="APU REPLANTEO"/>
      <sheetName val="APU APOYOS MT"/>
      <sheetName val="APU APOYOS BT"/>
      <sheetName val="APU TRAFOS"/>
      <sheetName val="APU REDES"/>
      <sheetName val="APU OTROS"/>
      <sheetName val="CANTIDADES POR PLANO"/>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ACARRE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UNITARIOS GENERALE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sheetName val="factor (2)"/>
      <sheetName val="CONS"/>
      <sheetName val="\\Master\luis carlos\Documents "/>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PE_02"/>
      <sheetName val="RECIBO FINAL"/>
      <sheetName val="Estruc_ Tarif"/>
      <sheetName val="5094-2003"/>
      <sheetName val="TUBERIA"/>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Gráfico1"/>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Desmonte y Limpieza"/>
      <sheetName val="Form5 _Pág_ 2"/>
      <sheetName val="RECURSOS"/>
      <sheetName val="LIQUIDACION"/>
      <sheetName val="NOMINA"/>
      <sheetName val="PRESUP. RESUMEN"/>
      <sheetName val="UNITARIOS_GENERALES"/>
      <sheetName val="5__MODIFICATORIA"/>
      <sheetName val="UNITARIOS%20GENERALES.xls"/>
      <sheetName val="ACTA 1 INICIO"/>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EQUIPOS Y MATERIALES"/>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 val="OFERTA ECON"/>
      <sheetName val="EJECUCION PRESUPUESTAL"/>
      <sheetName val="AFECTACION"/>
      <sheetName val="COPIA PARAFISCALES"/>
      <sheetName val="Financiera "/>
      <sheetName val="ACTA DE COSTOS 8"/>
      <sheetName val="HOJA DE RUTA 11-2-6"/>
      <sheetName val="CAMBIA (A)"/>
      <sheetName val="ACTA DE COSTOS 7"/>
      <sheetName val="ACTA DE COSTOS 10"/>
      <sheetName val="\Users\aljipego\Downloads\Víncu"/>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VR-PROP MOD 1"/>
      <sheetName val="FORMULA"/>
      <sheetName val="PRECIO"/>
      <sheetName val="I M"/>
      <sheetName val="SOÑANDO"/>
      <sheetName val="EV 424 CON 5 (2)"/>
      <sheetName val="Precios no oficial"/>
      <sheetName val="inpermeabOTRO"/>
      <sheetName val="aCCIDENTES DE 19"/>
      <sheetName val="COMPROBANTE"/>
      <sheetName val="CAJAMENOR"/>
      <sheetName val="BCO CENTRO"/>
      <sheetName val="BCO NTE(1)"/>
      <sheetName val="BCO NTE (2)"/>
      <sheetName val="ORDENPAGO"/>
      <sheetName val="RECIBOCAJA"/>
      <sheetName val="ESTADOCUENTA"/>
      <sheetName val="ORDENCOMPR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INSUMOS (2)"/>
      <sheetName val="ITEM"/>
      <sheetName val="APU BASICOS"/>
      <sheetName val="CANTIDADES Y PRECIOS"/>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Hoja6"/>
      <sheetName val="TD"/>
      <sheetName val="PRIMARIOS"/>
      <sheetName val="subproductos"/>
      <sheetName val="licitacion"/>
      <sheetName val="BD COD LICITA"/>
      <sheetName val="a%20%20aaInformación"/>
      <sheetName val="a%20%20aaInformaci%C3%B3n"/>
      <sheetName val="A%20MInformes%20M"/>
      <sheetName val="A. P. U."/>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TARIF2002"/>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PPTO (VIEJO)"/>
      <sheetName val="CO"/>
      <sheetName val="PPTO"/>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DISEÑO HIDROSANITARIO"/>
      <sheetName val="DISEÑO ELECTRICO"/>
      <sheetName val="OBRA EJECUTADA"/>
      <sheetName val="OBRA EJECUTADA POR CANCELAR"/>
      <sheetName val="OBRA A EJECUTAR"/>
      <sheetName val="BALANCE 1P INICIAL"/>
      <sheetName val="BALANCE 1P FINAL"/>
      <sheetName val="MDEO"/>
      <sheetName val="C-M-H"/>
      <sheetName val="Presupuesto_Via_distribuidora"/>
      <sheetName val="Presupuesto V2 "/>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Users\JoseGabriel\Downloads\Ví"/>
      <sheetName val="PERT-CPM"/>
      <sheetName val="comparacion de flujos"/>
      <sheetName val="FONDO LEJANO"/>
      <sheetName val="FONDO CERCANO"/>
      <sheetName val="CUADRO MATRIZ DE ACTIV"/>
      <sheetName val="CUADRO LISTA DE ACTIVI"/>
      <sheetName val="Memoria de Calculos"/>
      <sheetName val="201P.1"/>
      <sheetName val="311P.1"/>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PORTADA (2)"/>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F-3 ACTA COMPROMISO"/>
      <sheetName val="APu1"/>
      <sheetName val="APu2"/>
      <sheetName val="APu3"/>
      <sheetName val="APu4"/>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 Directo"/>
      <sheetName val="mat&amp;sub"/>
      <sheetName val="indir"/>
      <sheetName val="gene"/>
      <sheetName val="tot"/>
      <sheetName val="prog "/>
      <sheetName val="pres_comp"/>
      <sheetName val="civ_1"/>
      <sheetName val="kp_civ1"/>
      <sheetName val="KP"/>
      <sheetName val="civpl1"/>
      <sheetName val="7417st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CUAD-DIUR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MO ELECTRI"/>
      <sheetName val="PRESUPUESTO POZOS"/>
      <sheetName val="ANALISIS UNITARIOS "/>
      <sheetName val="ANALISIS U. POZOS"/>
      <sheetName val="MEMORIA DE CANTIDADES"/>
      <sheetName val="MEMORIA DE CANTIDADES POZOS"/>
      <sheetName val="MORTEROS Y CONCRETOS"/>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D"/>
      <sheetName val="2500psi"/>
      <sheetName val="3000psi"/>
      <sheetName val="fi"/>
      <sheetName val="[VínculoExternoRecuperado1]_U_2"/>
      <sheetName val="[VínculoExternoRecuperado1]_U_3"/>
      <sheetName val="[VínculoExternoRecuperado1]_U_4"/>
      <sheetName val="[VínculoExternoRecuperado1]_U_5"/>
      <sheetName val="[VínculoExternoRecuperado1]_U_6"/>
      <sheetName val="[VínculoExternoRecuperado1]_U_7"/>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row r="2">
          <cell r="A2">
            <v>2</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row r="33">
          <cell r="C33">
            <v>0.77967625899280601</v>
          </cell>
        </row>
      </sheetData>
      <sheetData sheetId="211">
        <row r="33">
          <cell r="C33">
            <v>0.77967625899280601</v>
          </cell>
        </row>
      </sheetData>
      <sheetData sheetId="212"/>
      <sheetData sheetId="213">
        <row r="33">
          <cell r="C33">
            <v>0.77967625899280601</v>
          </cell>
        </row>
      </sheetData>
      <sheetData sheetId="214"/>
      <sheetData sheetId="215">
        <row r="1">
          <cell r="A1" t="str">
            <v>ITEM</v>
          </cell>
        </row>
      </sheetData>
      <sheetData sheetId="216">
        <row r="1">
          <cell r="A1" t="str">
            <v>ITEM</v>
          </cell>
        </row>
      </sheetData>
      <sheetData sheetId="217">
        <row r="1">
          <cell r="A1" t="str">
            <v>EQUIPO</v>
          </cell>
        </row>
      </sheetData>
      <sheetData sheetId="218">
        <row r="1">
          <cell r="A1" t="str">
            <v>ADMINISTRACION</v>
          </cell>
        </row>
      </sheetData>
      <sheetData sheetId="219">
        <row r="3">
          <cell r="A3">
            <v>5.0999999999999996</v>
          </cell>
        </row>
      </sheetData>
      <sheetData sheetId="220"/>
      <sheetData sheetId="221">
        <row r="3">
          <cell r="A3">
            <v>5.0999999999999996</v>
          </cell>
        </row>
      </sheetData>
      <sheetData sheetId="222"/>
      <sheetData sheetId="223"/>
      <sheetData sheetId="224"/>
      <sheetData sheetId="225">
        <row r="1">
          <cell r="A1" t="str">
            <v>ITEM</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sheetData sheetId="234"/>
      <sheetData sheetId="235">
        <row r="4">
          <cell r="B4" t="str">
            <v xml:space="preserve"> Bisagra Pivotante </v>
          </cell>
        </row>
      </sheetData>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2">
          <cell r="A2" t="str">
            <v>(ºF)</v>
          </cell>
        </row>
      </sheetData>
      <sheetData sheetId="280"/>
      <sheetData sheetId="281">
        <row r="33">
          <cell r="C33">
            <v>0.77967625899280601</v>
          </cell>
        </row>
      </sheetData>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row r="2">
          <cell r="A2" t="str">
            <v>HOSPITAL HERNANDO MONCALEANO PERDOMO ETAPA 1</v>
          </cell>
        </row>
      </sheetData>
      <sheetData sheetId="321">
        <row r="3">
          <cell r="B3">
            <v>200</v>
          </cell>
        </row>
      </sheetData>
      <sheetData sheetId="322">
        <row r="1">
          <cell r="A1" t="str">
            <v>ITEM</v>
          </cell>
        </row>
      </sheetData>
      <sheetData sheetId="323">
        <row r="1">
          <cell r="A1" t="str">
            <v>EQUIPO</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row r="168">
          <cell r="D168">
            <v>10046</v>
          </cell>
        </row>
      </sheetData>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row r="33">
          <cell r="C33">
            <v>0.77967625899280601</v>
          </cell>
        </row>
      </sheetData>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ow r="1">
          <cell r="A1" t="str">
            <v>INSTITUTO NACIONAL DE VIAS</v>
          </cell>
        </row>
      </sheetData>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row r="168">
          <cell r="D168">
            <v>10046</v>
          </cell>
        </row>
      </sheetData>
      <sheetData sheetId="442"/>
      <sheetData sheetId="443"/>
      <sheetData sheetId="444">
        <row r="1">
          <cell r="A1" t="str">
            <v>ABRAZADERA DE SALIDA TIPO 1</v>
          </cell>
        </row>
      </sheetData>
      <sheetData sheetId="445"/>
      <sheetData sheetId="446"/>
      <sheetData sheetId="447"/>
      <sheetData sheetId="448">
        <row r="33">
          <cell r="C33">
            <v>0.77967625899280601</v>
          </cell>
        </row>
      </sheetData>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row r="168">
          <cell r="D168">
            <v>10046</v>
          </cell>
        </row>
      </sheetData>
      <sheetData sheetId="495"/>
      <sheetData sheetId="496"/>
      <sheetData sheetId="497">
        <row r="1">
          <cell r="A1" t="str">
            <v>ABRAZADERA DE SALIDA TIPO 1</v>
          </cell>
        </row>
      </sheetData>
      <sheetData sheetId="498"/>
      <sheetData sheetId="499"/>
      <sheetData sheetId="500"/>
      <sheetData sheetId="501">
        <row r="33">
          <cell r="C33">
            <v>0.77967625899280601</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row r="6">
          <cell r="A6" t="str">
            <v>TOPÓGRAFO</v>
          </cell>
        </row>
      </sheetData>
      <sheetData sheetId="532"/>
      <sheetData sheetId="533"/>
      <sheetData sheetId="534">
        <row r="2">
          <cell r="A2" t="str">
            <v>CODIGO</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row r="1">
          <cell r="A1" t="str">
            <v>INSTITUTO NACIONAL DE VIAS</v>
          </cell>
        </row>
      </sheetData>
      <sheetData sheetId="562">
        <row r="1">
          <cell r="A1" t="str">
            <v>ADMINISTRACION</v>
          </cell>
        </row>
      </sheetData>
      <sheetData sheetId="563">
        <row r="2">
          <cell r="A2" t="str">
            <v>ACTA No</v>
          </cell>
        </row>
      </sheetData>
      <sheetData sheetId="564">
        <row r="1">
          <cell r="B1" t="str">
            <v>CTO-102-2002</v>
          </cell>
        </row>
      </sheetData>
      <sheetData sheetId="565">
        <row r="1">
          <cell r="A1" t="str">
            <v>INSTITUTO NACIONAL DE VIAS</v>
          </cell>
        </row>
      </sheetData>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ow r="1">
          <cell r="A1" t="str">
            <v>ABRAZADERA DE SALIDA TIPO 1</v>
          </cell>
        </row>
      </sheetData>
      <sheetData sheetId="576" refreshError="1"/>
      <sheetData sheetId="577" refreshError="1"/>
      <sheetData sheetId="578" refreshError="1"/>
      <sheetData sheetId="579" refreshError="1"/>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refreshError="1"/>
      <sheetData sheetId="614" refreshError="1"/>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refreshError="1"/>
      <sheetData sheetId="627" refreshError="1"/>
      <sheetData sheetId="628">
        <row r="4">
          <cell r="E4" t="str">
            <v>GUPCO</v>
          </cell>
        </row>
      </sheetData>
      <sheetData sheetId="629" refreshError="1"/>
      <sheetData sheetId="630" refreshError="1"/>
      <sheetData sheetId="631" refreshError="1"/>
      <sheetData sheetId="632" refreshError="1"/>
      <sheetData sheetId="633"/>
      <sheetData sheetId="634"/>
      <sheetData sheetId="635"/>
      <sheetData sheetId="636"/>
      <sheetData sheetId="637"/>
      <sheetData sheetId="638"/>
      <sheetData sheetId="639">
        <row r="1">
          <cell r="A1" t="str">
            <v>EQUIPO</v>
          </cell>
        </row>
      </sheetData>
      <sheetData sheetId="640" refreshError="1"/>
      <sheetData sheetId="641"/>
      <sheetData sheetId="642">
        <row r="1">
          <cell r="A1" t="str">
            <v>EQUIPO</v>
          </cell>
        </row>
      </sheetData>
      <sheetData sheetId="643">
        <row r="1">
          <cell r="A1" t="str">
            <v>ADMINISTRACION</v>
          </cell>
        </row>
      </sheetData>
      <sheetData sheetId="644"/>
      <sheetData sheetId="645"/>
      <sheetData sheetId="646"/>
      <sheetData sheetId="647"/>
      <sheetData sheetId="648"/>
      <sheetData sheetId="649"/>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sheetData sheetId="831" refreshError="1"/>
      <sheetData sheetId="832" refreshError="1"/>
      <sheetData sheetId="833"/>
      <sheetData sheetId="834"/>
      <sheetData sheetId="835"/>
      <sheetData sheetId="836"/>
      <sheetData sheetId="837"/>
      <sheetData sheetId="838"/>
      <sheetData sheetId="839"/>
      <sheetData sheetId="840" refreshError="1"/>
      <sheetData sheetId="841" refreshError="1"/>
      <sheetData sheetId="842" refreshError="1"/>
      <sheetData sheetId="843"/>
      <sheetData sheetId="844"/>
      <sheetData sheetId="845"/>
      <sheetData sheetId="846" refreshError="1"/>
      <sheetData sheetId="847" refreshError="1"/>
      <sheetData sheetId="848" refreshError="1"/>
      <sheetData sheetId="849" refreshError="1"/>
      <sheetData sheetId="850" refreshError="1"/>
      <sheetData sheetId="851" refreshError="1"/>
      <sheetData sheetId="852">
        <row r="18">
          <cell r="C18">
            <v>7000</v>
          </cell>
        </row>
      </sheetData>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sheetData sheetId="863" refreshError="1"/>
      <sheetData sheetId="864" refreshError="1"/>
      <sheetData sheetId="865" refreshError="1"/>
      <sheetData sheetId="866" refreshError="1"/>
      <sheetData sheetId="867" refreshError="1"/>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refreshError="1"/>
      <sheetData sheetId="882" refreshError="1"/>
      <sheetData sheetId="883" refreshError="1"/>
      <sheetData sheetId="884" refreshError="1"/>
      <sheetData sheetId="885" refreshError="1"/>
      <sheetData sheetId="886" refreshError="1"/>
      <sheetData sheetId="887"/>
      <sheetData sheetId="888"/>
      <sheetData sheetId="889"/>
      <sheetData sheetId="890"/>
      <sheetData sheetId="891" refreshError="1"/>
      <sheetData sheetId="892" refreshError="1"/>
      <sheetData sheetId="893" refreshError="1"/>
      <sheetData sheetId="894" refreshError="1"/>
      <sheetData sheetId="895">
        <row r="18">
          <cell r="C18">
            <v>7000</v>
          </cell>
        </row>
      </sheetData>
      <sheetData sheetId="896"/>
      <sheetData sheetId="897" refreshError="1"/>
      <sheetData sheetId="898" refreshError="1"/>
      <sheetData sheetId="899" refreshError="1"/>
      <sheetData sheetId="900" refreshError="1"/>
      <sheetData sheetId="901" refreshError="1"/>
      <sheetData sheetId="902"/>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sheetData sheetId="1145" refreshError="1"/>
      <sheetData sheetId="1146"/>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sheetData sheetId="1273"/>
      <sheetData sheetId="1274"/>
      <sheetData sheetId="1275"/>
      <sheetData sheetId="1276"/>
      <sheetData sheetId="1277"/>
      <sheetData sheetId="1278"/>
      <sheetData sheetId="1279"/>
      <sheetData sheetId="1280"/>
      <sheetData sheetId="1281"/>
      <sheetData sheetId="1282" refreshError="1"/>
      <sheetData sheetId="1283" refreshError="1"/>
      <sheetData sheetId="1284" refreshError="1"/>
      <sheetData sheetId="1285"/>
      <sheetData sheetId="1286"/>
      <sheetData sheetId="1287"/>
      <sheetData sheetId="1288"/>
      <sheetData sheetId="1289"/>
      <sheetData sheetId="1290"/>
      <sheetData sheetId="1291"/>
      <sheetData sheetId="1292"/>
      <sheetData sheetId="1293" refreshError="1"/>
      <sheetData sheetId="1294" refreshError="1"/>
      <sheetData sheetId="1295" refreshError="1"/>
      <sheetData sheetId="1296"/>
      <sheetData sheetId="1297"/>
      <sheetData sheetId="1298" refreshError="1"/>
      <sheetData sheetId="1299" refreshError="1"/>
      <sheetData sheetId="1300"/>
      <sheetData sheetId="1301"/>
      <sheetData sheetId="1302"/>
      <sheetData sheetId="1303"/>
      <sheetData sheetId="1304" refreshError="1"/>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sheetData sheetId="1338"/>
      <sheetData sheetId="1339"/>
      <sheetData sheetId="1340"/>
      <sheetData sheetId="1341"/>
      <sheetData sheetId="1342"/>
      <sheetData sheetId="1343"/>
      <sheetData sheetId="1344"/>
      <sheetData sheetId="1345"/>
      <sheetData sheetId="1346"/>
      <sheetData sheetId="1347"/>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ow r="4">
          <cell r="E4" t="str">
            <v>GUPCO</v>
          </cell>
        </row>
      </sheetData>
      <sheetData sheetId="1424" refreshError="1"/>
      <sheetData sheetId="1425" refreshError="1"/>
      <sheetData sheetId="1426" refreshError="1"/>
      <sheetData sheetId="1427" refreshError="1"/>
      <sheetData sheetId="1428"/>
      <sheetData sheetId="1429" refreshError="1"/>
      <sheetData sheetId="1430" refreshError="1"/>
      <sheetData sheetId="1431" refreshError="1"/>
      <sheetData sheetId="1432" refreshError="1"/>
      <sheetData sheetId="1433" refreshError="1"/>
      <sheetData sheetId="1434" refreshError="1"/>
      <sheetData sheetId="1435" refreshError="1"/>
      <sheetData sheetId="1436">
        <row r="36">
          <cell r="G36">
            <v>310000.00000097335</v>
          </cell>
        </row>
      </sheetData>
      <sheetData sheetId="1437" refreshError="1"/>
      <sheetData sheetId="1438" refreshError="1"/>
      <sheetData sheetId="1439" refreshError="1"/>
      <sheetData sheetId="1440" refreshError="1"/>
      <sheetData sheetId="1441"/>
      <sheetData sheetId="1442" refreshError="1"/>
      <sheetData sheetId="1443" refreshError="1"/>
      <sheetData sheetId="1444"/>
      <sheetData sheetId="1445"/>
      <sheetData sheetId="1446"/>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sheetData sheetId="1457" refreshError="1"/>
      <sheetData sheetId="1458" refreshError="1"/>
      <sheetData sheetId="1459" refreshError="1"/>
      <sheetData sheetId="1460" refreshError="1"/>
      <sheetData sheetId="1461" refreshError="1"/>
      <sheetData sheetId="1462" refreshError="1"/>
      <sheetData sheetId="1463" refreshError="1"/>
      <sheetData sheetId="1464"/>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sheetData sheetId="1477"/>
      <sheetData sheetId="1478"/>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sheetData sheetId="1517"/>
      <sheetData sheetId="1518"/>
      <sheetData sheetId="1519"/>
      <sheetData sheetId="1520"/>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row r="5">
          <cell r="E5" t="str">
            <v>CANTIDAD</v>
          </cell>
        </row>
      </sheetData>
      <sheetData sheetId="1927">
        <row r="5">
          <cell r="E5" t="str">
            <v>CANTIDAD</v>
          </cell>
        </row>
      </sheetData>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refreshError="1"/>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row r="33">
          <cell r="G33">
            <v>0.59504299999999999</v>
          </cell>
        </row>
      </sheetData>
      <sheetData sheetId="2086">
        <row r="7">
          <cell r="B7">
            <v>1</v>
          </cell>
        </row>
      </sheetData>
      <sheetData sheetId="2087"/>
      <sheetData sheetId="2088">
        <row r="168">
          <cell r="D168">
            <v>0.16</v>
          </cell>
        </row>
      </sheetData>
      <sheetData sheetId="2089">
        <row r="5">
          <cell r="E5" t="str">
            <v>CANTIDAD</v>
          </cell>
        </row>
      </sheetData>
      <sheetData sheetId="2090"/>
      <sheetData sheetId="2091" refreshError="1"/>
      <sheetData sheetId="2092" refreshError="1"/>
      <sheetData sheetId="2093" refreshError="1"/>
      <sheetData sheetId="2094"/>
      <sheetData sheetId="2095"/>
      <sheetData sheetId="2096"/>
      <sheetData sheetId="2097" refreshError="1"/>
      <sheetData sheetId="2098">
        <row r="1">
          <cell r="A1" t="str">
            <v>ABRAZADERA DE SALIDA TIPO 1</v>
          </cell>
        </row>
      </sheetData>
      <sheetData sheetId="2099" refreshError="1"/>
      <sheetData sheetId="2100" refreshError="1"/>
      <sheetData sheetId="2101" refreshError="1"/>
      <sheetData sheetId="2102">
        <row r="33">
          <cell r="C33">
            <v>0.77967625899280601</v>
          </cell>
        </row>
      </sheetData>
      <sheetData sheetId="2103"/>
      <sheetData sheetId="2104">
        <row r="33">
          <cell r="C33">
            <v>0.77967625899280601</v>
          </cell>
        </row>
      </sheetData>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row r="1">
          <cell r="A1" t="str">
            <v>ABRAZADERA DE SALIDA TIPO 1</v>
          </cell>
        </row>
      </sheetData>
      <sheetData sheetId="2130"/>
      <sheetData sheetId="2131"/>
      <sheetData sheetId="2132"/>
      <sheetData sheetId="2133">
        <row r="1">
          <cell r="B1" t="str">
            <v>CTO-102-2002</v>
          </cell>
        </row>
      </sheetData>
      <sheetData sheetId="2134">
        <row r="1">
          <cell r="B1" t="str">
            <v>CTO-102-2002</v>
          </cell>
        </row>
      </sheetData>
      <sheetData sheetId="2135"/>
      <sheetData sheetId="2136">
        <row r="1">
          <cell r="B1" t="str">
            <v>CTO-102-2002</v>
          </cell>
        </row>
      </sheetData>
      <sheetData sheetId="2137"/>
      <sheetData sheetId="2138">
        <row r="33">
          <cell r="C33">
            <v>0.77967625899280601</v>
          </cell>
        </row>
      </sheetData>
      <sheetData sheetId="2139">
        <row r="33">
          <cell r="C33">
            <v>0.77967625899280601</v>
          </cell>
        </row>
      </sheetData>
      <sheetData sheetId="2140">
        <row r="1">
          <cell r="A1" t="str">
            <v>1P</v>
          </cell>
        </row>
      </sheetData>
      <sheetData sheetId="2141">
        <row r="50">
          <cell r="H50">
            <v>1192</v>
          </cell>
        </row>
      </sheetData>
      <sheetData sheetId="2142">
        <row r="168">
          <cell r="D168">
            <v>10046</v>
          </cell>
        </row>
      </sheetData>
      <sheetData sheetId="2143">
        <row r="168">
          <cell r="D168">
            <v>10046</v>
          </cell>
        </row>
      </sheetData>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row r="168">
          <cell r="D168">
            <v>0.16</v>
          </cell>
        </row>
      </sheetData>
      <sheetData sheetId="2158"/>
      <sheetData sheetId="2159">
        <row r="7">
          <cell r="B7">
            <v>1</v>
          </cell>
        </row>
      </sheetData>
      <sheetData sheetId="2160">
        <row r="1">
          <cell r="A1" t="str">
            <v>INSTITUTO NACIONAL DE VIAS</v>
          </cell>
        </row>
      </sheetData>
      <sheetData sheetId="2161"/>
      <sheetData sheetId="2162"/>
      <sheetData sheetId="2163"/>
      <sheetData sheetId="2164"/>
      <sheetData sheetId="2165"/>
      <sheetData sheetId="2166">
        <row r="52">
          <cell r="H52">
            <v>117768</v>
          </cell>
        </row>
      </sheetData>
      <sheetData sheetId="2167"/>
      <sheetData sheetId="2168">
        <row r="52">
          <cell r="H52">
            <v>117768</v>
          </cell>
        </row>
      </sheetData>
      <sheetData sheetId="2169">
        <row r="33">
          <cell r="C33">
            <v>0.77967625899280601</v>
          </cell>
        </row>
      </sheetData>
      <sheetData sheetId="2170">
        <row r="33">
          <cell r="C33">
            <v>0.77967625899280601</v>
          </cell>
        </row>
      </sheetData>
      <sheetData sheetId="2171"/>
      <sheetData sheetId="2172"/>
      <sheetData sheetId="2173">
        <row r="33">
          <cell r="C33">
            <v>0.77967625899280601</v>
          </cell>
        </row>
      </sheetData>
      <sheetData sheetId="2174"/>
      <sheetData sheetId="2175"/>
      <sheetData sheetId="2176"/>
      <sheetData sheetId="2177"/>
      <sheetData sheetId="2178"/>
      <sheetData sheetId="2179"/>
      <sheetData sheetId="2180"/>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ow r="5">
          <cell r="A5" t="str">
            <v>Desperdicio</v>
          </cell>
        </row>
      </sheetData>
      <sheetData sheetId="2233" refreshError="1"/>
      <sheetData sheetId="2234" refreshError="1"/>
      <sheetData sheetId="2235"/>
      <sheetData sheetId="2236" refreshError="1"/>
      <sheetData sheetId="2237" refreshError="1"/>
      <sheetData sheetId="2238" refreshError="1"/>
      <sheetData sheetId="2239" refreshError="1"/>
      <sheetData sheetId="2240"/>
      <sheetData sheetId="2241">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2242">
        <row r="7">
          <cell r="B7">
            <v>0.1</v>
          </cell>
        </row>
      </sheetData>
      <sheetData sheetId="2243">
        <row r="7">
          <cell r="B7">
            <v>0.1</v>
          </cell>
        </row>
      </sheetData>
      <sheetData sheetId="2244"/>
      <sheetData sheetId="2245"/>
      <sheetData sheetId="2246"/>
      <sheetData sheetId="2247"/>
      <sheetData sheetId="2248">
        <row r="1">
          <cell r="A1" t="str">
            <v>INSTITUTO NACIONAL DE VIAS</v>
          </cell>
        </row>
      </sheetData>
      <sheetData sheetId="2249" refreshError="1"/>
      <sheetData sheetId="2250" refreshError="1"/>
      <sheetData sheetId="2251" refreshError="1"/>
      <sheetData sheetId="2252">
        <row r="5">
          <cell r="E5" t="str">
            <v>CANTIDAD</v>
          </cell>
        </row>
      </sheetData>
      <sheetData sheetId="2253">
        <row r="5">
          <cell r="E5" t="str">
            <v>CANTIDAD</v>
          </cell>
        </row>
      </sheetData>
      <sheetData sheetId="2254">
        <row r="5">
          <cell r="E5" t="str">
            <v>CANTIDAD</v>
          </cell>
        </row>
      </sheetData>
      <sheetData sheetId="2255">
        <row r="5">
          <cell r="E5" t="str">
            <v>CANTIDAD</v>
          </cell>
        </row>
      </sheetData>
      <sheetData sheetId="2256">
        <row r="5">
          <cell r="E5" t="str">
            <v>CANTIDAD</v>
          </cell>
        </row>
      </sheetData>
      <sheetData sheetId="2257">
        <row r="5">
          <cell r="E5" t="str">
            <v>CANTIDAD</v>
          </cell>
        </row>
      </sheetData>
      <sheetData sheetId="2258">
        <row r="5">
          <cell r="E5" t="str">
            <v>CANTIDAD</v>
          </cell>
        </row>
      </sheetData>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row r="1">
          <cell r="A1" t="str">
            <v>INSTITUTO NACIONAL DE VIAS</v>
          </cell>
        </row>
      </sheetData>
      <sheetData sheetId="2273"/>
      <sheetData sheetId="2274"/>
      <sheetData sheetId="2275"/>
      <sheetData sheetId="2276"/>
      <sheetData sheetId="2277"/>
      <sheetData sheetId="2278"/>
      <sheetData sheetId="2279">
        <row r="1">
          <cell r="A1" t="str">
            <v>INSTITUTO NACIONAL DE VIAS</v>
          </cell>
        </row>
      </sheetData>
      <sheetData sheetId="2280">
        <row r="1">
          <cell r="A1" t="str">
            <v>INSTITUTO NACIONAL DE VIAS</v>
          </cell>
        </row>
      </sheetData>
      <sheetData sheetId="2281"/>
      <sheetData sheetId="2282"/>
      <sheetData sheetId="2283"/>
      <sheetData sheetId="2284"/>
      <sheetData sheetId="2285"/>
      <sheetData sheetId="2286"/>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row r="1">
          <cell r="B1" t="str">
            <v>CTO-102-2002</v>
          </cell>
        </row>
      </sheetData>
      <sheetData sheetId="2476" refreshError="1"/>
      <sheetData sheetId="2477"/>
      <sheetData sheetId="2478" refreshError="1"/>
      <sheetData sheetId="2479" refreshError="1"/>
      <sheetData sheetId="2480" refreshError="1"/>
      <sheetData sheetId="2481"/>
      <sheetData sheetId="2482" refreshError="1"/>
      <sheetData sheetId="2483"/>
      <sheetData sheetId="2484"/>
      <sheetData sheetId="2485"/>
      <sheetData sheetId="2486" refreshError="1"/>
      <sheetData sheetId="2487"/>
      <sheetData sheetId="2488"/>
      <sheetData sheetId="2489"/>
      <sheetData sheetId="2490"/>
      <sheetData sheetId="2491"/>
      <sheetData sheetId="2492">
        <row r="1">
          <cell r="B1" t="str">
            <v>CTO-102-2002</v>
          </cell>
        </row>
      </sheetData>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row r="2">
          <cell r="A2" t="str">
            <v>ACTA No</v>
          </cell>
        </row>
      </sheetData>
      <sheetData sheetId="2514">
        <row r="33">
          <cell r="C33">
            <v>0.77967625899280601</v>
          </cell>
        </row>
      </sheetData>
      <sheetData sheetId="2515"/>
      <sheetData sheetId="2516"/>
      <sheetData sheetId="2517"/>
      <sheetData sheetId="2518">
        <row r="1">
          <cell r="B1" t="str">
            <v>CTO-102-2002</v>
          </cell>
        </row>
      </sheetData>
      <sheetData sheetId="2519"/>
      <sheetData sheetId="2520"/>
      <sheetData sheetId="2521"/>
      <sheetData sheetId="2522">
        <row r="33">
          <cell r="C33">
            <v>0.77967625899280601</v>
          </cell>
        </row>
      </sheetData>
      <sheetData sheetId="2523">
        <row r="168">
          <cell r="D168">
            <v>10046</v>
          </cell>
        </row>
      </sheetData>
      <sheetData sheetId="2524"/>
      <sheetData sheetId="2525"/>
      <sheetData sheetId="2526">
        <row r="1">
          <cell r="B1" t="str">
            <v>CTO-102-2002</v>
          </cell>
        </row>
      </sheetData>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row r="2">
          <cell r="A2" t="str">
            <v>ACTA No</v>
          </cell>
        </row>
      </sheetData>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refreshError="1"/>
      <sheetData sheetId="2567"/>
      <sheetData sheetId="2568"/>
      <sheetData sheetId="2569"/>
      <sheetData sheetId="2570" refreshError="1"/>
      <sheetData sheetId="2571" refreshError="1"/>
      <sheetData sheetId="2572"/>
      <sheetData sheetId="2573"/>
      <sheetData sheetId="2574"/>
      <sheetData sheetId="2575"/>
      <sheetData sheetId="2576"/>
      <sheetData sheetId="2577"/>
      <sheetData sheetId="2578"/>
      <sheetData sheetId="2579"/>
      <sheetData sheetId="2580"/>
      <sheetData sheetId="2581"/>
      <sheetData sheetId="2582"/>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sheetData sheetId="2719"/>
      <sheetData sheetId="2720">
        <row r="5">
          <cell r="E5" t="str">
            <v>CANTIDAD</v>
          </cell>
        </row>
      </sheetData>
      <sheetData sheetId="2721">
        <row r="5">
          <cell r="E5" t="str">
            <v>CANTIDAD</v>
          </cell>
        </row>
      </sheetData>
      <sheetData sheetId="2722">
        <row r="5">
          <cell r="E5" t="str">
            <v>CANTIDAD</v>
          </cell>
        </row>
      </sheetData>
      <sheetData sheetId="2723">
        <row r="5">
          <cell r="E5" t="str">
            <v>CANTIDAD</v>
          </cell>
        </row>
      </sheetData>
      <sheetData sheetId="2724">
        <row r="5">
          <cell r="E5" t="str">
            <v>CANTIDAD</v>
          </cell>
        </row>
      </sheetData>
      <sheetData sheetId="2725">
        <row r="5">
          <cell r="E5" t="str">
            <v>CANTIDAD</v>
          </cell>
        </row>
      </sheetData>
      <sheetData sheetId="2726">
        <row r="5">
          <cell r="E5" t="str">
            <v>CANTIDAD</v>
          </cell>
        </row>
      </sheetData>
      <sheetData sheetId="2727"/>
      <sheetData sheetId="2728" refreshError="1"/>
      <sheetData sheetId="2729" refreshError="1"/>
      <sheetData sheetId="2730"/>
      <sheetData sheetId="2731"/>
      <sheetData sheetId="2732"/>
      <sheetData sheetId="2733"/>
      <sheetData sheetId="2734" refreshError="1"/>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row r="1">
          <cell r="A1" t="str">
            <v>EQUIPO</v>
          </cell>
        </row>
      </sheetData>
      <sheetData sheetId="2836">
        <row r="1">
          <cell r="A1" t="str">
            <v>ADMINISTRACION</v>
          </cell>
        </row>
      </sheetData>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row r="1">
          <cell r="A1" t="str">
            <v>ITEM</v>
          </cell>
        </row>
      </sheetData>
      <sheetData sheetId="2880">
        <row r="1">
          <cell r="A1" t="str">
            <v>EQUIPO</v>
          </cell>
        </row>
      </sheetData>
      <sheetData sheetId="2881">
        <row r="1">
          <cell r="A1" t="str">
            <v>ADMINISTRACION</v>
          </cell>
        </row>
      </sheetData>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row r="16">
          <cell r="A16" t="str">
            <v>ABONO 10-30-10</v>
          </cell>
        </row>
      </sheetData>
      <sheetData sheetId="2929"/>
      <sheetData sheetId="2930" refreshError="1"/>
      <sheetData sheetId="2931"/>
      <sheetData sheetId="2932"/>
      <sheetData sheetId="2933"/>
      <sheetData sheetId="2934"/>
      <sheetData sheetId="2935"/>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refreshError="1"/>
      <sheetData sheetId="2948" refreshError="1"/>
      <sheetData sheetId="2949"/>
      <sheetData sheetId="2950" refreshError="1"/>
      <sheetData sheetId="2951" refreshError="1"/>
      <sheetData sheetId="2952" refreshError="1"/>
      <sheetData sheetId="2953">
        <row r="4">
          <cell r="B4" t="str">
            <v xml:space="preserve"> Bisagra Pivotante </v>
          </cell>
        </row>
      </sheetData>
      <sheetData sheetId="2954" refreshError="1"/>
      <sheetData sheetId="2955">
        <row r="4">
          <cell r="B4" t="str">
            <v xml:space="preserve"> Bisagra Pivotante </v>
          </cell>
        </row>
      </sheetData>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sheetData sheetId="3105"/>
      <sheetData sheetId="3106"/>
      <sheetData sheetId="3107"/>
      <sheetData sheetId="3108">
        <row r="33">
          <cell r="C33">
            <v>0.77967625899280601</v>
          </cell>
        </row>
      </sheetData>
      <sheetData sheetId="3109"/>
      <sheetData sheetId="3110"/>
      <sheetData sheetId="311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sheetData sheetId="3155" refreshError="1"/>
      <sheetData sheetId="3156" refreshError="1"/>
      <sheetData sheetId="3157"/>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row r="1">
          <cell r="A1" t="str">
            <v>ITEM</v>
          </cell>
        </row>
      </sheetData>
      <sheetData sheetId="3417">
        <row r="1">
          <cell r="A1" t="str">
            <v>EQUIPO</v>
          </cell>
        </row>
      </sheetData>
      <sheetData sheetId="3418">
        <row r="1">
          <cell r="A1" t="str">
            <v>ADMINISTRACION</v>
          </cell>
        </row>
      </sheetData>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ow r="1">
          <cell r="A1" t="str">
            <v>ITEM</v>
          </cell>
        </row>
      </sheetData>
      <sheetData sheetId="3438">
        <row r="1">
          <cell r="A1" t="str">
            <v>EQUIPO</v>
          </cell>
        </row>
      </sheetData>
      <sheetData sheetId="3439">
        <row r="1">
          <cell r="A1" t="str">
            <v>ADMINISTRACION</v>
          </cell>
        </row>
      </sheetData>
      <sheetData sheetId="3440" refreshError="1"/>
      <sheetData sheetId="3441" refreshError="1"/>
      <sheetData sheetId="3442" refreshError="1"/>
      <sheetData sheetId="3443"/>
      <sheetData sheetId="3444"/>
      <sheetData sheetId="3445"/>
      <sheetData sheetId="3446"/>
      <sheetData sheetId="3447">
        <row r="1">
          <cell r="A1" t="str">
            <v>EQUIPO</v>
          </cell>
        </row>
      </sheetData>
      <sheetData sheetId="3448">
        <row r="1">
          <cell r="A1" t="str">
            <v>ADMINISTRACION</v>
          </cell>
        </row>
      </sheetData>
      <sheetData sheetId="3449"/>
      <sheetData sheetId="3450"/>
      <sheetData sheetId="3451" refreshError="1"/>
      <sheetData sheetId="3452"/>
      <sheetData sheetId="3453"/>
      <sheetData sheetId="3454"/>
      <sheetData sheetId="3455"/>
      <sheetData sheetId="3456"/>
      <sheetData sheetId="3457"/>
      <sheetData sheetId="3458">
        <row r="1">
          <cell r="A1" t="str">
            <v>ITEM</v>
          </cell>
        </row>
      </sheetData>
      <sheetData sheetId="3459">
        <row r="1">
          <cell r="A1" t="str">
            <v>EQUIPO</v>
          </cell>
        </row>
      </sheetData>
      <sheetData sheetId="3460">
        <row r="1">
          <cell r="A1" t="str">
            <v>ADMINISTRACION</v>
          </cell>
        </row>
      </sheetData>
      <sheetData sheetId="3461"/>
      <sheetData sheetId="3462"/>
      <sheetData sheetId="3463"/>
      <sheetData sheetId="3464"/>
      <sheetData sheetId="3465"/>
      <sheetData sheetId="3466"/>
      <sheetData sheetId="3467"/>
      <sheetData sheetId="3468"/>
      <sheetData sheetId="3469"/>
      <sheetData sheetId="3470"/>
      <sheetData sheetId="3471"/>
      <sheetData sheetId="3472" refreshError="1"/>
      <sheetData sheetId="3473" refreshError="1"/>
      <sheetData sheetId="3474"/>
      <sheetData sheetId="3475" refreshError="1"/>
      <sheetData sheetId="3476" refreshError="1"/>
      <sheetData sheetId="3477" refreshError="1"/>
      <sheetData sheetId="3478" refreshError="1"/>
      <sheetData sheetId="3479"/>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sheetData sheetId="3494"/>
      <sheetData sheetId="3495"/>
      <sheetData sheetId="3496"/>
      <sheetData sheetId="3497"/>
      <sheetData sheetId="3498"/>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sheetData sheetId="3745"/>
      <sheetData sheetId="3746"/>
      <sheetData sheetId="3747"/>
      <sheetData sheetId="3748"/>
      <sheetData sheetId="3749"/>
      <sheetData sheetId="3750"/>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sheetData sheetId="4116"/>
      <sheetData sheetId="4117"/>
      <sheetData sheetId="4118"/>
      <sheetData sheetId="4119"/>
      <sheetData sheetId="4120"/>
      <sheetData sheetId="4121">
        <row r="7">
          <cell r="B7">
            <v>1</v>
          </cell>
        </row>
      </sheetData>
      <sheetData sheetId="4122">
        <row r="2">
          <cell r="A2" t="str">
            <v>CODIGO</v>
          </cell>
        </row>
      </sheetData>
      <sheetData sheetId="4123">
        <row r="7">
          <cell r="B7">
            <v>1</v>
          </cell>
        </row>
      </sheetData>
      <sheetData sheetId="4124">
        <row r="33">
          <cell r="G33">
            <v>0.59504299999999999</v>
          </cell>
        </row>
      </sheetData>
      <sheetData sheetId="4125"/>
      <sheetData sheetId="4126"/>
      <sheetData sheetId="4127"/>
      <sheetData sheetId="4128"/>
      <sheetData sheetId="4129">
        <row r="3">
          <cell r="A3">
            <v>1</v>
          </cell>
        </row>
      </sheetData>
      <sheetData sheetId="4130"/>
      <sheetData sheetId="4131"/>
      <sheetData sheetId="4132"/>
      <sheetData sheetId="4133"/>
      <sheetData sheetId="4134"/>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sheetData sheetId="4176"/>
      <sheetData sheetId="4177"/>
      <sheetData sheetId="4178"/>
      <sheetData sheetId="4179"/>
      <sheetData sheetId="4180"/>
      <sheetData sheetId="4181"/>
      <sheetData sheetId="4182"/>
      <sheetData sheetId="4183"/>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row r="8">
          <cell r="A8">
            <v>2.1</v>
          </cell>
        </row>
      </sheetData>
      <sheetData sheetId="4847">
        <row r="8">
          <cell r="A8">
            <v>3.1</v>
          </cell>
        </row>
      </sheetData>
      <sheetData sheetId="4848"/>
      <sheetData sheetId="4849"/>
      <sheetData sheetId="4850">
        <row r="8">
          <cell r="A8">
            <v>2.1</v>
          </cell>
        </row>
      </sheetData>
      <sheetData sheetId="4851">
        <row r="8">
          <cell r="A8">
            <v>3.1</v>
          </cell>
        </row>
      </sheetData>
      <sheetData sheetId="4852"/>
      <sheetData sheetId="4853">
        <row r="3">
          <cell r="A3">
            <v>1</v>
          </cell>
        </row>
      </sheetData>
      <sheetData sheetId="4854"/>
      <sheetData sheetId="4855"/>
      <sheetData sheetId="4856"/>
      <sheetData sheetId="4857">
        <row r="3">
          <cell r="A3">
            <v>1</v>
          </cell>
        </row>
      </sheetData>
      <sheetData sheetId="4858"/>
      <sheetData sheetId="4859" refreshError="1"/>
      <sheetData sheetId="4860">
        <row r="1">
          <cell r="A1" t="str">
            <v>LISTADO DE INSUMOS GENERAL</v>
          </cell>
        </row>
      </sheetData>
      <sheetData sheetId="4861" refreshError="1"/>
      <sheetData sheetId="4862"/>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refreshError="1"/>
      <sheetData sheetId="5068"/>
      <sheetData sheetId="5069"/>
      <sheetData sheetId="5070" refreshError="1"/>
      <sheetData sheetId="5071" refreshError="1"/>
      <sheetData sheetId="5072" refreshError="1"/>
      <sheetData sheetId="5073" refreshError="1"/>
      <sheetData sheetId="5074"/>
      <sheetData sheetId="5075" refreshError="1"/>
      <sheetData sheetId="5076" refreshError="1"/>
      <sheetData sheetId="5077" refreshError="1"/>
      <sheetData sheetId="5078" refreshError="1"/>
      <sheetData sheetId="5079"/>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sheetData sheetId="5092"/>
      <sheetData sheetId="5093">
        <row r="1">
          <cell r="B1" t="str">
            <v>CTO-102-2002</v>
          </cell>
        </row>
      </sheetData>
      <sheetData sheetId="5094"/>
      <sheetData sheetId="5095"/>
      <sheetData sheetId="5096">
        <row r="3">
          <cell r="A3">
            <v>5.0999999999999996</v>
          </cell>
        </row>
      </sheetData>
      <sheetData sheetId="5097">
        <row r="2">
          <cell r="AM2">
            <v>25</v>
          </cell>
        </row>
      </sheetData>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sheetData sheetId="5121"/>
      <sheetData sheetId="5122"/>
      <sheetData sheetId="5123"/>
      <sheetData sheetId="5124"/>
      <sheetData sheetId="5125"/>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ow r="47">
          <cell r="I47">
            <v>0</v>
          </cell>
        </row>
      </sheetData>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row r="2">
          <cell r="A2" t="str">
            <v>CODIGO</v>
          </cell>
        </row>
      </sheetData>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refreshError="1"/>
      <sheetData sheetId="5295">
        <row r="4">
          <cell r="C4" t="str">
            <v>INTERVENTORIA TECNICO ADMINISTRATIVA PARA LA CONSTRUCCION, INSTALACION DE EQUIPOS, PRUEBAS Y PUESTA EN MARCHA DEL SISTEMA DE SECTORIZACION DEL OLEODUCTO TRANSANDINO.</v>
          </cell>
        </row>
      </sheetData>
      <sheetData sheetId="5296"/>
      <sheetData sheetId="5297"/>
      <sheetData sheetId="5298"/>
      <sheetData sheetId="5299"/>
      <sheetData sheetId="5300"/>
      <sheetData sheetId="5301">
        <row r="34">
          <cell r="E34">
            <v>38196</v>
          </cell>
        </row>
      </sheetData>
      <sheetData sheetId="5302"/>
      <sheetData sheetId="5303"/>
      <sheetData sheetId="5304" refreshError="1"/>
      <sheetData sheetId="5305" refreshError="1"/>
      <sheetData sheetId="5306" refreshError="1"/>
      <sheetData sheetId="5307" refreshError="1"/>
      <sheetData sheetId="5308">
        <row r="4">
          <cell r="E4" t="str">
            <v>GUPCO</v>
          </cell>
        </row>
      </sheetData>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sheetData sheetId="5341" refreshError="1"/>
      <sheetData sheetId="5342">
        <row r="4">
          <cell r="E4" t="str">
            <v>GUPCO</v>
          </cell>
        </row>
      </sheetData>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sheetData sheetId="5366"/>
      <sheetData sheetId="5367"/>
      <sheetData sheetId="5368" refreshError="1"/>
      <sheetData sheetId="5369" refreshError="1"/>
      <sheetData sheetId="5370" refreshError="1"/>
      <sheetData sheetId="5371">
        <row r="2">
          <cell r="A2" t="str">
            <v>(ºF)</v>
          </cell>
        </row>
      </sheetData>
      <sheetData sheetId="5372"/>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refreshError="1"/>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sheetData sheetId="5435"/>
      <sheetData sheetId="5436"/>
      <sheetData sheetId="5437"/>
      <sheetData sheetId="5438"/>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sheetData sheetId="5610" refreshError="1"/>
      <sheetData sheetId="5611" refreshError="1"/>
      <sheetData sheetId="5612" refreshError="1"/>
      <sheetData sheetId="5613" refreshError="1"/>
      <sheetData sheetId="5614" refreshError="1"/>
      <sheetData sheetId="5615" refreshError="1"/>
      <sheetData sheetId="5616"/>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sheetData sheetId="5627"/>
      <sheetData sheetId="5628"/>
      <sheetData sheetId="5629" refreshError="1"/>
      <sheetData sheetId="5630"/>
      <sheetData sheetId="563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6">
          <cell r="G36">
            <v>271000.00000162207</v>
          </cell>
        </row>
      </sheetData>
      <sheetData sheetId="5655">
        <row r="33">
          <cell r="G33">
            <v>283000.00002693152</v>
          </cell>
        </row>
      </sheetData>
      <sheetData sheetId="5656">
        <row r="33">
          <cell r="G33">
            <v>290000.00000013626</v>
          </cell>
        </row>
      </sheetData>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sheetData sheetId="5853"/>
      <sheetData sheetId="5854" refreshError="1"/>
      <sheetData sheetId="5855"/>
      <sheetData sheetId="5856"/>
      <sheetData sheetId="5857"/>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sheetData sheetId="5898"/>
      <sheetData sheetId="5899"/>
      <sheetData sheetId="5900"/>
      <sheetData sheetId="5901"/>
      <sheetData sheetId="5902"/>
      <sheetData sheetId="5903"/>
      <sheetData sheetId="5904"/>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ow r="15">
          <cell r="B15" t="str">
            <v>ROSY ARTEAGA ORTEGA</v>
          </cell>
        </row>
      </sheetData>
      <sheetData sheetId="5980">
        <row r="15">
          <cell r="B15" t="str">
            <v>ROSY ARTEAGA ORTEGA</v>
          </cell>
        </row>
      </sheetData>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sheetData sheetId="6120"/>
      <sheetData sheetId="6121"/>
      <sheetData sheetId="6122"/>
      <sheetData sheetId="6123"/>
      <sheetData sheetId="6124"/>
      <sheetData sheetId="6125" refreshError="1"/>
      <sheetData sheetId="6126" refreshError="1"/>
      <sheetData sheetId="6127"/>
      <sheetData sheetId="6128"/>
      <sheetData sheetId="6129"/>
      <sheetData sheetId="6130"/>
      <sheetData sheetId="6131"/>
      <sheetData sheetId="6132"/>
      <sheetData sheetId="6133"/>
      <sheetData sheetId="6134" refreshError="1"/>
      <sheetData sheetId="6135" refreshError="1"/>
      <sheetData sheetId="6136" refreshError="1"/>
      <sheetData sheetId="6137" refreshError="1"/>
      <sheetData sheetId="6138" refreshError="1"/>
      <sheetData sheetId="6139" refreshError="1"/>
      <sheetData sheetId="6140"/>
      <sheetData sheetId="6141"/>
      <sheetData sheetId="6142"/>
      <sheetData sheetId="6143"/>
      <sheetData sheetId="6144"/>
      <sheetData sheetId="6145"/>
      <sheetData sheetId="6146"/>
      <sheetData sheetId="6147"/>
      <sheetData sheetId="6148" refreshError="1"/>
      <sheetData sheetId="6149" refreshError="1"/>
      <sheetData sheetId="6150" refreshError="1"/>
      <sheetData sheetId="6151" refreshError="1"/>
      <sheetData sheetId="6152" refreshError="1"/>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refreshError="1"/>
      <sheetData sheetId="6238" refreshError="1"/>
      <sheetData sheetId="6239" refreshError="1"/>
      <sheetData sheetId="6240" refreshError="1"/>
      <sheetData sheetId="6241" refreshError="1"/>
      <sheetData sheetId="6242" refreshError="1"/>
      <sheetData sheetId="6243" refreshError="1"/>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sheetData sheetId="6322"/>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sheetData sheetId="6336"/>
      <sheetData sheetId="6337"/>
      <sheetData sheetId="6338"/>
      <sheetData sheetId="6339"/>
      <sheetData sheetId="6340"/>
      <sheetData sheetId="6341"/>
      <sheetData sheetId="6342"/>
      <sheetData sheetId="6343"/>
      <sheetData sheetId="6344"/>
      <sheetData sheetId="6345"/>
      <sheetData sheetId="6346" refreshError="1"/>
      <sheetData sheetId="6347"/>
      <sheetData sheetId="6348" refreshError="1"/>
      <sheetData sheetId="6349" refreshError="1"/>
      <sheetData sheetId="6350"/>
      <sheetData sheetId="635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sheetData sheetId="6394"/>
      <sheetData sheetId="6395"/>
      <sheetData sheetId="6396"/>
      <sheetData sheetId="6397"/>
      <sheetData sheetId="6398"/>
      <sheetData sheetId="6399"/>
      <sheetData sheetId="6400"/>
      <sheetData sheetId="6401"/>
      <sheetData sheetId="6402" refreshError="1"/>
      <sheetData sheetId="6403" refreshError="1"/>
      <sheetData sheetId="6404"/>
      <sheetData sheetId="6405">
        <row r="3">
          <cell r="D3" t="str">
            <v xml:space="preserve">Marzo  31/2002 </v>
          </cell>
        </row>
      </sheetData>
      <sheetData sheetId="6406" refreshError="1"/>
      <sheetData sheetId="6407" refreshError="1"/>
      <sheetData sheetId="6408" refreshError="1"/>
      <sheetData sheetId="6409"/>
      <sheetData sheetId="6410"/>
      <sheetData sheetId="6411"/>
      <sheetData sheetId="6412"/>
      <sheetData sheetId="6413"/>
      <sheetData sheetId="6414"/>
      <sheetData sheetId="6415"/>
      <sheetData sheetId="6416" refreshError="1"/>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sheetData sheetId="6461"/>
      <sheetData sheetId="6462"/>
      <sheetData sheetId="6463"/>
      <sheetData sheetId="6464"/>
      <sheetData sheetId="6465"/>
      <sheetData sheetId="6466"/>
      <sheetData sheetId="6467"/>
      <sheetData sheetId="6468"/>
      <sheetData sheetId="6469"/>
      <sheetData sheetId="6470"/>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sheetData sheetId="6581"/>
      <sheetData sheetId="6582"/>
      <sheetData sheetId="6583"/>
      <sheetData sheetId="6584"/>
      <sheetData sheetId="6585"/>
      <sheetData sheetId="6586"/>
      <sheetData sheetId="6587"/>
      <sheetData sheetId="6588"/>
      <sheetData sheetId="6589"/>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sheetData sheetId="7155"/>
      <sheetData sheetId="7156"/>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sheetData sheetId="7166"/>
      <sheetData sheetId="7167" refreshError="1"/>
      <sheetData sheetId="7168" refreshError="1"/>
      <sheetData sheetId="7169"/>
      <sheetData sheetId="7170"/>
      <sheetData sheetId="7171"/>
      <sheetData sheetId="7172"/>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sheetData sheetId="7294"/>
      <sheetData sheetId="7295"/>
      <sheetData sheetId="7296"/>
      <sheetData sheetId="7297" refreshError="1"/>
      <sheetData sheetId="7298" refreshError="1"/>
      <sheetData sheetId="7299" refreshError="1"/>
      <sheetData sheetId="7300"/>
      <sheetData sheetId="7301" refreshError="1"/>
      <sheetData sheetId="7302"/>
      <sheetData sheetId="7303"/>
      <sheetData sheetId="7304" refreshError="1"/>
      <sheetData sheetId="7305">
        <row r="1">
          <cell r="A1" t="str">
            <v>INSTITUTO NACIONAL DE VIAS</v>
          </cell>
        </row>
      </sheetData>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sheetData sheetId="7335"/>
      <sheetData sheetId="7336"/>
      <sheetData sheetId="7337"/>
      <sheetData sheetId="7338"/>
      <sheetData sheetId="7339"/>
      <sheetData sheetId="7340"/>
      <sheetData sheetId="7341"/>
      <sheetData sheetId="7342"/>
      <sheetData sheetId="7343" refreshError="1"/>
      <sheetData sheetId="7344"/>
      <sheetData sheetId="7345" refreshError="1"/>
      <sheetData sheetId="7346" refreshError="1"/>
      <sheetData sheetId="7347" refreshError="1"/>
      <sheetData sheetId="7348" refreshError="1"/>
      <sheetData sheetId="7349"/>
      <sheetData sheetId="7350"/>
      <sheetData sheetId="735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ow r="4">
          <cell r="E4" t="str">
            <v>GUPCO</v>
          </cell>
        </row>
      </sheetData>
      <sheetData sheetId="7592"/>
      <sheetData sheetId="7593"/>
      <sheetData sheetId="7594"/>
      <sheetData sheetId="7595" refreshError="1"/>
      <sheetData sheetId="7596" refreshError="1"/>
      <sheetData sheetId="7597" refreshError="1"/>
      <sheetData sheetId="7598" refreshError="1"/>
      <sheetData sheetId="7599" refreshError="1"/>
      <sheetData sheetId="7600" refreshError="1"/>
      <sheetData sheetId="7601"/>
      <sheetData sheetId="7602"/>
      <sheetData sheetId="7603" refreshError="1"/>
      <sheetData sheetId="7604"/>
      <sheetData sheetId="7605"/>
      <sheetData sheetId="7606"/>
      <sheetData sheetId="7607"/>
      <sheetData sheetId="7608"/>
      <sheetData sheetId="7609"/>
      <sheetData sheetId="7610"/>
      <sheetData sheetId="761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sheetData sheetId="7623" refreshError="1"/>
      <sheetData sheetId="7624" refreshError="1"/>
      <sheetData sheetId="7625"/>
      <sheetData sheetId="7626" refreshError="1"/>
      <sheetData sheetId="7627"/>
      <sheetData sheetId="7628"/>
      <sheetData sheetId="7629"/>
      <sheetData sheetId="7630"/>
      <sheetData sheetId="7631"/>
      <sheetData sheetId="7632"/>
      <sheetData sheetId="7633" refreshError="1"/>
      <sheetData sheetId="7634"/>
      <sheetData sheetId="7635" refreshError="1"/>
      <sheetData sheetId="7636"/>
      <sheetData sheetId="7637" refreshError="1"/>
      <sheetData sheetId="7638" refreshError="1"/>
      <sheetData sheetId="7639" refreshError="1"/>
      <sheetData sheetId="7640"/>
      <sheetData sheetId="7641"/>
      <sheetData sheetId="7642"/>
      <sheetData sheetId="7643"/>
      <sheetData sheetId="7644"/>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sheetData sheetId="7691"/>
      <sheetData sheetId="7692"/>
      <sheetData sheetId="7693"/>
      <sheetData sheetId="7694"/>
      <sheetData sheetId="7695"/>
      <sheetData sheetId="7696"/>
      <sheetData sheetId="7697"/>
      <sheetData sheetId="7698" refreshError="1"/>
      <sheetData sheetId="7699" refreshError="1"/>
      <sheetData sheetId="7700" refreshError="1"/>
      <sheetData sheetId="7701" refreshError="1"/>
      <sheetData sheetId="7702" refreshError="1"/>
      <sheetData sheetId="7703" refreshError="1"/>
      <sheetData sheetId="7704"/>
      <sheetData sheetId="7705"/>
      <sheetData sheetId="7706"/>
      <sheetData sheetId="7707"/>
      <sheetData sheetId="7708"/>
      <sheetData sheetId="7709"/>
      <sheetData sheetId="7710"/>
      <sheetData sheetId="7711"/>
      <sheetData sheetId="7712"/>
      <sheetData sheetId="7713"/>
      <sheetData sheetId="7714"/>
      <sheetData sheetId="7715" refreshError="1"/>
      <sheetData sheetId="7716" refreshError="1"/>
      <sheetData sheetId="7717" refreshError="1"/>
      <sheetData sheetId="7718" refreshError="1"/>
      <sheetData sheetId="7719" refreshError="1"/>
      <sheetData sheetId="7720"/>
      <sheetData sheetId="7721"/>
      <sheetData sheetId="7722" refreshError="1"/>
      <sheetData sheetId="7723"/>
      <sheetData sheetId="7724">
        <row r="4">
          <cell r="B4">
            <v>39886</v>
          </cell>
        </row>
      </sheetData>
      <sheetData sheetId="7725"/>
      <sheetData sheetId="7726"/>
      <sheetData sheetId="7727"/>
      <sheetData sheetId="7728"/>
      <sheetData sheetId="7729"/>
      <sheetData sheetId="7730"/>
      <sheetData sheetId="7731">
        <row r="4">
          <cell r="B4">
            <v>39886</v>
          </cell>
        </row>
      </sheetData>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refreshError="1"/>
      <sheetData sheetId="7756" refreshError="1"/>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refreshError="1"/>
      <sheetData sheetId="7777"/>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sheetData sheetId="7848"/>
      <sheetData sheetId="7849"/>
      <sheetData sheetId="7850">
        <row r="4">
          <cell r="E4" t="str">
            <v>GUPCO</v>
          </cell>
        </row>
      </sheetData>
      <sheetData sheetId="7851"/>
      <sheetData sheetId="7852"/>
      <sheetData sheetId="7853"/>
      <sheetData sheetId="7854"/>
      <sheetData sheetId="7855"/>
      <sheetData sheetId="7856" refreshError="1"/>
      <sheetData sheetId="7857"/>
      <sheetData sheetId="7858" refreshError="1"/>
      <sheetData sheetId="7859"/>
      <sheetData sheetId="7860" refreshError="1"/>
      <sheetData sheetId="7861" refreshError="1"/>
      <sheetData sheetId="7862" refreshError="1"/>
      <sheetData sheetId="7863" refreshError="1"/>
      <sheetData sheetId="7864"/>
      <sheetData sheetId="7865"/>
      <sheetData sheetId="7866"/>
      <sheetData sheetId="7867"/>
      <sheetData sheetId="7868"/>
      <sheetData sheetId="7869" refreshError="1"/>
      <sheetData sheetId="7870" refreshError="1"/>
      <sheetData sheetId="7871" refreshError="1"/>
      <sheetData sheetId="7872" refreshError="1"/>
      <sheetData sheetId="7873" refreshError="1"/>
      <sheetData sheetId="7874" refreshError="1"/>
      <sheetData sheetId="7875" refreshError="1"/>
      <sheetData sheetId="7876"/>
      <sheetData sheetId="7877"/>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refreshError="1"/>
      <sheetData sheetId="7932"/>
      <sheetData sheetId="7933" refreshError="1"/>
      <sheetData sheetId="7934"/>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sheetData sheetId="7950"/>
      <sheetData sheetId="795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sheetData sheetId="7962"/>
      <sheetData sheetId="7963"/>
      <sheetData sheetId="7964"/>
      <sheetData sheetId="7965"/>
      <sheetData sheetId="7966"/>
      <sheetData sheetId="7967"/>
      <sheetData sheetId="7968"/>
      <sheetData sheetId="7969"/>
      <sheetData sheetId="7970"/>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sheetData sheetId="8006"/>
      <sheetData sheetId="8007">
        <row r="6">
          <cell r="AB6">
            <v>40179</v>
          </cell>
        </row>
      </sheetData>
      <sheetData sheetId="8008"/>
      <sheetData sheetId="8009"/>
      <sheetData sheetId="8010"/>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sheetData sheetId="8074"/>
      <sheetData sheetId="8075"/>
      <sheetData sheetId="8076" refreshError="1"/>
      <sheetData sheetId="8077" refreshError="1"/>
      <sheetData sheetId="8078" refreshError="1"/>
      <sheetData sheetId="8079" refreshError="1"/>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sheetData sheetId="8145"/>
      <sheetData sheetId="8146"/>
      <sheetData sheetId="8147"/>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ow r="1">
          <cell r="C1">
            <v>0.2</v>
          </cell>
        </row>
      </sheetData>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sheetData sheetId="8239"/>
      <sheetData sheetId="8240" refreshError="1"/>
      <sheetData sheetId="8241"/>
      <sheetData sheetId="8242" refreshError="1"/>
      <sheetData sheetId="8243"/>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sheetData sheetId="8280"/>
      <sheetData sheetId="8281"/>
      <sheetData sheetId="8282"/>
      <sheetData sheetId="8283"/>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sheetData sheetId="8300"/>
      <sheetData sheetId="8301"/>
      <sheetData sheetId="8302"/>
      <sheetData sheetId="8303"/>
      <sheetData sheetId="8304"/>
      <sheetData sheetId="8305"/>
      <sheetData sheetId="8306"/>
      <sheetData sheetId="8307"/>
      <sheetData sheetId="8308"/>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refreshError="1"/>
      <sheetData sheetId="8338" refreshError="1"/>
      <sheetData sheetId="8339" refreshError="1"/>
      <sheetData sheetId="8340"/>
      <sheetData sheetId="8341"/>
      <sheetData sheetId="8342">
        <row r="1">
          <cell r="A1" t="str">
            <v>ITEM</v>
          </cell>
        </row>
      </sheetData>
      <sheetData sheetId="8343">
        <row r="1">
          <cell r="A1" t="str">
            <v>EQUIPO</v>
          </cell>
        </row>
      </sheetData>
      <sheetData sheetId="8344">
        <row r="1">
          <cell r="A1" t="str">
            <v>ADMINISTRACION</v>
          </cell>
        </row>
      </sheetData>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refreshError="1"/>
      <sheetData sheetId="8414" refreshError="1"/>
      <sheetData sheetId="8415"/>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sheetData sheetId="8448"/>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sheetData sheetId="8515"/>
      <sheetData sheetId="8516" refreshError="1"/>
      <sheetData sheetId="8517" refreshError="1"/>
      <sheetData sheetId="8518"/>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sheetData sheetId="8558"/>
      <sheetData sheetId="8559"/>
      <sheetData sheetId="8560"/>
      <sheetData sheetId="8561"/>
      <sheetData sheetId="8562"/>
      <sheetData sheetId="8563"/>
      <sheetData sheetId="8564"/>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row r="1">
          <cell r="A1" t="str">
            <v>INSTITUTO NACIONAL DE VIAS</v>
          </cell>
        </row>
      </sheetData>
      <sheetData sheetId="8600" refreshError="1"/>
      <sheetData sheetId="8601" refreshError="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row r="1">
          <cell r="A1" t="str">
            <v>INSTITUTO NACIONAL DE VIAS</v>
          </cell>
        </row>
      </sheetData>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refreshError="1"/>
      <sheetData sheetId="8672"/>
      <sheetData sheetId="8673"/>
      <sheetData sheetId="8674"/>
      <sheetData sheetId="8675"/>
      <sheetData sheetId="8676"/>
      <sheetData sheetId="8677" refreshError="1"/>
      <sheetData sheetId="8678" refreshError="1"/>
      <sheetData sheetId="8679" refreshError="1"/>
      <sheetData sheetId="8680" refreshError="1"/>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refreshError="1"/>
      <sheetData sheetId="8841" refreshError="1"/>
      <sheetData sheetId="8842" refreshError="1"/>
      <sheetData sheetId="8843">
        <row r="1">
          <cell r="D1" t="str">
            <v xml:space="preserve">Supervendor CODE </v>
          </cell>
        </row>
      </sheetData>
      <sheetData sheetId="8844" refreshError="1"/>
      <sheetData sheetId="8845" refreshError="1"/>
      <sheetData sheetId="8846" refreshError="1"/>
      <sheetData sheetId="8847" refreshError="1"/>
      <sheetData sheetId="8848" refreshError="1"/>
      <sheetData sheetId="8849" refreshError="1"/>
      <sheetData sheetId="8850" refreshError="1"/>
      <sheetData sheetId="8851"/>
      <sheetData sheetId="8852">
        <row r="1">
          <cell r="A1" t="str">
            <v>AMAZONAS</v>
          </cell>
        </row>
      </sheetData>
      <sheetData sheetId="8853"/>
      <sheetData sheetId="8854"/>
      <sheetData sheetId="8855"/>
      <sheetData sheetId="8856">
        <row r="15">
          <cell r="B15">
            <v>1</v>
          </cell>
        </row>
      </sheetData>
      <sheetData sheetId="8857" refreshError="1"/>
      <sheetData sheetId="8858"/>
      <sheetData sheetId="8859" refreshError="1"/>
      <sheetData sheetId="8860"/>
      <sheetData sheetId="8861"/>
      <sheetData sheetId="8862"/>
      <sheetData sheetId="8863">
        <row r="1">
          <cell r="D1" t="str">
            <v xml:space="preserve">Supervendor CODE </v>
          </cell>
        </row>
      </sheetData>
      <sheetData sheetId="8864"/>
      <sheetData sheetId="8865">
        <row r="1">
          <cell r="A1" t="str">
            <v>AMAZONAS</v>
          </cell>
        </row>
      </sheetData>
      <sheetData sheetId="8866"/>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sheetData sheetId="9185" refreshError="1"/>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sheetData sheetId="9212" refreshError="1"/>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refreshError="1"/>
      <sheetData sheetId="9249" refreshError="1"/>
      <sheetData sheetId="9250" refreshError="1"/>
      <sheetData sheetId="9251"/>
      <sheetData sheetId="9252"/>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sheetData sheetId="9264" refreshError="1"/>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refreshError="1"/>
      <sheetData sheetId="9278" refreshError="1"/>
      <sheetData sheetId="9279" refreshError="1"/>
      <sheetData sheetId="9280" refreshError="1"/>
      <sheetData sheetId="9281"/>
      <sheetData sheetId="9282"/>
      <sheetData sheetId="9283"/>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sheetData sheetId="9308" refreshError="1"/>
      <sheetData sheetId="9309"/>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sheetData sheetId="9416"/>
      <sheetData sheetId="9417" refreshError="1"/>
      <sheetData sheetId="9418" refreshError="1"/>
      <sheetData sheetId="9419" refreshError="1"/>
      <sheetData sheetId="9420" refreshError="1"/>
      <sheetData sheetId="9421" refreshError="1"/>
      <sheetData sheetId="9422"/>
      <sheetData sheetId="9423"/>
      <sheetData sheetId="9424"/>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refreshError="1"/>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sheetData sheetId="9689" refreshError="1"/>
      <sheetData sheetId="9690" refreshError="1"/>
      <sheetData sheetId="9691" refreshError="1"/>
      <sheetData sheetId="9692">
        <row r="10">
          <cell r="M10">
            <v>2.7679999999999998</v>
          </cell>
        </row>
      </sheetData>
      <sheetData sheetId="9693" refreshError="1"/>
      <sheetData sheetId="9694" refreshError="1"/>
      <sheetData sheetId="9695" refreshError="1"/>
      <sheetData sheetId="9696" refreshError="1"/>
      <sheetData sheetId="9697" refreshError="1"/>
      <sheetData sheetId="9698" refreshError="1"/>
      <sheetData sheetId="9699"/>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sheetData sheetId="9717"/>
      <sheetData sheetId="9718"/>
      <sheetData sheetId="9719"/>
      <sheetData sheetId="9720">
        <row r="47">
          <cell r="H47">
            <v>17098.051632633331</v>
          </cell>
        </row>
      </sheetData>
      <sheetData sheetId="9721">
        <row r="47">
          <cell r="H47">
            <v>13407.454219619998</v>
          </cell>
        </row>
      </sheetData>
      <sheetData sheetId="9722">
        <row r="47">
          <cell r="H47">
            <v>13178.048204541665</v>
          </cell>
        </row>
      </sheetData>
      <sheetData sheetId="9723">
        <row r="47">
          <cell r="H47">
            <v>17098.051632633331</v>
          </cell>
        </row>
      </sheetData>
      <sheetData sheetId="9724">
        <row r="47">
          <cell r="H47">
            <v>13407.454219619998</v>
          </cell>
        </row>
      </sheetData>
      <sheetData sheetId="9725">
        <row r="47">
          <cell r="H47">
            <v>13178.048204541665</v>
          </cell>
        </row>
      </sheetData>
      <sheetData sheetId="9726">
        <row r="47">
          <cell r="H47">
            <v>19729.199486104168</v>
          </cell>
        </row>
      </sheetData>
      <sheetData sheetId="9727">
        <row r="47">
          <cell r="H47">
            <v>38405.002915416662</v>
          </cell>
        </row>
      </sheetData>
      <sheetData sheetId="9728">
        <row r="47">
          <cell r="H47">
            <v>41159.979021230996</v>
          </cell>
        </row>
      </sheetData>
      <sheetData sheetId="9729">
        <row r="47">
          <cell r="H47">
            <v>16020</v>
          </cell>
        </row>
      </sheetData>
      <sheetData sheetId="9730">
        <row r="47">
          <cell r="H47">
            <v>11675</v>
          </cell>
        </row>
      </sheetData>
      <sheetData sheetId="9731">
        <row r="47">
          <cell r="H47">
            <v>382683.1643235588</v>
          </cell>
        </row>
      </sheetData>
      <sheetData sheetId="9732">
        <row r="47">
          <cell r="H47">
            <v>27108.482479999999</v>
          </cell>
        </row>
      </sheetData>
      <sheetData sheetId="9733">
        <row r="47">
          <cell r="H47">
            <v>18945.0351992</v>
          </cell>
        </row>
      </sheetData>
      <sheetData sheetId="9734">
        <row r="47">
          <cell r="H47">
            <v>88016.225274879995</v>
          </cell>
        </row>
      </sheetData>
      <sheetData sheetId="9735">
        <row r="47">
          <cell r="H47">
            <v>11296.680928966078</v>
          </cell>
        </row>
      </sheetData>
      <sheetData sheetId="9736">
        <row r="47">
          <cell r="H47">
            <v>19660.483631249997</v>
          </cell>
        </row>
      </sheetData>
      <sheetData sheetId="9737">
        <row r="47">
          <cell r="H47">
            <v>19660.483631249997</v>
          </cell>
        </row>
      </sheetData>
      <sheetData sheetId="9738">
        <row r="47">
          <cell r="H47">
            <v>19660.483631249997</v>
          </cell>
        </row>
      </sheetData>
      <sheetData sheetId="9739">
        <row r="47">
          <cell r="H47">
            <v>39947.116768272004</v>
          </cell>
        </row>
      </sheetData>
      <sheetData sheetId="9740">
        <row r="47">
          <cell r="H47">
            <v>37450.421970255004</v>
          </cell>
        </row>
      </sheetData>
      <sheetData sheetId="9741">
        <row r="47">
          <cell r="H47">
            <v>5631.4338221939006</v>
          </cell>
        </row>
      </sheetData>
      <sheetData sheetId="9742">
        <row r="47">
          <cell r="H47">
            <v>29691.867138751997</v>
          </cell>
        </row>
      </sheetData>
      <sheetData sheetId="9743">
        <row r="47">
          <cell r="H47">
            <v>10601.359883464</v>
          </cell>
        </row>
      </sheetData>
      <sheetData sheetId="9744">
        <row r="47">
          <cell r="H47">
            <v>16440.07876665</v>
          </cell>
        </row>
      </sheetData>
      <sheetData sheetId="9745">
        <row r="47">
          <cell r="H47">
            <v>7502.6541280530009</v>
          </cell>
        </row>
      </sheetData>
      <sheetData sheetId="9746">
        <row r="47">
          <cell r="H47">
            <v>63269.394041350002</v>
          </cell>
        </row>
      </sheetData>
      <sheetData sheetId="9747">
        <row r="47">
          <cell r="H47">
            <v>38708.912732384997</v>
          </cell>
        </row>
      </sheetData>
      <sheetData sheetId="9748">
        <row r="47">
          <cell r="H47">
            <v>30140.654422727453</v>
          </cell>
        </row>
      </sheetData>
      <sheetData sheetId="9749">
        <row r="47">
          <cell r="H47">
            <v>39628.094655192057</v>
          </cell>
        </row>
      </sheetData>
      <sheetData sheetId="9750">
        <row r="47">
          <cell r="H47">
            <v>38729.542446049003</v>
          </cell>
        </row>
      </sheetData>
      <sheetData sheetId="9751">
        <row r="47">
          <cell r="H47">
            <v>7116.936965586</v>
          </cell>
        </row>
      </sheetData>
      <sheetData sheetId="9752">
        <row r="47">
          <cell r="H47">
            <v>9391.2743470000005</v>
          </cell>
        </row>
      </sheetData>
      <sheetData sheetId="9753">
        <row r="47">
          <cell r="H47">
            <v>8500.0189065630984</v>
          </cell>
        </row>
      </sheetData>
      <sheetData sheetId="9754">
        <row r="47">
          <cell r="H47">
            <v>32499.094423904498</v>
          </cell>
        </row>
      </sheetData>
      <sheetData sheetId="9755">
        <row r="47">
          <cell r="H47">
            <v>51817.028777055006</v>
          </cell>
        </row>
      </sheetData>
      <sheetData sheetId="9756">
        <row r="47">
          <cell r="H47">
            <v>55430.1575333</v>
          </cell>
        </row>
      </sheetData>
      <sheetData sheetId="9757">
        <row r="47">
          <cell r="H47">
            <v>25786.003498499998</v>
          </cell>
        </row>
      </sheetData>
      <sheetData sheetId="9758">
        <row r="47">
          <cell r="H47">
            <v>21993.806973733335</v>
          </cell>
        </row>
      </sheetData>
      <sheetData sheetId="9759"/>
      <sheetData sheetId="9760"/>
      <sheetData sheetId="9761"/>
      <sheetData sheetId="9762">
        <row r="47">
          <cell r="H47">
            <v>21941.348275</v>
          </cell>
        </row>
      </sheetData>
      <sheetData sheetId="9763">
        <row r="47">
          <cell r="H47">
            <v>576269.26239999989</v>
          </cell>
        </row>
      </sheetData>
      <sheetData sheetId="9764">
        <row r="48">
          <cell r="H48">
            <v>640370.66537874995</v>
          </cell>
        </row>
      </sheetData>
      <sheetData sheetId="9765">
        <row r="47">
          <cell r="H47">
            <v>21941.348275</v>
          </cell>
        </row>
      </sheetData>
      <sheetData sheetId="9766">
        <row r="47">
          <cell r="H47">
            <v>576269.26239999989</v>
          </cell>
        </row>
      </sheetData>
      <sheetData sheetId="9767">
        <row r="47">
          <cell r="H47">
            <v>9078.6352040999991</v>
          </cell>
        </row>
      </sheetData>
      <sheetData sheetId="9768">
        <row r="49">
          <cell r="H49">
            <v>83961.133243064003</v>
          </cell>
        </row>
      </sheetData>
      <sheetData sheetId="9769">
        <row r="47">
          <cell r="H47">
            <v>14670.136122054002</v>
          </cell>
        </row>
      </sheetData>
      <sheetData sheetId="9770">
        <row r="47">
          <cell r="H47">
            <v>9078.6352040999991</v>
          </cell>
        </row>
      </sheetData>
      <sheetData sheetId="9771">
        <row r="51">
          <cell r="H51">
            <v>117309.4992738</v>
          </cell>
        </row>
      </sheetData>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sheetData sheetId="9841" refreshError="1"/>
      <sheetData sheetId="9842"/>
      <sheetData sheetId="9843" refreshError="1"/>
      <sheetData sheetId="9844" refreshError="1"/>
      <sheetData sheetId="9845" refreshError="1"/>
      <sheetData sheetId="9846"/>
      <sheetData sheetId="9847"/>
      <sheetData sheetId="9848">
        <row r="6">
          <cell r="A6" t="str">
            <v>CONTRATISTA:</v>
          </cell>
        </row>
      </sheetData>
      <sheetData sheetId="9849" refreshError="1"/>
      <sheetData sheetId="9850" refreshError="1"/>
      <sheetData sheetId="9851" refreshError="1"/>
      <sheetData sheetId="9852"/>
      <sheetData sheetId="9853"/>
      <sheetData sheetId="9854"/>
      <sheetData sheetId="9855"/>
      <sheetData sheetId="9856"/>
      <sheetData sheetId="9857"/>
      <sheetData sheetId="9858"/>
      <sheetData sheetId="9859"/>
      <sheetData sheetId="9860" refreshError="1"/>
      <sheetData sheetId="9861" refreshError="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row r="4">
          <cell r="B4" t="str">
            <v xml:space="preserve"> Bisagra Pivotante </v>
          </cell>
        </row>
      </sheetData>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row r="33">
          <cell r="C33">
            <v>0.77967625899280601</v>
          </cell>
        </row>
      </sheetData>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row r="5">
          <cell r="E5" t="str">
            <v>CANTIDAD</v>
          </cell>
        </row>
      </sheetData>
      <sheetData sheetId="9954">
        <row r="5">
          <cell r="E5" t="str">
            <v>CANTIDAD</v>
          </cell>
        </row>
      </sheetData>
      <sheetData sheetId="9955">
        <row r="5">
          <cell r="E5" t="str">
            <v>CANTIDAD</v>
          </cell>
        </row>
      </sheetData>
      <sheetData sheetId="9956">
        <row r="5">
          <cell r="E5" t="str">
            <v>CANTIDAD</v>
          </cell>
        </row>
      </sheetData>
      <sheetData sheetId="9957">
        <row r="5">
          <cell r="E5" t="str">
            <v>CANTIDAD</v>
          </cell>
        </row>
      </sheetData>
      <sheetData sheetId="9958">
        <row r="5">
          <cell r="E5" t="str">
            <v>CANTIDAD</v>
          </cell>
        </row>
      </sheetData>
      <sheetData sheetId="9959">
        <row r="5">
          <cell r="E5" t="str">
            <v>CANTIDAD</v>
          </cell>
        </row>
      </sheetData>
      <sheetData sheetId="9960">
        <row r="5">
          <cell r="E5" t="str">
            <v>CANTIDAD</v>
          </cell>
        </row>
      </sheetData>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refreshError="1"/>
      <sheetData sheetId="9992" refreshError="1"/>
      <sheetData sheetId="9993" refreshError="1"/>
      <sheetData sheetId="9994" refreshError="1"/>
      <sheetData sheetId="9995" refreshError="1"/>
      <sheetData sheetId="9996"/>
      <sheetData sheetId="9997"/>
      <sheetData sheetId="9998"/>
      <sheetData sheetId="9999">
        <row r="45">
          <cell r="B45" t="str">
            <v>P-002</v>
          </cell>
        </row>
      </sheetData>
      <sheetData sheetId="10000"/>
      <sheetData sheetId="10001"/>
      <sheetData sheetId="10002"/>
      <sheetData sheetId="10003"/>
      <sheetData sheetId="10004"/>
      <sheetData sheetId="10005"/>
      <sheetData sheetId="10006"/>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sheetData sheetId="10091" refreshError="1"/>
      <sheetData sheetId="10092"/>
      <sheetData sheetId="10093"/>
      <sheetData sheetId="10094"/>
      <sheetData sheetId="10095"/>
      <sheetData sheetId="10096"/>
      <sheetData sheetId="10097"/>
      <sheetData sheetId="10098"/>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sheetData sheetId="10248"/>
      <sheetData sheetId="10249"/>
      <sheetData sheetId="10250"/>
      <sheetData sheetId="10251"/>
      <sheetData sheetId="10252"/>
      <sheetData sheetId="10253"/>
      <sheetData sheetId="10254"/>
      <sheetData sheetId="10255" refreshError="1"/>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refreshError="1"/>
      <sheetData sheetId="10303"/>
      <sheetData sheetId="10304"/>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sheetData sheetId="10315"/>
      <sheetData sheetId="10316"/>
      <sheetData sheetId="10317"/>
      <sheetData sheetId="10318"/>
      <sheetData sheetId="10319"/>
      <sheetData sheetId="10320"/>
      <sheetData sheetId="10321"/>
      <sheetData sheetId="10322"/>
      <sheetData sheetId="10323"/>
      <sheetData sheetId="10324" refreshError="1"/>
      <sheetData sheetId="10325"/>
      <sheetData sheetId="10326"/>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refreshError="1"/>
      <sheetData sheetId="10431" refreshError="1"/>
      <sheetData sheetId="10432" refreshError="1"/>
      <sheetData sheetId="10433" refreshError="1"/>
      <sheetData sheetId="10434"/>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sheetData sheetId="10476"/>
      <sheetData sheetId="10477">
        <row r="2">
          <cell r="A2" t="str">
            <v>HOSPITAL HERNANDO MONCALEANO PERDOMO ETAPA 1</v>
          </cell>
        </row>
      </sheetData>
      <sheetData sheetId="10478"/>
      <sheetData sheetId="10479">
        <row r="2">
          <cell r="A2" t="str">
            <v>HOSPITAL HERNANDO MONCALEANO PERDOMO ETAPA 2 A</v>
          </cell>
        </row>
      </sheetData>
      <sheetData sheetId="10480">
        <row r="2">
          <cell r="A2" t="str">
            <v>HOSPITAL HERNANDO MONCALEANO PERDOMO ETAPA 2B</v>
          </cell>
        </row>
      </sheetData>
      <sheetData sheetId="10481"/>
      <sheetData sheetId="10482"/>
      <sheetData sheetId="10483"/>
      <sheetData sheetId="10484"/>
      <sheetData sheetId="10485"/>
      <sheetData sheetId="10486" refreshError="1"/>
      <sheetData sheetId="10487"/>
      <sheetData sheetId="10488"/>
      <sheetData sheetId="10489" refreshError="1"/>
      <sheetData sheetId="10490">
        <row r="8">
          <cell r="D8" t="str">
            <v>M3</v>
          </cell>
        </row>
      </sheetData>
      <sheetData sheetId="10491"/>
      <sheetData sheetId="10492"/>
      <sheetData sheetId="10493"/>
      <sheetData sheetId="10494" refreshError="1"/>
      <sheetData sheetId="10495" refreshError="1"/>
      <sheetData sheetId="10496" refreshError="1"/>
      <sheetData sheetId="10497" refreshError="1"/>
      <sheetData sheetId="10498" refreshError="1"/>
      <sheetData sheetId="10499" refreshError="1"/>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refreshError="1"/>
      <sheetData sheetId="10531"/>
      <sheetData sheetId="10532" refreshError="1"/>
      <sheetData sheetId="10533"/>
      <sheetData sheetId="10534" refreshError="1"/>
      <sheetData sheetId="10535" refreshError="1"/>
      <sheetData sheetId="10536" refreshError="1"/>
      <sheetData sheetId="10537" refreshError="1"/>
      <sheetData sheetId="10538" refreshError="1"/>
      <sheetData sheetId="10539"/>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sheetData sheetId="10548"/>
      <sheetData sheetId="10549"/>
      <sheetData sheetId="10550"/>
      <sheetData sheetId="10551"/>
      <sheetData sheetId="10552" refreshError="1"/>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refreshError="1"/>
      <sheetData sheetId="10933"/>
      <sheetData sheetId="10934"/>
      <sheetData sheetId="10935" refreshError="1"/>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refreshError="1"/>
      <sheetData sheetId="10959" refreshError="1"/>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refreshError="1"/>
      <sheetData sheetId="11338" refreshError="1"/>
      <sheetData sheetId="11339" refreshError="1"/>
      <sheetData sheetId="11340" refreshError="1"/>
      <sheetData sheetId="11341" refreshError="1"/>
      <sheetData sheetId="11342"/>
      <sheetData sheetId="11343" refreshError="1"/>
      <sheetData sheetId="11344"/>
      <sheetData sheetId="11345"/>
      <sheetData sheetId="11346"/>
      <sheetData sheetId="11347"/>
      <sheetData sheetId="11348"/>
      <sheetData sheetId="11349"/>
      <sheetData sheetId="11350" refreshError="1"/>
      <sheetData sheetId="11351" refreshError="1"/>
      <sheetData sheetId="11352" refreshError="1"/>
      <sheetData sheetId="11353"/>
      <sheetData sheetId="11354" refreshError="1"/>
      <sheetData sheetId="11355"/>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sheetData sheetId="11381" refreshError="1"/>
      <sheetData sheetId="11382" refreshError="1"/>
      <sheetData sheetId="11383" refreshError="1"/>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refreshError="1"/>
      <sheetData sheetId="11412" refreshError="1"/>
      <sheetData sheetId="11413"/>
      <sheetData sheetId="11414"/>
      <sheetData sheetId="11415"/>
      <sheetData sheetId="11416"/>
      <sheetData sheetId="11417"/>
      <sheetData sheetId="11418"/>
      <sheetData sheetId="11419" refreshError="1"/>
      <sheetData sheetId="11420" refreshError="1"/>
      <sheetData sheetId="11421" refreshError="1"/>
      <sheetData sheetId="11422"/>
      <sheetData sheetId="11423" refreshError="1"/>
      <sheetData sheetId="11424"/>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sheetData sheetId="11449" refreshError="1"/>
      <sheetData sheetId="11450" refreshError="1"/>
      <sheetData sheetId="11451" refreshError="1"/>
      <sheetData sheetId="11452"/>
      <sheetData sheetId="11453"/>
      <sheetData sheetId="11454"/>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refreshError="1"/>
      <sheetData sheetId="11530"/>
      <sheetData sheetId="11531"/>
      <sheetData sheetId="11532"/>
      <sheetData sheetId="11533"/>
      <sheetData sheetId="11534" refreshError="1"/>
      <sheetData sheetId="11535" refreshError="1"/>
      <sheetData sheetId="1153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Users\avargase\AppData\Local\M"/>
      <sheetName val="\\Giovanni\administracion vial\"/>
      <sheetName val="\MONTO AGOTABLE 2010\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MV _ no borrar\PRESUPUESTOS\a"/>
      <sheetName val="\I\AMV _ no borrar\PRESUPUESTOS"/>
      <sheetName val="\G\I\AMV _ no borrar\PRESUPUEST"/>
      <sheetName val="\A\a  aaInformación GRUPO 4\A M"/>
      <sheetName val="\G\A\a  aaInformación GRUPO 4\A"/>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ini HP Enero 2015\Proyectos i"/>
      <sheetName val="\C\Users\avargase\AppData\Local"/>
      <sheetName val="\Volumes\USB PIOLIN\Escritorio\"/>
      <sheetName val="\\Sistemas_serv1\xx\Documents a"/>
      <sheetName val="\Users\HP\AppData\Local\Micros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EQUIPOS"/>
      <sheetName val="MANO DE OBRA"/>
      <sheetName val="TRANSPORTE"/>
      <sheetName val="#REF"/>
      <sheetName val="Hoja2"/>
      <sheetName val="G.G"/>
      <sheetName val="MURO PR25+221-235"/>
      <sheetName val="MURO PR25+261-267"/>
      <sheetName val="CANT OBRA"/>
      <sheetName val="\Users\ANDRES FELIPE MUÑOZ\Down"/>
      <sheetName val="LISTADO "/>
      <sheetName val="M.O."/>
      <sheetName val="ACTA No.1 "/>
      <sheetName val="ACTA No.5"/>
      <sheetName val="ACTA MAYORES - GENERAL"/>
      <sheetName val="MATERIAL"/>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HISTORICOS FUEL OIL EXP"/>
      <sheetName val="\Nuevos APU Córdoba\a  aaInform"/>
      <sheetName val="\E\Nuevos APU Córdoba\a  aaInfo"/>
      <sheetName val="\Users\JoseGabriel\Documents\Mi"/>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l_2"/>
      <sheetName val="//ccefici"/>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d.docs.live.net/a  aaInformac"/>
      <sheetName val="_aCCIDENTES_DE_1995___1996_xl_3"/>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l_4"/>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_aCCIDENTES_DE_1995___1996_x_11"/>
      <sheetName val="_aCCIDENTES_DE_1995___1996_xl_5"/>
      <sheetName val="_aCCIDENTES_DE_1995___1996_xl_6"/>
      <sheetName val="_aCCIDENTES_DE_1995___1996_xl_7"/>
      <sheetName val="_aCCIDENTES_DE_1995___1996_xl_8"/>
      <sheetName val="_aCCIDENTES_DE_1995___1996_xl_9"/>
      <sheetName val="_aCCIDENTES_DE_1995___1996_x_10"/>
      <sheetName val="AC2-AG96"/>
      <sheetName val=" ACTA FINAL + MODIFICATORIA "/>
      <sheetName val="_aCCIDENTES_DE_1995___1996_x_13"/>
      <sheetName val="_aCCIDENTES_DE_1995___1996_x_1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GENERALIDADES"/>
      <sheetName val="analisis costo horario"/>
      <sheetName val="Lista Base"/>
      <sheetName val="aactividad"/>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DIRECTAS AMO I"/>
      <sheetName val="DIRECTAS AMO I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a  aaInformación GRUPO 4\A"/>
      <sheetName val="\G\a  aaInformación GRUPO 4\A M"/>
      <sheetName val="\C\G\a  aaInformación GRUPO 4\A"/>
      <sheetName val="\C\K\a  aaInformación GRUPO 4\A"/>
      <sheetName val="\C\E\a  aaInformación GRUPO 4\A"/>
      <sheetName val="Tabla CONPES 3714"/>
      <sheetName val="_aCCIDENTES_DE_1995___1996_x_15"/>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ANALISIS RESUMIDOS"/>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rogram"/>
      <sheetName val="BASE"/>
      <sheetName val="_aCCIDENTES_DE_1995___1996_x_21"/>
      <sheetName val="_aCCIDENTES_DE_1995___1996_x_22"/>
      <sheetName val="gp05"/>
      <sheetName val="GP06"/>
      <sheetName val="_aCCIDENTES_DE_1995___1996_x_26"/>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4"/>
      <sheetName val="_aCCIDENTES_DE_1995___1996_x_49"/>
      <sheetName val="_aCCIDENTES_DE_1995___1996_x_50"/>
      <sheetName val="_aCCIDENTES_DE_1995___1996_x_53"/>
      <sheetName val="_aCCIDENTES_DE_1995___1996_x_51"/>
      <sheetName val="_aCCIDENTES_DE_1995___1996_x_52"/>
      <sheetName val="MANO_DE_OBRA"/>
      <sheetName val="//cceficiente_sharepoint_com/a_"/>
      <sheetName val="//d_docs_live_net/a__aaInformac"/>
      <sheetName val="MAT"/>
      <sheetName val="HER"/>
      <sheetName val="PER"/>
      <sheetName val="TRANS"/>
      <sheetName val="\E\Documents and Settings\Pe"/>
      <sheetName val="\C\E\Documents and Setting"/>
      <sheetName val="ESTADO_VÍA-CRIT_TECNICO"/>
      <sheetName val="PU (2)"/>
      <sheetName val="REQUISITOS INF INTERVENTORÍA"/>
      <sheetName val="CRONOGRAMA INICIAL"/>
      <sheetName val="informe sem no.1"/>
      <sheetName val="informe sem no.2"/>
      <sheetName val="informe sem no.3"/>
      <sheetName val="informe sem no.4"/>
      <sheetName val="REPROGRAMACION 2"/>
      <sheetName val="_aCCIDENTES_DE_1995___1996_x_55"/>
      <sheetName val="_aCCIDENTES_DE_1995___1996_x_66"/>
      <sheetName val="_aCCIDENTES_DE_1995___1996_x_65"/>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4"/>
      <sheetName val="_aCCIDENTES_DE_1995___1996_x_83"/>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aCCIDENTES%2520DE%25201995%2520"/>
      <sheetName val="_aCCIDENTES_DE_1995___1996__112"/>
      <sheetName val="_aCCIDENTES_DE_1995___1996__116"/>
      <sheetName val="_aCCIDENTES_DE_1995___1996__113"/>
      <sheetName val="_aCCIDENTES_DE_1995___1996__114"/>
      <sheetName val="_aCCIDENTES_DE_1995___1996__115"/>
      <sheetName val="_aCCIDENTES_DE_1995___1996__11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sheetData sheetId="339" refreshError="1"/>
      <sheetData sheetId="340"/>
      <sheetData sheetId="341" refreshError="1"/>
      <sheetData sheetId="342" refreshError="1"/>
      <sheetData sheetId="343" refreshError="1"/>
      <sheetData sheetId="344" refreshError="1"/>
      <sheetData sheetId="345" refreshError="1"/>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efreshError="1"/>
      <sheetData sheetId="586" refreshError="1"/>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sheetData sheetId="1433" refreshError="1"/>
      <sheetData sheetId="1434" refreshError="1"/>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sheetData sheetId="1490"/>
      <sheetData sheetId="149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sheetData sheetId="1591"/>
      <sheetData sheetId="1592"/>
      <sheetData sheetId="1593" refreshError="1"/>
      <sheetData sheetId="1594" refreshError="1"/>
      <sheetData sheetId="1595" refreshError="1"/>
      <sheetData sheetId="1596" refreshError="1"/>
      <sheetData sheetId="1597" refreshError="1"/>
      <sheetData sheetId="1598" refreshError="1"/>
      <sheetData sheetId="1599"/>
      <sheetData sheetId="1600" refreshError="1"/>
      <sheetData sheetId="160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scritorio\amv 2011\a  aaInfo"/>
      <sheetName val="\\Giovanni\administracion vial\"/>
      <sheetName val="\MONTO AGOTABLE 2010\a  aaInfor"/>
      <sheetName val="Datos Básicos"/>
      <sheetName val="SALARIOS"/>
      <sheetName val="SUB APU"/>
      <sheetName val="INV"/>
      <sheetName val="AASHTO"/>
      <sheetName val="PESOS"/>
      <sheetName val="Formulario N° 4"/>
      <sheetName val="EQUIPO"/>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COSTOS UNITARIOS"/>
      <sheetName val="CA-2909"/>
      <sheetName val="\Users\HP\AppData\Local\Microso"/>
      <sheetName val="SEGUIM Y REPROG MES 1 (2)"/>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actividad"/>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13"/>
      <sheetName val="aCCIDENTES_DE_1995_-_199637"/>
      <sheetName val="aCCIDENTES_DE_1995_-_1996_xls1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HISTORICOS FUEL OIL EXP"/>
      <sheetName val="_aCCIDENTES_DE_1995___1996_xl_2"/>
      <sheetName val="//ccefici"/>
      <sheetName val="ACTA No.1 "/>
      <sheetName val="INST"/>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gp05"/>
      <sheetName val="GP06"/>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a  aaInformación GRUPO 4\A"/>
      <sheetName val="\G\a  aaInformación GRUPO 4\A M"/>
      <sheetName val="\C\G\a  aaInformación GRUPO 4\A"/>
      <sheetName val="\C\K\a  aaInformación GRUPO 4\A"/>
      <sheetName val="\E\a  aaInformación GRUPO 4\A M"/>
      <sheetName val="\C\E\a  aaInformación GRUPO 4\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3"/>
      <sheetName val="0."/>
      <sheetName val="Base_Mater"/>
      <sheetName val="20."/>
      <sheetName val="17."/>
      <sheetName val="1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efreshError="1"/>
      <sheetData sheetId="525"/>
      <sheetData sheetId="526"/>
      <sheetData sheetId="527" refreshError="1"/>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refreshError="1"/>
      <sheetData sheetId="898" refreshError="1"/>
      <sheetData sheetId="899" refreshError="1"/>
      <sheetData sheetId="900" refreshError="1"/>
      <sheetData sheetId="901" refreshError="1"/>
      <sheetData sheetId="902"/>
      <sheetData sheetId="903"/>
      <sheetData sheetId="904"/>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sheetData sheetId="1023" refreshError="1"/>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refreshError="1"/>
      <sheetData sheetId="1038" refreshError="1"/>
      <sheetData sheetId="1039" refreshError="1"/>
      <sheetData sheetId="1040" refreshError="1"/>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refreshError="1"/>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Formulario N° 4"/>
      <sheetName val="MATERIALES"/>
      <sheetName val="EQUIPO"/>
      <sheetName val="CONT_ADI"/>
      <sheetName val="Datos"/>
      <sheetName val="Cuadrillas"/>
      <sheetName val="Jornal"/>
      <sheetName val="\Users\USUARIO\Downloads\MANTEN"/>
      <sheetName val="Fornato 6"/>
      <sheetName val="Concretos y morteros"/>
      <sheetName val="Datos iniciales "/>
      <sheetName val="Transporte"/>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REF"/>
      <sheetName val="_MANTENIMIENTO RUTA 1001_MARZO "/>
      <sheetName val="_I_MANTENIMIENTO RUTA 1001_MARZ"/>
      <sheetName val="[a  aaInformación]__cceficien_2"/>
      <sheetName val="PRECIOS"/>
      <sheetName val="[a  aaInformación]//cceficiente"/>
      <sheetName val="[a  aaInformación]__cceficien_3"/>
      <sheetName val="[a  aaInformación]__cceficien_6"/>
      <sheetName val="[a  aaInformación]__cceficien_4"/>
      <sheetName val="[a  aaInformación]__cceficien_5"/>
      <sheetName val="M.O."/>
      <sheetName val="Emboquillar"/>
      <sheetName val="Acometidacobrerígido"/>
      <sheetName val="Acometidatoma"/>
      <sheetName val="Acometidahasta1&quot;"/>
      <sheetName val="precios-básicos2002"/>
      <sheetName val="[a  aaInformación]__cceficie_11"/>
      <sheetName val="PRESUP"/>
      <sheetName val="[a  aaInformación]__cceficien_7"/>
      <sheetName val="[a  aaInformación]__cceficien_8"/>
      <sheetName val="[a  aaInformación]__cceficien_9"/>
      <sheetName val="M_O_"/>
      <sheetName val="[a  aaInformación]__cceficie_10"/>
      <sheetName val="ITEMS"/>
      <sheetName val="INFORME SEMANAL"/>
      <sheetName val="AVANCE SEMANAL"/>
      <sheetName val="CLIMA mes"/>
      <sheetName val="REG FOTO"/>
      <sheetName val="SISOMA"/>
      <sheetName val="[a  aaInformación]__cceficie_15"/>
      <sheetName val="[a  aaInformación]__cceficie_14"/>
      <sheetName val="[a  aaInformación]__cceficie_12"/>
      <sheetName val="[a  aaInformación]__cceficie_13"/>
      <sheetName val="PANEL"/>
      <sheetName val="Res-Accide-10"/>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MANTENIMIENTO_RUTA_1001_MARZO_"/>
      <sheetName val="ANEXO_IX"/>
      <sheetName val="\I\MANTENIMIENTO_RUTA_1001_MARZ"/>
      <sheetName val="\F\MANTENIMIENTO_RUTA_1001_MARZ"/>
      <sheetName val="[a  aaInformación]__cceficie_16"/>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Formulario_N°_4"/>
      <sheetName val="\G\I\MANTENIMIENTO_RUTA_1001_MA"/>
      <sheetName val="\D\MANTENIMIENTO_RUTA_1001_MARZ"/>
      <sheetName val="\G\D\MANTENIMIENTO_RUTA_1001_MA"/>
      <sheetName val="Fornato_6"/>
      <sheetName val="\I\I\MANTENIMIENTO_RUTA_1001_MA"/>
      <sheetName val="[a  aaInformación]__invias_my_4"/>
      <sheetName val="[a  aaInformación]__invias_my_5"/>
      <sheetName val="[a  aaInformación]__invias_my_2"/>
      <sheetName val="[a  aaInformación]__invias_my_3"/>
      <sheetName val="[a  aaInformación]__cceficie_51"/>
      <sheetName val="//cceficiente_sharepoint_com/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HER"/>
      <sheetName val="MAT"/>
      <sheetName val="PER"/>
      <sheetName val="TRANS"/>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3"/>
      <sheetName val="[a  aaInformación]__cceficie_82"/>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Users\Usuario\Downloads\Factur"/>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BASE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ESTADO RED"/>
      <sheetName val="CARRETERAS"/>
      <sheetName val="GENERALIDADES "/>
      <sheetName val="CONS"/>
      <sheetName val="31"/>
      <sheetName val="INV"/>
      <sheetName val="PESOS"/>
      <sheetName val="AASHTO"/>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LSAL"/>
      <sheetName val="BASES"/>
      <sheetName val="MC SF GAVIONES"/>
      <sheetName val="civ_roma"/>
      <sheetName val="Sheet1"/>
      <sheetName val="Summary"/>
      <sheetName val="Personalizar"/>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ac2-ag96"/>
      <sheetName val="Itemes Renovación"/>
      <sheetName val="General"/>
      <sheetName val="Estructura"/>
      <sheetName val="210.2.2"/>
      <sheetName val="GENERALIDADES "/>
      <sheetName val="Hoja1"/>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ELECTRICO"/>
      <sheetName val="Vuelta"/>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ELECTRICO"/>
      <sheetName val="Vuelt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Análisis de precios"/>
      <sheetName val="Hoja1"/>
      <sheetName val="BASE"/>
      <sheetName val="1_Preliminares"/>
      <sheetName val="M.Obra"/>
      <sheetName val="días habiles 2015"/>
      <sheetName val="INS"/>
      <sheetName val="Ppto"/>
      <sheetName val="Plan auditoría"/>
      <sheetName val="Precios"/>
      <sheetName val="320.1"/>
      <sheetName val="330.2"/>
      <sheetName val="700.1"/>
      <sheetName val="220.1"/>
      <sheetName val="330.1"/>
      <sheetName val="640.1.2"/>
      <sheetName val="673.1"/>
      <sheetName val="673.2"/>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CERO"/>
      <sheetName val="Actual Data (MAP)"/>
      <sheetName val="Actual Data (STX)"/>
      <sheetName val="PARA INFORME"/>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row r="2">
          <cell r="A2" t="str">
            <v>INVÍAS - TERRITORIAL CORDOBA - GRUPO 3</v>
          </cell>
        </row>
      </sheetData>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row r="2">
          <cell r="A2" t="str">
            <v>INVÍAS - TERRITORIAL CORDOBA - GRUPO 3</v>
          </cell>
        </row>
      </sheetData>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ow r="2">
          <cell r="A2" t="str">
            <v>INVÍAS - TERRITORIAL CORDOBA - GRUPO 3</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ow r="2">
          <cell r="B2">
            <v>0</v>
          </cell>
        </row>
      </sheetData>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Análisis de precios"/>
      <sheetName val="Datos-Gráfica"/>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20No%204.xlsx"/>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Cronograma%20descansos%20%20-%2"/>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M.O."/>
      <sheetName val="[a  aaInformación]__cceficien_7"/>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cceficiente"/>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CCIDENTES_DE_1995_-_1996"/>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precios-básicos2002"/>
      <sheetName val="ITEMS"/>
      <sheetName val="[a  aaInformación]__cceficie_88"/>
      <sheetName val="[a  aaInformación]__cceficie_89"/>
      <sheetName val="[a  aaInformación]__cceficie_91"/>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a  aaInformación]__ccefici_10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1"/>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STRSUMM0"/>
      <sheetName val="Prestaciones y AIU"/>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ow r="2">
          <cell r="B2" t="str">
            <v>INFORME SEMANAL DE ACTIVIDADES</v>
          </cell>
        </row>
      </sheetData>
      <sheetData sheetId="70">
        <row r="2">
          <cell r="B2" t="str">
            <v>INFORME SEMANAL DE ACTIVIDADES</v>
          </cell>
        </row>
      </sheetData>
      <sheetData sheetId="71">
        <row r="2">
          <cell r="B2" t="str">
            <v>INFORME SEMANAL DE ACTIVIDADES</v>
          </cell>
        </row>
      </sheetData>
      <sheetData sheetId="72">
        <row r="2">
          <cell r="B2" t="str">
            <v>INFORME SEMANAL DE ACTIVIDADES</v>
          </cell>
        </row>
      </sheetData>
      <sheetData sheetId="73">
        <row r="2">
          <cell r="B2" t="str">
            <v>INFORME SEMANAL DE ACTIVIDADES</v>
          </cell>
        </row>
      </sheetData>
      <sheetData sheetId="74">
        <row r="2">
          <cell r="B2" t="str">
            <v>INFORME SEMANAL DE ACTIVIDADES</v>
          </cell>
        </row>
      </sheetData>
      <sheetData sheetId="75">
        <row r="2">
          <cell r="B2" t="str">
            <v>INFORME SEMANAL DE ACTIVIDADES</v>
          </cell>
        </row>
      </sheetData>
      <sheetData sheetId="76">
        <row r="2">
          <cell r="B2" t="str">
            <v>INFORME SEMANAL DE ACTIVIDADES</v>
          </cell>
        </row>
      </sheetData>
      <sheetData sheetId="77">
        <row r="2">
          <cell r="B2" t="str">
            <v>INFORME SEMANAL DE ACTIVIDADES</v>
          </cell>
        </row>
      </sheetData>
      <sheetData sheetId="78">
        <row r="2">
          <cell r="B2" t="str">
            <v>INFORME SEMANAL DE ACTIVIDADES</v>
          </cell>
        </row>
      </sheetData>
      <sheetData sheetId="79">
        <row r="2">
          <cell r="B2" t="str">
            <v>INFORME SEMANAL DE ACTIVIDADES</v>
          </cell>
        </row>
      </sheetData>
      <sheetData sheetId="80"/>
      <sheetData sheetId="81"/>
      <sheetData sheetId="82"/>
      <sheetData sheetId="83"/>
      <sheetData sheetId="84"/>
      <sheetData sheetId="85"/>
      <sheetData sheetId="86"/>
      <sheetData sheetId="87"/>
      <sheetData sheetId="88"/>
      <sheetData sheetId="89"/>
      <sheetData sheetId="90">
        <row r="2">
          <cell r="B2" t="str">
            <v>INFORME SEMANAL DE ACTIVIDADES</v>
          </cell>
        </row>
      </sheetData>
      <sheetData sheetId="91">
        <row r="2">
          <cell r="B2" t="str">
            <v>INFORME SEMANAL DE ACTIVIDADES</v>
          </cell>
        </row>
      </sheetData>
      <sheetData sheetId="92">
        <row r="2">
          <cell r="B2" t="str">
            <v>INFORME SEMANAL DE ACTIVIDADES</v>
          </cell>
        </row>
      </sheetData>
      <sheetData sheetId="93">
        <row r="2">
          <cell r="B2" t="str">
            <v>INFORME SEMANAL DE ACTIVIDADES</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refreshError="1"/>
      <sheetData sheetId="173" refreshError="1"/>
      <sheetData sheetId="174" refreshError="1"/>
      <sheetData sheetId="175" refreshError="1"/>
      <sheetData sheetId="176">
        <row r="2">
          <cell r="BZ2" t="str">
            <v xml:space="preserve">          ACERIA   M.C.C.</v>
          </cell>
        </row>
      </sheetData>
      <sheetData sheetId="177" refreshError="1"/>
      <sheetData sheetId="178">
        <row r="2">
          <cell r="BZ2" t="str">
            <v xml:space="preserve">          ACERIA   M.C.C.</v>
          </cell>
        </row>
      </sheetData>
      <sheetData sheetId="179">
        <row r="2">
          <cell r="BZ2" t="str">
            <v xml:space="preserve">          ACERIA   M.C.C.</v>
          </cell>
        </row>
      </sheetData>
      <sheetData sheetId="180" refreshError="1"/>
      <sheetData sheetId="181">
        <row r="2">
          <cell r="BZ2" t="str">
            <v xml:space="preserve">          ACERIA   M.C.C.</v>
          </cell>
        </row>
      </sheetData>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ow r="2">
          <cell r="BZ2" t="str">
            <v xml:space="preserve">          ACERIA   M.C.C.</v>
          </cell>
        </row>
      </sheetData>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Listado"/>
      <sheetName val="LSAL"/>
      <sheetName val="Insum"/>
      <sheetName val="Summary"/>
      <sheetName val="Personalizar"/>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5. ELECTRICO"/>
      <sheetName val="A.P.U"/>
      <sheetName val="PRECIOS"/>
      <sheetName val="PREACTA 6"/>
      <sheetName val="TABLA 2008"/>
      <sheetName val="PRESUPUESTO"/>
      <sheetName val="ESTADO VÍA-CRIT.TECNICO"/>
      <sheetName val="TRANSPORTE"/>
      <sheetName val="Insum"/>
      <sheetName val="Excavación Mat. Común Estacione"/>
      <sheetName val="Demolición Pavimento"/>
      <sheetName val="SUB APU"/>
      <sheetName val="Presup_Cancha"/>
      <sheetName val="Equipo"/>
      <sheetName val="Listas"/>
      <sheetName val="A. P. U."/>
      <sheetName val="PUNITARIOS%20PARA%20241201%202S"/>
      <sheetName val="RELACION MES"/>
      <sheetName val="LISTA DE PRECIOS"/>
      <sheetName val="062"/>
      <sheetName val="Listado"/>
      <sheetName val="FINANC"/>
      <sheetName val="TODAS"/>
      <sheetName val="GCB2000"/>
      <sheetName val="CRA.MODI"/>
      <sheetName val="FORMUL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 Liquidacion de Obra por Tramos"/>
      <sheetName val="SALARIOS"/>
      <sheetName val="Lp"/>
      <sheetName val="CLASIFICACION"/>
      <sheetName val="7.1.8.1.1"/>
      <sheetName val="K16+000 AL K18+500"/>
      <sheetName val="K23+200 AL K24+700"/>
      <sheetName val="k18+500 AL K23+050"/>
      <sheetName val="Presupuesto PUENTE"/>
      <sheetName val="VOLUMENES (4)"/>
      <sheetName val="VOLUMENES (4SA)"/>
      <sheetName val="c2.5y2.6"/>
      <sheetName val="REC-COD,"/>
      <sheetName val="2,2,6,1 Pilotes 0,30"/>
      <sheetName val="TRAPMO"/>
      <sheetName val="PUNITARIOS_PARA_241201_2S10"/>
      <sheetName val="PR_110"/>
      <sheetName val="ESTADO_RED_TEC10"/>
      <sheetName val="PREACTA_1010"/>
      <sheetName val="PREACTA_910"/>
      <sheetName val="THE"/>
      <sheetName val="ATHE"/>
      <sheetName val="UNITARIOS"/>
      <sheetName val="Cuadr."/>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APU NO PREVISTO"/>
      <sheetName val="PPTA (3)"/>
      <sheetName val="PPTA (2)"/>
      <sheetName val="PPTA"/>
      <sheetName val="Requisición1"/>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skj452"/>
      <sheetName val="ita878"/>
      <sheetName val="aea-944"/>
      <sheetName val="dub-823"/>
      <sheetName val="gpi 526"/>
      <sheetName val="xxj617"/>
      <sheetName val="sng_855"/>
      <sheetName val="vea 374"/>
      <sheetName val="hfb024"/>
      <sheetName val="paj825"/>
      <sheetName val="materiales"/>
      <sheetName val="otros"/>
      <sheetName val="APU"/>
      <sheetName val="Bajadas"/>
      <sheetName val="NARIÑO"/>
      <sheetName val="OCTUBRE"/>
      <sheetName val="Summary"/>
      <sheetName val="CODCONST"/>
      <sheetName val="Hoja2"/>
      <sheetName val="PUNITARIOS PARA 241201 2S.xls"/>
      <sheetName val="OBRAS SES"/>
      <sheetName val="CONT_ADI"/>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 Y CONTRATISTAS"/>
      <sheetName val="PERSONAL"/>
      <sheetName val="Tarifa MT"/>
      <sheetName val="inst"/>
      <sheetName val="BALANCE"/>
      <sheetName val="ITEMS NO REVISTOS"/>
      <sheetName val="APU ELECTRICOS"/>
      <sheetName val="c2_5y2_613"/>
      <sheetName val="c2_5y2_612"/>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PLAN DE INVERSION ANTICIPO"/>
      <sheetName val="inv mensual"/>
      <sheetName val="borrador flujo inv"/>
      <sheetName val="social-ambiental"/>
      <sheetName val="AU"/>
      <sheetName val="costos oficina"/>
      <sheetName val="costos campamento"/>
      <sheetName val="días habiles 2015"/>
      <sheetName val="TABLAS"/>
      <sheetName val="glvc"/>
      <sheetName val="Poblacion"/>
      <sheetName val="EVA"/>
      <sheetName val="AIU"/>
      <sheetName val="Program"/>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refreshError="1"/>
      <sheetData sheetId="125"/>
      <sheetData sheetId="126" refreshError="1"/>
      <sheetData sheetId="127"/>
      <sheetData sheetId="128"/>
      <sheetData sheetId="129"/>
      <sheetData sheetId="130"/>
      <sheetData sheetId="131"/>
      <sheetData sheetId="132" refreshError="1"/>
      <sheetData sheetId="133" refreshError="1"/>
      <sheetData sheetId="134"/>
      <sheetData sheetId="135">
        <row r="48">
          <cell r="E48">
            <v>0</v>
          </cell>
        </row>
      </sheetData>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ow r="48">
          <cell r="E48">
            <v>0</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sheetData sheetId="245"/>
      <sheetData sheetId="246"/>
      <sheetData sheetId="247"/>
      <sheetData sheetId="248"/>
      <sheetData sheetId="249"/>
      <sheetData sheetId="250"/>
      <sheetData sheetId="251"/>
      <sheetData sheetId="252" refreshError="1"/>
      <sheetData sheetId="253"/>
      <sheetData sheetId="254" refreshError="1"/>
      <sheetData sheetId="255" refreshError="1"/>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BL82"/>
  <sheetViews>
    <sheetView showGridLines="0" tabSelected="1" view="pageBreakPreview" topLeftCell="A20" zoomScale="55" zoomScaleNormal="55" zoomScaleSheetLayoutView="55" zoomScalePageLayoutView="55" workbookViewId="0">
      <selection activeCell="I30" sqref="I30"/>
    </sheetView>
  </sheetViews>
  <sheetFormatPr baseColWidth="10" defaultColWidth="11.42578125" defaultRowHeight="16.5"/>
  <cols>
    <col min="1" max="2" width="3.42578125" style="1" customWidth="1"/>
    <col min="3" max="3" width="6.7109375" style="1" customWidth="1"/>
    <col min="4" max="4" width="15.42578125" style="1" customWidth="1"/>
    <col min="5" max="5" width="16.140625" style="2" hidden="1" customWidth="1"/>
    <col min="6" max="6" width="17.42578125" style="1" hidden="1" customWidth="1"/>
    <col min="7" max="7" width="84.42578125" style="1" customWidth="1"/>
    <col min="8" max="8" width="8.5703125" style="1" customWidth="1"/>
    <col min="9" max="9" width="18.5703125" style="255" customWidth="1"/>
    <col min="10" max="10" width="23.5703125" style="1" customWidth="1"/>
    <col min="11" max="11" width="30" style="1" customWidth="1"/>
    <col min="12" max="12" width="3.42578125" style="1" customWidth="1"/>
    <col min="13" max="13" width="2.5703125" style="1" customWidth="1"/>
    <col min="14" max="19" width="23.5703125" style="1" customWidth="1"/>
    <col min="20" max="43" width="2.5703125" style="1" customWidth="1"/>
    <col min="44" max="50" width="7.85546875" style="1" customWidth="1"/>
    <col min="51" max="51" width="25.5703125" style="1" bestFit="1" customWidth="1"/>
    <col min="52" max="52" width="18.28515625" style="1" bestFit="1" customWidth="1"/>
    <col min="53" max="53" width="15.28515625" style="1" bestFit="1" customWidth="1"/>
    <col min="54" max="54" width="18.140625" style="1" bestFit="1" customWidth="1"/>
    <col min="55" max="55" width="18.5703125" style="1" bestFit="1" customWidth="1"/>
    <col min="56" max="56" width="15.7109375" style="1" bestFit="1" customWidth="1"/>
    <col min="57" max="59" width="0" style="1" hidden="1" customWidth="1"/>
    <col min="60" max="60" width="67.28515625" style="1" customWidth="1"/>
    <col min="61" max="62" width="11.42578125" style="1"/>
    <col min="63" max="63" width="16.140625" style="1" customWidth="1"/>
    <col min="64" max="64" width="26.28515625" style="1" customWidth="1"/>
    <col min="65" max="16384" width="11.42578125" style="1"/>
  </cols>
  <sheetData>
    <row r="1" spans="1:64" ht="17.25" thickBot="1">
      <c r="A1" s="5"/>
      <c r="B1" s="5"/>
      <c r="C1" s="5"/>
      <c r="D1" s="5"/>
      <c r="E1" s="6"/>
      <c r="F1" s="5"/>
      <c r="G1" s="5"/>
      <c r="H1" s="5"/>
      <c r="I1" s="246"/>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row>
    <row r="2" spans="1:64" ht="17.25" thickTop="1">
      <c r="A2" s="5"/>
      <c r="B2" s="7"/>
      <c r="C2" s="227"/>
      <c r="D2" s="227"/>
      <c r="E2" s="228"/>
      <c r="F2" s="227"/>
      <c r="G2" s="227"/>
      <c r="H2" s="227"/>
      <c r="I2" s="247"/>
      <c r="J2" s="227"/>
      <c r="K2" s="227"/>
      <c r="L2" s="8"/>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row>
    <row r="3" spans="1:64" ht="27" customHeight="1">
      <c r="A3" s="5"/>
      <c r="B3" s="9"/>
      <c r="C3" s="328" t="s">
        <v>95</v>
      </c>
      <c r="D3" s="329"/>
      <c r="E3" s="329"/>
      <c r="F3" s="329"/>
      <c r="G3" s="5"/>
      <c r="H3" s="5"/>
      <c r="I3" s="246"/>
      <c r="J3" s="5"/>
      <c r="K3" s="5"/>
      <c r="L3" s="10"/>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row>
    <row r="4" spans="1:64">
      <c r="A4" s="5"/>
      <c r="B4" s="9"/>
      <c r="C4" s="204" t="s">
        <v>0</v>
      </c>
      <c r="D4" s="203" t="s">
        <v>98</v>
      </c>
      <c r="E4" s="204" t="s">
        <v>1</v>
      </c>
      <c r="F4" s="205">
        <v>1</v>
      </c>
      <c r="G4" s="5"/>
      <c r="H4" s="5"/>
      <c r="I4" s="246"/>
      <c r="J4" s="5"/>
      <c r="K4" s="5"/>
      <c r="L4" s="10"/>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row>
    <row r="5" spans="1:64">
      <c r="A5" s="5"/>
      <c r="B5" s="9"/>
      <c r="C5" s="352"/>
      <c r="D5" s="352"/>
      <c r="E5" s="352"/>
      <c r="F5" s="352"/>
      <c r="G5" s="352"/>
      <c r="H5" s="352"/>
      <c r="I5" s="352"/>
      <c r="J5" s="352"/>
      <c r="K5" s="352"/>
      <c r="L5" s="10"/>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row>
    <row r="6" spans="1:64" ht="17.25" thickBot="1">
      <c r="A6" s="5"/>
      <c r="B6" s="9"/>
      <c r="C6" s="346" t="s">
        <v>2</v>
      </c>
      <c r="D6" s="346"/>
      <c r="E6" s="346"/>
      <c r="F6" s="346"/>
      <c r="G6" s="346"/>
      <c r="H6" s="346"/>
      <c r="I6" s="346"/>
      <c r="J6" s="346"/>
      <c r="K6" s="346"/>
      <c r="L6" s="10"/>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row>
    <row r="7" spans="1:64" s="20" customFormat="1">
      <c r="A7" s="19"/>
      <c r="B7" s="219"/>
      <c r="C7" s="357" t="s">
        <v>84</v>
      </c>
      <c r="D7" s="358"/>
      <c r="E7" s="358"/>
      <c r="F7" s="358"/>
      <c r="G7" s="358"/>
      <c r="H7" s="358"/>
      <c r="I7" s="358"/>
      <c r="J7" s="358"/>
      <c r="K7" s="359"/>
      <c r="L7" s="21"/>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row>
    <row r="8" spans="1:64" ht="38.25" customHeight="1">
      <c r="A8" s="5"/>
      <c r="B8" s="220"/>
      <c r="C8" s="360"/>
      <c r="D8" s="361"/>
      <c r="E8" s="361"/>
      <c r="F8" s="361"/>
      <c r="G8" s="361"/>
      <c r="H8" s="361"/>
      <c r="I8" s="361"/>
      <c r="J8" s="361"/>
      <c r="K8" s="362"/>
      <c r="L8" s="10"/>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row>
    <row r="9" spans="1:64" ht="45" customHeight="1">
      <c r="A9" s="5"/>
      <c r="B9" s="220"/>
      <c r="C9" s="363" t="s">
        <v>85</v>
      </c>
      <c r="D9" s="364"/>
      <c r="E9" s="364"/>
      <c r="F9" s="364"/>
      <c r="G9" s="364"/>
      <c r="H9" s="364"/>
      <c r="I9" s="364"/>
      <c r="J9" s="364"/>
      <c r="K9" s="365"/>
      <c r="L9" s="10"/>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row>
    <row r="10" spans="1:64" ht="30" customHeight="1" thickBot="1">
      <c r="A10" s="5"/>
      <c r="B10" s="9"/>
      <c r="C10" s="332"/>
      <c r="D10" s="333"/>
      <c r="E10" s="333"/>
      <c r="F10" s="333"/>
      <c r="G10" s="333"/>
      <c r="H10" s="333"/>
      <c r="I10" s="333"/>
      <c r="J10" s="333"/>
      <c r="K10" s="334"/>
      <c r="L10" s="10"/>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row>
    <row r="11" spans="1:64" ht="30" customHeight="1">
      <c r="A11" s="5"/>
      <c r="B11" s="9"/>
      <c r="C11" s="370" t="s">
        <v>3</v>
      </c>
      <c r="D11" s="350" t="s">
        <v>4</v>
      </c>
      <c r="E11" s="372" t="s">
        <v>5</v>
      </c>
      <c r="F11" s="372"/>
      <c r="G11" s="370" t="s">
        <v>6</v>
      </c>
      <c r="H11" s="350" t="s">
        <v>7</v>
      </c>
      <c r="I11" s="350" t="s">
        <v>8</v>
      </c>
      <c r="J11" s="353" t="s">
        <v>9</v>
      </c>
      <c r="K11" s="355" t="s">
        <v>10</v>
      </c>
      <c r="L11" s="10"/>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row>
    <row r="12" spans="1:64" ht="30" customHeight="1" thickBot="1">
      <c r="A12" s="5"/>
      <c r="B12" s="9"/>
      <c r="C12" s="371"/>
      <c r="D12" s="351"/>
      <c r="E12" s="129" t="s">
        <v>11</v>
      </c>
      <c r="F12" s="129" t="s">
        <v>12</v>
      </c>
      <c r="G12" s="371"/>
      <c r="H12" s="351"/>
      <c r="I12" s="351"/>
      <c r="J12" s="354"/>
      <c r="K12" s="356"/>
      <c r="L12" s="10"/>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row>
    <row r="13" spans="1:64" ht="30" customHeight="1">
      <c r="A13" s="5"/>
      <c r="B13" s="9"/>
      <c r="C13" s="292">
        <v>1</v>
      </c>
      <c r="D13" s="376" t="s">
        <v>100</v>
      </c>
      <c r="E13" s="376"/>
      <c r="F13" s="376"/>
      <c r="G13" s="376"/>
      <c r="H13" s="376"/>
      <c r="I13" s="376"/>
      <c r="J13" s="376"/>
      <c r="K13" s="377"/>
      <c r="L13" s="10"/>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BD13" s="266"/>
      <c r="BE13" s="270"/>
      <c r="BF13" s="270"/>
      <c r="BG13" s="270"/>
      <c r="BH13" s="266"/>
      <c r="BI13" s="158"/>
      <c r="BJ13" s="267"/>
      <c r="BK13" s="268"/>
      <c r="BL13" s="269"/>
    </row>
    <row r="14" spans="1:64" ht="30" customHeight="1">
      <c r="A14" s="5"/>
      <c r="B14" s="9"/>
      <c r="C14" s="373" t="s">
        <v>127</v>
      </c>
      <c r="D14" s="374"/>
      <c r="E14" s="374"/>
      <c r="F14" s="374"/>
      <c r="G14" s="374"/>
      <c r="H14" s="374"/>
      <c r="I14" s="374"/>
      <c r="J14" s="374"/>
      <c r="K14" s="375"/>
      <c r="L14" s="10"/>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BD14" s="266"/>
      <c r="BE14" s="270"/>
      <c r="BF14" s="270"/>
      <c r="BG14" s="270"/>
      <c r="BH14" s="266"/>
      <c r="BI14" s="158"/>
      <c r="BJ14" s="267"/>
      <c r="BK14" s="268"/>
      <c r="BL14" s="269"/>
    </row>
    <row r="15" spans="1:64" ht="30" customHeight="1">
      <c r="A15" s="5"/>
      <c r="B15" s="9"/>
      <c r="C15" s="241">
        <v>1.01</v>
      </c>
      <c r="D15" s="258" t="s">
        <v>101</v>
      </c>
      <c r="E15" s="236"/>
      <c r="F15" s="236"/>
      <c r="G15" s="240" t="s">
        <v>102</v>
      </c>
      <c r="H15" s="241" t="s">
        <v>103</v>
      </c>
      <c r="I15" s="242">
        <f>(28.7*14.64)</f>
        <v>420.16800000000001</v>
      </c>
      <c r="J15" s="243">
        <v>74483.789999999994</v>
      </c>
      <c r="K15" s="145">
        <f t="shared" ref="K15:K20" si="0">ROUND((J15*I15)*1.36,0)</f>
        <v>42562159</v>
      </c>
      <c r="L15" s="10"/>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BD15" s="324" t="s">
        <v>79</v>
      </c>
      <c r="BE15" s="324"/>
      <c r="BF15" s="324"/>
      <c r="BG15" s="324"/>
      <c r="BH15" s="324"/>
      <c r="BI15" s="324"/>
      <c r="BJ15" s="324"/>
      <c r="BK15" s="324"/>
      <c r="BL15" s="324"/>
    </row>
    <row r="16" spans="1:64" ht="30" customHeight="1">
      <c r="A16" s="5"/>
      <c r="B16" s="9"/>
      <c r="C16" s="245">
        <v>1.02</v>
      </c>
      <c r="D16" s="258" t="s">
        <v>104</v>
      </c>
      <c r="E16" s="236"/>
      <c r="F16" s="236"/>
      <c r="G16" s="240" t="s">
        <v>105</v>
      </c>
      <c r="H16" s="241" t="s">
        <v>106</v>
      </c>
      <c r="I16" s="242">
        <f>+(I15*1.513)</f>
        <v>635.71418399999993</v>
      </c>
      <c r="J16" s="243">
        <v>7423.82</v>
      </c>
      <c r="K16" s="145">
        <f t="shared" si="0"/>
        <v>6418422</v>
      </c>
      <c r="L16" s="10"/>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Z16"/>
      <c r="BA16"/>
      <c r="BB16"/>
      <c r="BD16" s="261"/>
      <c r="BE16" s="261"/>
      <c r="BF16" s="262"/>
      <c r="BG16" s="262"/>
      <c r="BH16" s="263"/>
      <c r="BI16" s="261"/>
      <c r="BJ16" s="264"/>
      <c r="BK16" s="265"/>
      <c r="BL16" s="268"/>
    </row>
    <row r="17" spans="1:64" ht="30" customHeight="1">
      <c r="A17" s="5"/>
      <c r="B17" s="9"/>
      <c r="C17" s="241">
        <v>1.03</v>
      </c>
      <c r="D17" s="239" t="s">
        <v>107</v>
      </c>
      <c r="E17" s="236"/>
      <c r="F17" s="236"/>
      <c r="G17" s="240" t="s">
        <v>108</v>
      </c>
      <c r="H17" s="241" t="s">
        <v>109</v>
      </c>
      <c r="I17" s="242">
        <f>+(28.7*3)+(14.64*4)</f>
        <v>144.66</v>
      </c>
      <c r="J17" s="243">
        <v>8542.1</v>
      </c>
      <c r="K17" s="145">
        <f t="shared" si="0"/>
        <v>1680552</v>
      </c>
      <c r="L17" s="10"/>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BD17" s="261"/>
      <c r="BE17" s="261"/>
      <c r="BF17" s="262"/>
      <c r="BG17" s="262"/>
      <c r="BH17" s="263"/>
      <c r="BI17" s="261"/>
      <c r="BJ17" s="264"/>
      <c r="BK17" s="265"/>
      <c r="BL17" s="268"/>
    </row>
    <row r="18" spans="1:64" ht="57.75" customHeight="1">
      <c r="A18" s="5"/>
      <c r="B18" s="9"/>
      <c r="C18" s="245">
        <v>1.04</v>
      </c>
      <c r="D18" s="241" t="s">
        <v>120</v>
      </c>
      <c r="E18" s="236"/>
      <c r="F18" s="236"/>
      <c r="G18" s="240" t="s">
        <v>121</v>
      </c>
      <c r="H18" s="241" t="s">
        <v>109</v>
      </c>
      <c r="I18" s="284">
        <f>+(14.64+28.7+14.64+28.7)+(18.55+56.55)</f>
        <v>161.78</v>
      </c>
      <c r="J18" s="244">
        <v>9162.5</v>
      </c>
      <c r="K18" s="145">
        <f t="shared" si="0"/>
        <v>2015941</v>
      </c>
      <c r="L18" s="10"/>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BD18" s="261"/>
      <c r="BE18" s="261"/>
      <c r="BF18" s="262"/>
      <c r="BG18" s="262"/>
      <c r="BH18" s="263"/>
      <c r="BI18" s="261"/>
      <c r="BJ18" s="264"/>
      <c r="BK18" s="265"/>
      <c r="BL18" s="268"/>
    </row>
    <row r="19" spans="1:64" ht="52.5" customHeight="1">
      <c r="A19" s="5"/>
      <c r="B19" s="9"/>
      <c r="C19" s="241">
        <v>1.05</v>
      </c>
      <c r="D19" s="241" t="s">
        <v>128</v>
      </c>
      <c r="E19" s="236"/>
      <c r="F19" s="236"/>
      <c r="G19" s="240" t="s">
        <v>129</v>
      </c>
      <c r="H19" s="241" t="s">
        <v>130</v>
      </c>
      <c r="I19" s="284">
        <f>+I17</f>
        <v>144.66</v>
      </c>
      <c r="J19" s="244">
        <v>17064.96</v>
      </c>
      <c r="K19" s="137">
        <f t="shared" si="0"/>
        <v>3357319</v>
      </c>
      <c r="L19" s="10"/>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BD19" s="261"/>
      <c r="BE19" s="261"/>
      <c r="BF19" s="262"/>
      <c r="BG19" s="262"/>
      <c r="BH19" s="263"/>
      <c r="BI19" s="261"/>
      <c r="BJ19" s="264"/>
      <c r="BK19" s="265"/>
      <c r="BL19" s="268"/>
    </row>
    <row r="20" spans="1:64" ht="52.5" customHeight="1">
      <c r="A20" s="5"/>
      <c r="B20" s="9"/>
      <c r="C20" s="241">
        <v>1.06</v>
      </c>
      <c r="D20" s="241" t="s">
        <v>131</v>
      </c>
      <c r="E20" s="236"/>
      <c r="F20" s="236"/>
      <c r="G20" s="240" t="s">
        <v>132</v>
      </c>
      <c r="H20" s="241" t="s">
        <v>103</v>
      </c>
      <c r="I20" s="284">
        <f>+I15</f>
        <v>420.16800000000001</v>
      </c>
      <c r="J20" s="244">
        <v>13031.95</v>
      </c>
      <c r="K20" s="137">
        <f t="shared" si="0"/>
        <v>7446827</v>
      </c>
      <c r="L20" s="10"/>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Z20" s="299" t="s">
        <v>79</v>
      </c>
      <c r="BD20" s="261"/>
      <c r="BE20" s="261"/>
      <c r="BF20" s="262"/>
      <c r="BG20" s="262"/>
      <c r="BH20" s="263"/>
      <c r="BI20" s="261"/>
      <c r="BJ20" s="264"/>
      <c r="BK20" s="265"/>
      <c r="BL20" s="268"/>
    </row>
    <row r="21" spans="1:64" ht="30" customHeight="1">
      <c r="A21" s="5"/>
      <c r="B21" s="9"/>
      <c r="C21" s="303">
        <v>1.1000000000000001</v>
      </c>
      <c r="D21" s="313" t="s">
        <v>153</v>
      </c>
      <c r="E21" s="313"/>
      <c r="F21" s="313"/>
      <c r="G21" s="313"/>
      <c r="H21" s="313"/>
      <c r="I21" s="313"/>
      <c r="J21" s="313"/>
      <c r="K21" s="314"/>
      <c r="L21" s="10"/>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BD21" s="261"/>
      <c r="BE21" s="261"/>
      <c r="BF21" s="262"/>
      <c r="BG21" s="262"/>
      <c r="BH21" s="263"/>
      <c r="BI21" s="261"/>
      <c r="BJ21" s="264"/>
      <c r="BK21" s="265"/>
      <c r="BL21" s="268"/>
    </row>
    <row r="22" spans="1:64" ht="30" customHeight="1">
      <c r="A22" s="5"/>
      <c r="B22" s="9"/>
      <c r="C22" s="287">
        <v>1.1100000000000001</v>
      </c>
      <c r="D22" s="258" t="s">
        <v>145</v>
      </c>
      <c r="E22" s="236"/>
      <c r="F22" s="236"/>
      <c r="G22" s="240" t="s">
        <v>146</v>
      </c>
      <c r="H22" s="241" t="s">
        <v>103</v>
      </c>
      <c r="I22" s="242">
        <f>+(6.8*5.4)</f>
        <v>36.72</v>
      </c>
      <c r="J22" s="243">
        <v>87627.78</v>
      </c>
      <c r="K22" s="145">
        <f>ROUND((J22*I22)*1.36,0)</f>
        <v>4376061</v>
      </c>
      <c r="L22" s="10"/>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BD22" s="261"/>
      <c r="BE22" s="261"/>
      <c r="BF22" s="262"/>
      <c r="BG22" s="262"/>
      <c r="BH22" s="263"/>
      <c r="BI22" s="261"/>
      <c r="BJ22" s="264"/>
      <c r="BK22" s="265"/>
      <c r="BL22" s="268"/>
    </row>
    <row r="23" spans="1:64" ht="30" customHeight="1">
      <c r="A23" s="5"/>
      <c r="B23" s="9"/>
      <c r="C23" s="287">
        <v>1.1200000000000001</v>
      </c>
      <c r="D23" s="258" t="s">
        <v>104</v>
      </c>
      <c r="E23" s="236"/>
      <c r="F23" s="236"/>
      <c r="G23" s="240" t="s">
        <v>105</v>
      </c>
      <c r="H23" s="241" t="s">
        <v>106</v>
      </c>
      <c r="I23" s="242">
        <f>+(I22*1.513)</f>
        <v>55.557359999999996</v>
      </c>
      <c r="J23" s="243">
        <v>7423.82</v>
      </c>
      <c r="K23" s="145">
        <f>ROUND((J23*I23)*1.36,0)</f>
        <v>560929</v>
      </c>
      <c r="L23" s="10"/>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BD23" s="261"/>
      <c r="BE23" s="261"/>
      <c r="BF23" s="262"/>
      <c r="BG23" s="262"/>
      <c r="BH23" s="263"/>
      <c r="BI23" s="261"/>
      <c r="BJ23" s="264"/>
      <c r="BK23" s="265"/>
      <c r="BL23" s="268"/>
    </row>
    <row r="24" spans="1:64" ht="30" customHeight="1">
      <c r="A24" s="5"/>
      <c r="B24" s="9"/>
      <c r="C24" s="287">
        <v>1.1299999999999999</v>
      </c>
      <c r="D24" s="241" t="s">
        <v>122</v>
      </c>
      <c r="E24" s="236"/>
      <c r="F24" s="236"/>
      <c r="G24" s="240" t="s">
        <v>123</v>
      </c>
      <c r="H24" s="241" t="s">
        <v>124</v>
      </c>
      <c r="I24" s="284">
        <f>6.8*5.4*0.15</f>
        <v>5.508</v>
      </c>
      <c r="J24" s="244">
        <v>140393.81</v>
      </c>
      <c r="K24" s="137">
        <f>ROUND((J24*I24)*1.36,0)</f>
        <v>1051673</v>
      </c>
      <c r="L24" s="10"/>
      <c r="M24" s="5"/>
      <c r="N24" s="246"/>
      <c r="O24" s="246"/>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BD24" s="261"/>
      <c r="BE24" s="261"/>
      <c r="BF24" s="262"/>
      <c r="BG24" s="262"/>
      <c r="BH24" s="263"/>
      <c r="BI24" s="261"/>
      <c r="BJ24" s="264"/>
      <c r="BK24" s="265"/>
      <c r="BL24" s="268"/>
    </row>
    <row r="25" spans="1:64" ht="83.25" customHeight="1">
      <c r="A25" s="5"/>
      <c r="B25" s="9"/>
      <c r="C25" s="287">
        <v>1.1399999999999999</v>
      </c>
      <c r="D25" s="239" t="s">
        <v>110</v>
      </c>
      <c r="E25" s="279"/>
      <c r="F25" s="279"/>
      <c r="G25" s="238" t="s">
        <v>125</v>
      </c>
      <c r="H25" s="239" t="s">
        <v>7</v>
      </c>
      <c r="I25" s="242">
        <v>1</v>
      </c>
      <c r="J25" s="243">
        <v>16208823.4</v>
      </c>
      <c r="K25" s="145">
        <f>ROUND((J25*I25)*1.19,0)</f>
        <v>19288500</v>
      </c>
      <c r="L25" s="10"/>
      <c r="M25" s="5"/>
      <c r="N25" s="308"/>
      <c r="O25" s="308"/>
      <c r="P25" s="309"/>
      <c r="Q25" s="307"/>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311" t="s">
        <v>126</v>
      </c>
      <c r="AS25" s="311"/>
      <c r="AT25" s="311"/>
      <c r="AU25" s="311"/>
      <c r="AV25" s="311"/>
      <c r="AW25" s="311"/>
      <c r="AX25" s="311"/>
      <c r="AY25" s="311"/>
      <c r="BB25" s="290"/>
      <c r="BD25" s="261"/>
      <c r="BE25" s="261"/>
      <c r="BF25" s="262"/>
      <c r="BG25" s="262"/>
      <c r="BH25" s="263"/>
      <c r="BI25" s="261"/>
      <c r="BJ25" s="264"/>
      <c r="BK25" s="265"/>
      <c r="BL25" s="268"/>
    </row>
    <row r="26" spans="1:64" ht="60" customHeight="1">
      <c r="A26" s="5"/>
      <c r="B26" s="9"/>
      <c r="C26" s="287">
        <v>1.1499999999999999</v>
      </c>
      <c r="D26" s="241" t="s">
        <v>135</v>
      </c>
      <c r="E26" s="236"/>
      <c r="F26" s="236"/>
      <c r="G26" s="240" t="s">
        <v>136</v>
      </c>
      <c r="H26" s="241" t="s">
        <v>103</v>
      </c>
      <c r="I26" s="288">
        <f>6.8*5.4</f>
        <v>36.72</v>
      </c>
      <c r="J26" s="244">
        <v>46637.84</v>
      </c>
      <c r="K26" s="137">
        <f>+ROUND((I26*J26)*1.36,0)</f>
        <v>2329056</v>
      </c>
      <c r="L26" s="10"/>
      <c r="M26" s="5"/>
      <c r="N26" s="5"/>
      <c r="O26" s="5"/>
      <c r="P26" s="5"/>
      <c r="Q26" s="307"/>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255"/>
      <c r="AS26" s="255"/>
      <c r="AT26" s="255"/>
      <c r="AU26" s="255"/>
      <c r="AV26" s="255"/>
      <c r="AW26" s="255"/>
      <c r="AX26" s="255"/>
      <c r="AY26" s="289"/>
      <c r="AZ26" s="290"/>
      <c r="BD26" s="261"/>
      <c r="BE26" s="261"/>
      <c r="BF26" s="262"/>
      <c r="BG26" s="262"/>
      <c r="BH26" s="263"/>
      <c r="BI26" s="261"/>
      <c r="BJ26" s="264"/>
      <c r="BK26" s="265"/>
      <c r="BL26" s="268"/>
    </row>
    <row r="27" spans="1:64" ht="25.5" customHeight="1">
      <c r="A27" s="5"/>
      <c r="B27" s="9"/>
      <c r="C27" s="315" t="s">
        <v>115</v>
      </c>
      <c r="D27" s="316"/>
      <c r="E27" s="316"/>
      <c r="F27" s="316"/>
      <c r="G27" s="316"/>
      <c r="H27" s="316"/>
      <c r="I27" s="316"/>
      <c r="J27" s="317"/>
      <c r="K27" s="280">
        <f>SUM(K15:K26)</f>
        <v>91087439</v>
      </c>
      <c r="L27" s="10"/>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BD27" s="261"/>
      <c r="BE27" s="261"/>
      <c r="BF27" s="262"/>
      <c r="BG27" s="262"/>
      <c r="BH27" s="263"/>
      <c r="BI27" s="261"/>
      <c r="BJ27" s="264"/>
      <c r="BK27" s="265"/>
      <c r="BL27" s="268"/>
    </row>
    <row r="28" spans="1:64" ht="30" customHeight="1">
      <c r="A28" s="5"/>
      <c r="B28" s="9"/>
      <c r="C28" s="304">
        <v>2</v>
      </c>
      <c r="D28" s="320" t="s">
        <v>118</v>
      </c>
      <c r="E28" s="320"/>
      <c r="F28" s="320"/>
      <c r="G28" s="320"/>
      <c r="H28" s="320"/>
      <c r="I28" s="320"/>
      <c r="J28" s="320"/>
      <c r="K28" s="320"/>
      <c r="L28" s="10"/>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BD28" s="261"/>
      <c r="BE28" s="261"/>
      <c r="BF28" s="262"/>
      <c r="BG28" s="262"/>
      <c r="BH28" s="263"/>
      <c r="BI28" s="261"/>
      <c r="BJ28" s="264"/>
      <c r="BK28" s="265"/>
      <c r="BL28" s="268"/>
    </row>
    <row r="29" spans="1:64" ht="30" customHeight="1">
      <c r="A29" s="5"/>
      <c r="B29" s="9"/>
      <c r="C29" s="312" t="s">
        <v>154</v>
      </c>
      <c r="D29" s="313"/>
      <c r="E29" s="313"/>
      <c r="F29" s="313"/>
      <c r="G29" s="313"/>
      <c r="H29" s="313"/>
      <c r="I29" s="313"/>
      <c r="J29" s="313"/>
      <c r="K29" s="314"/>
      <c r="L29" s="10"/>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BD29" s="261"/>
      <c r="BE29" s="261"/>
      <c r="BF29" s="262"/>
      <c r="BG29" s="262"/>
      <c r="BH29" s="263"/>
      <c r="BI29" s="261"/>
      <c r="BJ29" s="264"/>
      <c r="BK29" s="265"/>
      <c r="BL29" s="268"/>
    </row>
    <row r="30" spans="1:64" ht="30" customHeight="1">
      <c r="A30" s="5"/>
      <c r="B30" s="9"/>
      <c r="C30" s="245">
        <v>2.0099999999999998</v>
      </c>
      <c r="D30" s="241" t="s">
        <v>112</v>
      </c>
      <c r="E30" s="237"/>
      <c r="F30" s="237"/>
      <c r="G30" s="240" t="s">
        <v>111</v>
      </c>
      <c r="H30" s="239" t="s">
        <v>103</v>
      </c>
      <c r="I30" s="242">
        <v>23</v>
      </c>
      <c r="J30" s="244">
        <v>207765.66</v>
      </c>
      <c r="K30" s="145">
        <f t="shared" ref="K30" si="1">ROUND((J30*I30)*1.36,0)</f>
        <v>6498910</v>
      </c>
      <c r="L30" s="10"/>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BD30" s="261"/>
      <c r="BE30" s="261"/>
      <c r="BF30" s="262"/>
      <c r="BG30" s="262"/>
      <c r="BH30" s="263"/>
      <c r="BI30" s="261"/>
      <c r="BJ30" s="264"/>
      <c r="BK30" s="265"/>
      <c r="BL30" s="268"/>
    </row>
    <row r="31" spans="1:64" ht="39.75" customHeight="1">
      <c r="A31" s="5"/>
      <c r="B31" s="9"/>
      <c r="C31" s="259">
        <v>2.02</v>
      </c>
      <c r="D31" s="258" t="s">
        <v>114</v>
      </c>
      <c r="E31" s="236"/>
      <c r="F31" s="236"/>
      <c r="G31" s="240" t="s">
        <v>113</v>
      </c>
      <c r="H31" s="241" t="s">
        <v>106</v>
      </c>
      <c r="I31" s="242">
        <v>204</v>
      </c>
      <c r="J31" s="243">
        <v>7675.05</v>
      </c>
      <c r="K31" s="145">
        <f>ROUND((J31*I31)*1.36,0)</f>
        <v>2129366</v>
      </c>
      <c r="L31" s="10"/>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Z31"/>
      <c r="BA31"/>
      <c r="BB31"/>
      <c r="BD31" s="261"/>
      <c r="BE31" s="261"/>
      <c r="BF31" s="262"/>
      <c r="BG31" s="262"/>
      <c r="BH31" s="263"/>
      <c r="BI31" s="261"/>
      <c r="BJ31" s="264"/>
      <c r="BK31" s="265"/>
      <c r="BL31" s="268"/>
    </row>
    <row r="32" spans="1:64" ht="43.5" customHeight="1">
      <c r="A32" s="5"/>
      <c r="B32" s="9"/>
      <c r="C32" s="245">
        <v>2.0299999999999998</v>
      </c>
      <c r="D32" s="241" t="s">
        <v>134</v>
      </c>
      <c r="E32" s="236"/>
      <c r="F32" s="236"/>
      <c r="G32" s="240" t="s">
        <v>133</v>
      </c>
      <c r="H32" s="241" t="s">
        <v>109</v>
      </c>
      <c r="I32" s="284">
        <v>6</v>
      </c>
      <c r="J32" s="244">
        <v>101192.8</v>
      </c>
      <c r="K32" s="145">
        <f>ROUND((J32*I32)*1.36,0)</f>
        <v>825733</v>
      </c>
      <c r="L32" s="10"/>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Z32"/>
      <c r="BA32"/>
      <c r="BB32"/>
      <c r="BD32" s="261"/>
      <c r="BE32" s="261"/>
      <c r="BF32" s="262"/>
      <c r="BG32" s="262"/>
      <c r="BH32" s="263"/>
      <c r="BI32" s="261"/>
      <c r="BJ32" s="264"/>
      <c r="BK32" s="265"/>
      <c r="BL32" s="268"/>
    </row>
    <row r="33" spans="1:64" ht="30" customHeight="1">
      <c r="A33" s="5"/>
      <c r="B33" s="9"/>
      <c r="C33" s="259">
        <v>2.04</v>
      </c>
      <c r="D33" s="286" t="s">
        <v>137</v>
      </c>
      <c r="E33" s="285"/>
      <c r="F33" s="285"/>
      <c r="G33" s="240" t="s">
        <v>138</v>
      </c>
      <c r="H33" s="241" t="s">
        <v>124</v>
      </c>
      <c r="I33" s="284">
        <f>8*0.4*0.6</f>
        <v>1.92</v>
      </c>
      <c r="J33" s="244">
        <v>70577.63</v>
      </c>
      <c r="K33" s="145">
        <f>ROUND((J33*I33)*1.3,0)</f>
        <v>176162</v>
      </c>
      <c r="L33" s="10"/>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Z33"/>
      <c r="BA33"/>
      <c r="BB33"/>
      <c r="BD33" s="261"/>
      <c r="BE33" s="261"/>
      <c r="BF33" s="262"/>
      <c r="BG33" s="262"/>
      <c r="BH33" s="263"/>
      <c r="BI33" s="261"/>
      <c r="BJ33" s="264"/>
      <c r="BK33" s="265"/>
      <c r="BL33" s="268"/>
    </row>
    <row r="34" spans="1:64" ht="48.75" customHeight="1">
      <c r="A34" s="5"/>
      <c r="B34" s="9"/>
      <c r="C34" s="245">
        <v>2.0499999999999998</v>
      </c>
      <c r="D34" s="241" t="s">
        <v>139</v>
      </c>
      <c r="E34" s="236"/>
      <c r="F34" s="236"/>
      <c r="G34" s="240" t="s">
        <v>140</v>
      </c>
      <c r="H34" s="241" t="s">
        <v>124</v>
      </c>
      <c r="I34" s="284">
        <f>+I33-((PI()*(0.1*0.1)*8))</f>
        <v>1.6686725877128166</v>
      </c>
      <c r="J34" s="244">
        <v>31742.33</v>
      </c>
      <c r="K34" s="145">
        <f>ROUND((J34*I34)*1.3,0)</f>
        <v>68858</v>
      </c>
      <c r="L34" s="10"/>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Z34"/>
      <c r="BA34"/>
      <c r="BB34"/>
      <c r="BD34" s="261"/>
      <c r="BE34" s="261"/>
      <c r="BF34" s="262"/>
      <c r="BG34" s="262"/>
      <c r="BH34" s="263"/>
      <c r="BI34" s="261"/>
      <c r="BJ34" s="264"/>
      <c r="BK34" s="265"/>
      <c r="BL34" s="268"/>
    </row>
    <row r="35" spans="1:64" ht="30" customHeight="1">
      <c r="A35" s="5"/>
      <c r="B35" s="9"/>
      <c r="C35" s="302">
        <v>2.1</v>
      </c>
      <c r="D35" s="313" t="s">
        <v>155</v>
      </c>
      <c r="E35" s="313"/>
      <c r="F35" s="313"/>
      <c r="G35" s="313"/>
      <c r="H35" s="313"/>
      <c r="I35" s="313"/>
      <c r="J35" s="313"/>
      <c r="K35" s="314"/>
      <c r="L35" s="10"/>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Y35" s="291"/>
      <c r="AZ35"/>
      <c r="BA35"/>
      <c r="BB35"/>
      <c r="BD35" s="261"/>
      <c r="BE35" s="261"/>
      <c r="BF35" s="262"/>
      <c r="BG35" s="262"/>
      <c r="BH35" s="263"/>
      <c r="BI35" s="261"/>
      <c r="BJ35" s="264"/>
      <c r="BK35" s="265"/>
      <c r="BL35" s="268"/>
    </row>
    <row r="36" spans="1:64" ht="30" customHeight="1">
      <c r="A36" s="5"/>
      <c r="B36" s="9"/>
      <c r="C36" s="245">
        <v>2.11</v>
      </c>
      <c r="D36" s="241" t="s">
        <v>141</v>
      </c>
      <c r="E36" s="295"/>
      <c r="F36" s="295"/>
      <c r="G36" s="240" t="s">
        <v>142</v>
      </c>
      <c r="H36" s="241" t="s">
        <v>124</v>
      </c>
      <c r="I36" s="284">
        <f>+(4.6*9.2*0.2)</f>
        <v>8.4639999999999986</v>
      </c>
      <c r="J36" s="244">
        <f>+(70577.63)</f>
        <v>70577.63</v>
      </c>
      <c r="K36" s="145">
        <f>ROUND((J36*I36)*1.3,0)</f>
        <v>776580</v>
      </c>
      <c r="L36" s="10"/>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Y36" s="291"/>
      <c r="AZ36"/>
      <c r="BA36"/>
      <c r="BB36"/>
      <c r="BD36" s="261"/>
      <c r="BE36" s="261"/>
      <c r="BF36" s="262"/>
      <c r="BG36" s="262"/>
      <c r="BH36" s="263"/>
      <c r="BI36" s="261"/>
      <c r="BJ36" s="264"/>
      <c r="BK36" s="265"/>
      <c r="BL36" s="294"/>
    </row>
    <row r="37" spans="1:64" ht="54.75" customHeight="1">
      <c r="A37" s="5"/>
      <c r="B37" s="9"/>
      <c r="C37" s="245">
        <v>2.12</v>
      </c>
      <c r="D37" s="241" t="s">
        <v>143</v>
      </c>
      <c r="E37" s="295"/>
      <c r="F37" s="295"/>
      <c r="G37" s="240" t="s">
        <v>144</v>
      </c>
      <c r="H37" s="241" t="s">
        <v>124</v>
      </c>
      <c r="I37" s="284">
        <f>+(4.6*9.2*0.2)</f>
        <v>8.4639999999999986</v>
      </c>
      <c r="J37" s="244">
        <v>119997.54</v>
      </c>
      <c r="K37" s="145">
        <f>ROUND((J37*I37)*1.36,0)</f>
        <v>1381296</v>
      </c>
      <c r="L37" s="10"/>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Y37" s="291"/>
      <c r="AZ37"/>
      <c r="BA37"/>
      <c r="BB37"/>
      <c r="BD37" s="261"/>
      <c r="BE37" s="261"/>
      <c r="BF37" s="262"/>
      <c r="BG37" s="262"/>
      <c r="BH37" s="263"/>
      <c r="BI37" s="261"/>
      <c r="BJ37" s="264"/>
      <c r="BK37" s="265"/>
      <c r="BL37" s="294"/>
    </row>
    <row r="38" spans="1:64" ht="30" customHeight="1">
      <c r="A38" s="5"/>
      <c r="B38" s="9"/>
      <c r="C38" s="245">
        <v>2.13</v>
      </c>
      <c r="D38" s="258" t="s">
        <v>145</v>
      </c>
      <c r="E38" s="236"/>
      <c r="F38" s="236"/>
      <c r="G38" s="240" t="s">
        <v>146</v>
      </c>
      <c r="H38" s="241" t="s">
        <v>103</v>
      </c>
      <c r="I38" s="242">
        <f>4.6*9.2</f>
        <v>42.319999999999993</v>
      </c>
      <c r="J38" s="243">
        <v>87627.78</v>
      </c>
      <c r="K38" s="145">
        <f>ROUND((J38*I38)*1.36,0)</f>
        <v>5043434</v>
      </c>
      <c r="L38" s="10"/>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Y38" s="291"/>
      <c r="AZ38"/>
      <c r="BA38"/>
      <c r="BB38"/>
      <c r="BD38" s="261"/>
      <c r="BE38" s="261"/>
      <c r="BF38" s="262"/>
      <c r="BG38" s="262"/>
      <c r="BH38" s="263"/>
      <c r="BI38" s="261"/>
      <c r="BJ38" s="264"/>
      <c r="BK38" s="265"/>
      <c r="BL38" s="294"/>
    </row>
    <row r="39" spans="1:64" ht="30" customHeight="1">
      <c r="A39" s="5"/>
      <c r="B39" s="9"/>
      <c r="C39" s="245">
        <v>2.14</v>
      </c>
      <c r="D39" s="258" t="s">
        <v>104</v>
      </c>
      <c r="E39" s="236"/>
      <c r="F39" s="236"/>
      <c r="G39" s="240" t="s">
        <v>105</v>
      </c>
      <c r="H39" s="241" t="s">
        <v>106</v>
      </c>
      <c r="I39" s="242">
        <f>+(I38*1.513)</f>
        <v>64.030159999999981</v>
      </c>
      <c r="J39" s="243">
        <v>7423.82</v>
      </c>
      <c r="K39" s="145">
        <f>ROUND((J39*I39)*1.36,0)</f>
        <v>646474</v>
      </c>
      <c r="L39" s="10"/>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Y39" s="291"/>
      <c r="AZ39"/>
      <c r="BA39"/>
      <c r="BB39"/>
      <c r="BD39" s="261"/>
      <c r="BE39" s="261"/>
      <c r="BF39" s="262"/>
      <c r="BG39" s="262"/>
      <c r="BH39" s="263"/>
      <c r="BI39" s="261"/>
      <c r="BJ39" s="264"/>
      <c r="BK39" s="265"/>
      <c r="BL39" s="294"/>
    </row>
    <row r="40" spans="1:64" ht="123" customHeight="1">
      <c r="A40" s="5"/>
      <c r="B40" s="9"/>
      <c r="C40" s="245">
        <v>2.15</v>
      </c>
      <c r="D40" s="239" t="s">
        <v>110</v>
      </c>
      <c r="E40" s="279"/>
      <c r="F40" s="279"/>
      <c r="G40" s="238" t="s">
        <v>149</v>
      </c>
      <c r="H40" s="239" t="s">
        <v>7</v>
      </c>
      <c r="I40" s="242">
        <v>1</v>
      </c>
      <c r="J40" s="243">
        <v>43627941.18</v>
      </c>
      <c r="K40" s="145">
        <f>ROUND((J40*I40)*1.19,0)</f>
        <v>51917250</v>
      </c>
      <c r="L40" s="10"/>
      <c r="M40" s="5"/>
      <c r="N40" s="308"/>
      <c r="O40" s="308"/>
      <c r="P40" s="309"/>
      <c r="Q40" s="307"/>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S40" s="310"/>
      <c r="AT40" s="310"/>
      <c r="AU40" s="310"/>
      <c r="AY40" s="296"/>
      <c r="AZ40" s="297"/>
      <c r="BA40" s="297"/>
      <c r="BB40"/>
      <c r="BC40" s="290"/>
      <c r="BD40" s="300"/>
      <c r="BE40" s="261"/>
      <c r="BF40" s="262"/>
      <c r="BG40" s="262"/>
      <c r="BH40" s="263"/>
      <c r="BI40" s="261"/>
      <c r="BJ40" s="264"/>
      <c r="BK40" s="265"/>
      <c r="BL40" s="268"/>
    </row>
    <row r="41" spans="1:64" ht="123" customHeight="1">
      <c r="A41" s="5"/>
      <c r="B41" s="9"/>
      <c r="C41" s="245">
        <v>2.16</v>
      </c>
      <c r="D41" s="241" t="s">
        <v>135</v>
      </c>
      <c r="E41" s="236"/>
      <c r="F41" s="236"/>
      <c r="G41" s="240" t="s">
        <v>136</v>
      </c>
      <c r="H41" s="241" t="s">
        <v>103</v>
      </c>
      <c r="I41" s="288">
        <f>I38</f>
        <v>42.319999999999993</v>
      </c>
      <c r="J41" s="244">
        <v>46637.84</v>
      </c>
      <c r="K41" s="137">
        <f>+ROUND((I41*J41)*1.36,0)</f>
        <v>2684250</v>
      </c>
      <c r="L41" s="10"/>
      <c r="M41" s="5"/>
      <c r="N41" s="5"/>
      <c r="O41" s="307"/>
      <c r="P41" s="307"/>
      <c r="Q41" s="307"/>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Y41" s="296"/>
      <c r="AZ41" s="297"/>
      <c r="BA41" s="297"/>
      <c r="BB41"/>
      <c r="BD41" s="261"/>
      <c r="BE41" s="261"/>
      <c r="BF41" s="262"/>
      <c r="BG41" s="262"/>
      <c r="BH41" s="263"/>
      <c r="BI41" s="261"/>
      <c r="BJ41" s="264"/>
      <c r="BK41" s="265"/>
      <c r="BL41" s="268"/>
    </row>
    <row r="42" spans="1:64" ht="25.5" customHeight="1">
      <c r="A42" s="5"/>
      <c r="B42" s="9"/>
      <c r="C42" s="315" t="s">
        <v>117</v>
      </c>
      <c r="D42" s="316"/>
      <c r="E42" s="316"/>
      <c r="F42" s="316"/>
      <c r="G42" s="316"/>
      <c r="H42" s="316"/>
      <c r="I42" s="316"/>
      <c r="J42" s="317"/>
      <c r="K42" s="280">
        <f>SUM(K30:K41)</f>
        <v>72148313</v>
      </c>
      <c r="L42" s="10"/>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Z42"/>
      <c r="BA42"/>
      <c r="BB42"/>
      <c r="BD42" s="261"/>
      <c r="BE42" s="261"/>
      <c r="BF42" s="262"/>
      <c r="BG42" s="262"/>
      <c r="BH42" s="263"/>
      <c r="BI42" s="261"/>
      <c r="BJ42" s="264"/>
      <c r="BK42" s="265"/>
      <c r="BL42" s="268"/>
    </row>
    <row r="43" spans="1:64" ht="30" customHeight="1">
      <c r="A43" s="5"/>
      <c r="B43" s="9"/>
      <c r="C43" s="293">
        <v>3</v>
      </c>
      <c r="D43" s="321" t="s">
        <v>116</v>
      </c>
      <c r="E43" s="321"/>
      <c r="F43" s="321"/>
      <c r="G43" s="321"/>
      <c r="H43" s="321"/>
      <c r="I43" s="321"/>
      <c r="J43" s="321"/>
      <c r="K43" s="322"/>
      <c r="L43" s="10"/>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Z43"/>
      <c r="BA43"/>
      <c r="BB43"/>
      <c r="BD43" s="261"/>
      <c r="BE43" s="261"/>
      <c r="BF43" s="262"/>
      <c r="BG43" s="262"/>
      <c r="BH43" s="263"/>
      <c r="BI43" s="261"/>
      <c r="BJ43" s="264"/>
      <c r="BK43" s="265"/>
      <c r="BL43" s="268"/>
    </row>
    <row r="44" spans="1:64" ht="30" customHeight="1">
      <c r="A44" s="5"/>
      <c r="B44" s="9"/>
      <c r="C44" s="312" t="s">
        <v>155</v>
      </c>
      <c r="D44" s="313"/>
      <c r="E44" s="313"/>
      <c r="F44" s="313"/>
      <c r="G44" s="313"/>
      <c r="H44" s="313"/>
      <c r="I44" s="313"/>
      <c r="J44" s="313"/>
      <c r="K44" s="314"/>
      <c r="L44" s="10"/>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Z44"/>
      <c r="BA44"/>
      <c r="BB44"/>
      <c r="BD44" s="261"/>
      <c r="BE44" s="261"/>
      <c r="BF44" s="262"/>
      <c r="BG44" s="262"/>
      <c r="BH44" s="263"/>
      <c r="BI44" s="261"/>
      <c r="BJ44" s="264"/>
      <c r="BK44" s="265"/>
      <c r="BL44" s="268"/>
    </row>
    <row r="45" spans="1:64" ht="113.25" customHeight="1">
      <c r="A45" s="5"/>
      <c r="B45" s="9"/>
      <c r="C45" s="245">
        <v>3.01</v>
      </c>
      <c r="D45" s="239" t="s">
        <v>110</v>
      </c>
      <c r="E45" s="279"/>
      <c r="F45" s="279"/>
      <c r="G45" s="238" t="s">
        <v>150</v>
      </c>
      <c r="H45" s="239" t="s">
        <v>7</v>
      </c>
      <c r="I45" s="242">
        <v>1</v>
      </c>
      <c r="J45" s="243">
        <f>+J40</f>
        <v>43627941.18</v>
      </c>
      <c r="K45" s="145">
        <f>ROUND((J45*I45)*1.19,0)</f>
        <v>51917250</v>
      </c>
      <c r="L45" s="10"/>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Z45"/>
      <c r="BA45"/>
      <c r="BB45"/>
      <c r="BD45" s="261"/>
      <c r="BE45" s="261"/>
      <c r="BF45" s="262"/>
      <c r="BG45" s="262"/>
      <c r="BH45" s="263"/>
      <c r="BI45" s="261"/>
      <c r="BJ45" s="264"/>
      <c r="BK45" s="265"/>
      <c r="BL45" s="268"/>
    </row>
    <row r="46" spans="1:64" ht="80.25" customHeight="1">
      <c r="A46" s="5"/>
      <c r="B46" s="9"/>
      <c r="C46" s="150">
        <v>3.02</v>
      </c>
      <c r="D46" s="241" t="s">
        <v>135</v>
      </c>
      <c r="E46" s="236"/>
      <c r="F46" s="236"/>
      <c r="G46" s="240" t="s">
        <v>136</v>
      </c>
      <c r="H46" s="241" t="s">
        <v>103</v>
      </c>
      <c r="I46" s="288">
        <f>4.6*9.2</f>
        <v>42.319999999999993</v>
      </c>
      <c r="J46" s="244">
        <v>46637.84</v>
      </c>
      <c r="K46" s="137">
        <f>+ROUND((I46*J46)*1.36,0)</f>
        <v>2684250</v>
      </c>
      <c r="L46" s="10"/>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Z46"/>
      <c r="BA46"/>
      <c r="BB46"/>
      <c r="BD46" s="261"/>
      <c r="BE46" s="261"/>
      <c r="BF46" s="262"/>
      <c r="BG46" s="262"/>
      <c r="BH46" s="263"/>
      <c r="BI46" s="261"/>
      <c r="BJ46" s="264"/>
      <c r="BK46" s="265"/>
      <c r="BL46" s="268"/>
    </row>
    <row r="47" spans="1:64" ht="30" customHeight="1">
      <c r="A47" s="5"/>
      <c r="B47" s="9"/>
      <c r="C47" s="315" t="s">
        <v>148</v>
      </c>
      <c r="D47" s="316"/>
      <c r="E47" s="316"/>
      <c r="F47" s="316"/>
      <c r="G47" s="316"/>
      <c r="H47" s="316"/>
      <c r="I47" s="316"/>
      <c r="J47" s="317"/>
      <c r="K47" s="280">
        <f>+SUM(K45:K46)</f>
        <v>54601500</v>
      </c>
      <c r="L47" s="10"/>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Z47"/>
      <c r="BA47"/>
      <c r="BB47"/>
      <c r="BD47" s="261"/>
      <c r="BE47" s="261"/>
      <c r="BF47" s="262"/>
      <c r="BG47" s="262"/>
      <c r="BH47" s="263"/>
      <c r="BI47" s="261"/>
      <c r="BJ47" s="264"/>
      <c r="BK47" s="265"/>
      <c r="BL47" s="268"/>
    </row>
    <row r="48" spans="1:64" ht="30" customHeight="1">
      <c r="A48" s="5"/>
      <c r="B48" s="9"/>
      <c r="C48" s="293">
        <v>4</v>
      </c>
      <c r="D48" s="318" t="s">
        <v>119</v>
      </c>
      <c r="E48" s="318"/>
      <c r="F48" s="318"/>
      <c r="G48" s="318"/>
      <c r="H48" s="318"/>
      <c r="I48" s="318"/>
      <c r="J48" s="318"/>
      <c r="K48" s="319"/>
      <c r="L48" s="10"/>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Z48"/>
      <c r="BA48"/>
      <c r="BB48"/>
      <c r="BD48" s="261"/>
      <c r="BE48" s="261"/>
      <c r="BF48" s="262"/>
      <c r="BG48" s="262"/>
      <c r="BH48" s="263"/>
      <c r="BI48" s="261"/>
      <c r="BJ48" s="264"/>
      <c r="BK48" s="265"/>
      <c r="BL48" s="268"/>
    </row>
    <row r="49" spans="1:64" ht="30" customHeight="1">
      <c r="A49" s="5"/>
      <c r="B49" s="9"/>
      <c r="C49" s="312" t="s">
        <v>156</v>
      </c>
      <c r="D49" s="313"/>
      <c r="E49" s="313"/>
      <c r="F49" s="313"/>
      <c r="G49" s="313"/>
      <c r="H49" s="313"/>
      <c r="I49" s="313"/>
      <c r="J49" s="313"/>
      <c r="K49" s="314"/>
      <c r="L49" s="10"/>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Z49"/>
      <c r="BA49"/>
      <c r="BB49"/>
      <c r="BD49" s="261"/>
      <c r="BE49" s="261"/>
      <c r="BF49" s="262"/>
      <c r="BG49" s="262"/>
      <c r="BH49" s="263"/>
      <c r="BI49" s="261"/>
      <c r="BJ49" s="264"/>
      <c r="BK49" s="265"/>
      <c r="BL49" s="268"/>
    </row>
    <row r="50" spans="1:64" ht="114" customHeight="1">
      <c r="A50" s="5"/>
      <c r="B50" s="9"/>
      <c r="C50" s="245">
        <v>4.01</v>
      </c>
      <c r="D50" s="239" t="s">
        <v>110</v>
      </c>
      <c r="E50" s="279"/>
      <c r="F50" s="279"/>
      <c r="G50" s="238" t="s">
        <v>151</v>
      </c>
      <c r="H50" s="239" t="s">
        <v>7</v>
      </c>
      <c r="I50" s="242">
        <v>1</v>
      </c>
      <c r="J50" s="243">
        <v>42812647.060000002</v>
      </c>
      <c r="K50" s="145">
        <f>ROUND((J50*I50)*1.19,0)</f>
        <v>50947050</v>
      </c>
      <c r="L50" s="10"/>
      <c r="M50" s="5"/>
      <c r="N50" s="308"/>
      <c r="O50" s="308"/>
      <c r="P50" s="309"/>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T50" s="310"/>
      <c r="AU50" s="310"/>
      <c r="AZ50" s="301"/>
      <c r="BA50" s="301"/>
      <c r="BB50"/>
      <c r="BD50" s="261"/>
      <c r="BE50" s="261"/>
      <c r="BF50" s="262"/>
      <c r="BG50" s="262"/>
      <c r="BH50" s="263"/>
      <c r="BI50" s="261"/>
      <c r="BJ50" s="264"/>
      <c r="BK50" s="265"/>
      <c r="BL50" s="268"/>
    </row>
    <row r="51" spans="1:64" ht="80.25" customHeight="1">
      <c r="A51" s="5"/>
      <c r="B51" s="9"/>
      <c r="C51" s="150">
        <v>4.0199999999999996</v>
      </c>
      <c r="D51" s="241" t="s">
        <v>135</v>
      </c>
      <c r="E51" s="236"/>
      <c r="F51" s="236"/>
      <c r="G51" s="240" t="s">
        <v>136</v>
      </c>
      <c r="H51" s="241" t="s">
        <v>103</v>
      </c>
      <c r="I51" s="288">
        <f>PI()*(4.2*4.2)</f>
        <v>55.41769440932395</v>
      </c>
      <c r="J51" s="244">
        <v>46637.84</v>
      </c>
      <c r="K51" s="137">
        <f>+ROUND((I51*J51)*1.36,0)</f>
        <v>3515004</v>
      </c>
      <c r="L51" s="10"/>
      <c r="M51" s="5"/>
      <c r="N51" s="306"/>
      <c r="O51" s="306"/>
      <c r="P51" s="306"/>
      <c r="Q51" s="306"/>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Z51"/>
      <c r="BA51"/>
      <c r="BB51"/>
      <c r="BD51" s="261"/>
      <c r="BE51" s="261"/>
      <c r="BF51" s="262"/>
      <c r="BG51" s="262"/>
      <c r="BH51" s="263"/>
      <c r="BI51" s="261"/>
      <c r="BJ51" s="264"/>
      <c r="BK51" s="265"/>
      <c r="BL51" s="268"/>
    </row>
    <row r="52" spans="1:64" ht="36" customHeight="1">
      <c r="A52" s="5"/>
      <c r="B52" s="9"/>
      <c r="C52" s="304">
        <v>4.0999999999999996</v>
      </c>
      <c r="D52" s="318" t="s">
        <v>152</v>
      </c>
      <c r="E52" s="318"/>
      <c r="F52" s="318"/>
      <c r="G52" s="318"/>
      <c r="H52" s="318"/>
      <c r="I52" s="318"/>
      <c r="J52" s="318"/>
      <c r="K52" s="319"/>
      <c r="L52" s="10"/>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Z52"/>
      <c r="BA52"/>
      <c r="BB52"/>
      <c r="BD52" s="261"/>
      <c r="BE52" s="261"/>
      <c r="BF52" s="262"/>
      <c r="BG52" s="262"/>
      <c r="BH52" s="263"/>
      <c r="BI52" s="261"/>
      <c r="BJ52" s="264"/>
      <c r="BK52" s="265"/>
      <c r="BL52" s="268"/>
    </row>
    <row r="53" spans="1:64" ht="63.75" customHeight="1">
      <c r="A53" s="5"/>
      <c r="B53" s="9"/>
      <c r="C53" s="305">
        <v>4.1100000000000003</v>
      </c>
      <c r="D53" s="241" t="s">
        <v>157</v>
      </c>
      <c r="E53" s="236"/>
      <c r="F53" s="236"/>
      <c r="G53" s="240" t="s">
        <v>159</v>
      </c>
      <c r="H53" s="241" t="s">
        <v>158</v>
      </c>
      <c r="I53" s="288">
        <v>1</v>
      </c>
      <c r="J53" s="244">
        <v>7000000</v>
      </c>
      <c r="K53" s="137">
        <f>+J53*I53</f>
        <v>7000000</v>
      </c>
      <c r="L53" s="10"/>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Z53"/>
      <c r="BA53"/>
      <c r="BB53"/>
      <c r="BD53" s="261"/>
      <c r="BE53" s="261"/>
      <c r="BF53" s="262"/>
      <c r="BG53" s="262"/>
      <c r="BH53" s="263"/>
      <c r="BI53" s="261"/>
      <c r="BJ53" s="264"/>
      <c r="BK53" s="265"/>
      <c r="BL53" s="268"/>
    </row>
    <row r="54" spans="1:64" ht="30" customHeight="1">
      <c r="A54" s="5"/>
      <c r="B54" s="9"/>
      <c r="C54" s="245">
        <v>4.12</v>
      </c>
      <c r="D54" s="241" t="s">
        <v>141</v>
      </c>
      <c r="E54" s="295"/>
      <c r="F54" s="295"/>
      <c r="G54" s="240" t="s">
        <v>142</v>
      </c>
      <c r="H54" s="241" t="s">
        <v>124</v>
      </c>
      <c r="I54" s="284">
        <f>+(PI()*(4.2*4.2))*0.2</f>
        <v>11.08353888186479</v>
      </c>
      <c r="J54" s="244">
        <f>+(70577.63)</f>
        <v>70577.63</v>
      </c>
      <c r="K54" s="145">
        <f>ROUND((J54*I54)*1.3,0)</f>
        <v>1016925</v>
      </c>
      <c r="L54" s="10"/>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Y54" s="291"/>
      <c r="AZ54"/>
      <c r="BA54"/>
      <c r="BB54"/>
      <c r="BD54" s="261"/>
      <c r="BE54" s="261"/>
      <c r="BF54" s="262"/>
      <c r="BG54" s="262"/>
      <c r="BH54" s="263"/>
      <c r="BI54" s="261"/>
      <c r="BJ54" s="264"/>
      <c r="BK54" s="265"/>
      <c r="BL54" s="294"/>
    </row>
    <row r="55" spans="1:64" ht="54.75" customHeight="1">
      <c r="A55" s="5"/>
      <c r="B55" s="9"/>
      <c r="C55" s="305">
        <v>4.13</v>
      </c>
      <c r="D55" s="241" t="s">
        <v>143</v>
      </c>
      <c r="E55" s="295"/>
      <c r="F55" s="295"/>
      <c r="G55" s="240" t="s">
        <v>144</v>
      </c>
      <c r="H55" s="241" t="s">
        <v>124</v>
      </c>
      <c r="I55" s="284">
        <f>+(PI()*(4.2*4.2))*0.2</f>
        <v>11.08353888186479</v>
      </c>
      <c r="J55" s="244">
        <v>119997.54</v>
      </c>
      <c r="K55" s="145">
        <f>ROUND((J55*I55)*1.36,0)</f>
        <v>1808796</v>
      </c>
      <c r="L55" s="10"/>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Y55" s="291"/>
      <c r="AZ55"/>
      <c r="BA55"/>
      <c r="BB55"/>
      <c r="BD55" s="261"/>
      <c r="BE55" s="261"/>
      <c r="BF55" s="262"/>
      <c r="BG55" s="262"/>
      <c r="BH55" s="263"/>
      <c r="BI55" s="261"/>
      <c r="BJ55" s="264"/>
      <c r="BK55" s="265"/>
      <c r="BL55" s="294"/>
    </row>
    <row r="56" spans="1:64" ht="30" customHeight="1">
      <c r="A56" s="5"/>
      <c r="B56" s="9"/>
      <c r="C56" s="245">
        <v>4.1399999999999997</v>
      </c>
      <c r="D56" s="258" t="s">
        <v>145</v>
      </c>
      <c r="E56" s="236"/>
      <c r="F56" s="236"/>
      <c r="G56" s="240" t="s">
        <v>146</v>
      </c>
      <c r="H56" s="241" t="s">
        <v>103</v>
      </c>
      <c r="I56" s="284">
        <f>+PI()*(4.2*4.2)</f>
        <v>55.41769440932395</v>
      </c>
      <c r="J56" s="243">
        <v>87627.78</v>
      </c>
      <c r="K56" s="145">
        <f>ROUND((J56*I56)*1.36,0)</f>
        <v>6604336</v>
      </c>
      <c r="L56" s="10"/>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Y56" s="291"/>
      <c r="AZ56"/>
      <c r="BA56"/>
      <c r="BB56"/>
      <c r="BD56" s="261"/>
      <c r="BE56" s="261"/>
      <c r="BF56" s="262"/>
      <c r="BG56" s="262"/>
      <c r="BH56" s="263"/>
      <c r="BI56" s="261"/>
      <c r="BJ56" s="264"/>
      <c r="BK56" s="265"/>
      <c r="BL56" s="294"/>
    </row>
    <row r="57" spans="1:64" ht="30" customHeight="1">
      <c r="A57" s="5"/>
      <c r="B57" s="9"/>
      <c r="C57" s="305">
        <v>4.1500000000000004</v>
      </c>
      <c r="D57" s="258" t="s">
        <v>104</v>
      </c>
      <c r="E57" s="236"/>
      <c r="F57" s="236"/>
      <c r="G57" s="240" t="s">
        <v>105</v>
      </c>
      <c r="H57" s="241" t="s">
        <v>106</v>
      </c>
      <c r="I57" s="242">
        <f>+(I56*1.513)</f>
        <v>83.846971641307135</v>
      </c>
      <c r="J57" s="243">
        <v>7423.82</v>
      </c>
      <c r="K57" s="145">
        <f>ROUND((J57*I57)*1.36,0)</f>
        <v>846552</v>
      </c>
      <c r="L57" s="10"/>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Y57" s="291"/>
      <c r="AZ57"/>
      <c r="BA57"/>
      <c r="BB57"/>
      <c r="BD57" s="261"/>
      <c r="BE57" s="261"/>
      <c r="BF57" s="262"/>
      <c r="BG57" s="262"/>
      <c r="BH57" s="263"/>
      <c r="BI57" s="261"/>
      <c r="BJ57" s="264"/>
      <c r="BK57" s="265"/>
      <c r="BL57" s="294"/>
    </row>
    <row r="58" spans="1:64" ht="36" customHeight="1">
      <c r="A58" s="5"/>
      <c r="B58" s="9"/>
      <c r="C58" s="287"/>
      <c r="D58" s="241"/>
      <c r="E58" s="236"/>
      <c r="F58" s="236"/>
      <c r="G58" s="240"/>
      <c r="H58" s="241"/>
      <c r="I58" s="288"/>
      <c r="J58" s="244"/>
      <c r="K58" s="137"/>
      <c r="L58" s="10"/>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Z58"/>
      <c r="BA58"/>
      <c r="BB58"/>
      <c r="BD58" s="261"/>
      <c r="BE58" s="261"/>
      <c r="BF58" s="262"/>
      <c r="BG58" s="262"/>
      <c r="BH58" s="263"/>
      <c r="BI58" s="261"/>
      <c r="BJ58" s="264"/>
      <c r="BK58" s="265"/>
      <c r="BL58" s="268"/>
    </row>
    <row r="59" spans="1:64" ht="80.25" customHeight="1">
      <c r="A59" s="5"/>
      <c r="B59" s="9"/>
      <c r="C59" s="315" t="s">
        <v>147</v>
      </c>
      <c r="D59" s="316"/>
      <c r="E59" s="316"/>
      <c r="F59" s="316"/>
      <c r="G59" s="316"/>
      <c r="H59" s="316"/>
      <c r="I59" s="316"/>
      <c r="J59" s="317"/>
      <c r="K59" s="280">
        <f>SUM(K50:K57)</f>
        <v>71738663</v>
      </c>
      <c r="L59" s="10"/>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Z59"/>
      <c r="BA59"/>
      <c r="BB59"/>
      <c r="BD59" s="261"/>
      <c r="BE59" s="261"/>
      <c r="BF59" s="262"/>
      <c r="BG59" s="262"/>
      <c r="BH59" s="263"/>
      <c r="BI59" s="261"/>
      <c r="BJ59" s="264"/>
      <c r="BK59" s="265"/>
      <c r="BL59" s="268"/>
    </row>
    <row r="60" spans="1:64" ht="30" customHeight="1" thickBot="1">
      <c r="A60" s="5"/>
      <c r="B60" s="9"/>
      <c r="C60" s="139" t="s">
        <v>13</v>
      </c>
      <c r="D60" s="163"/>
      <c r="E60" s="163"/>
      <c r="F60" s="163"/>
      <c r="G60" s="166"/>
      <c r="H60" s="281"/>
      <c r="I60" s="282"/>
      <c r="J60" s="283"/>
      <c r="K60" s="143"/>
      <c r="L60" s="10"/>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Y60" s="278"/>
      <c r="AZ60" s="298"/>
      <c r="BD60" s="261"/>
      <c r="BE60" s="261"/>
      <c r="BF60" s="158"/>
      <c r="BG60" s="158"/>
      <c r="BH60" s="263"/>
      <c r="BI60" s="261"/>
      <c r="BJ60" s="264"/>
      <c r="BK60" s="265"/>
      <c r="BL60" s="268"/>
    </row>
    <row r="61" spans="1:64" s="3" customFormat="1" ht="30" customHeight="1" thickBot="1">
      <c r="A61" s="11"/>
      <c r="B61" s="12"/>
      <c r="C61" s="335"/>
      <c r="D61" s="336"/>
      <c r="E61" s="336"/>
      <c r="F61" s="336"/>
      <c r="G61" s="336"/>
      <c r="H61" s="336"/>
      <c r="I61" s="336"/>
      <c r="J61" s="337"/>
      <c r="K61" s="167"/>
      <c r="L61" s="13"/>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BD61" s="266"/>
      <c r="BE61" s="270"/>
      <c r="BF61" s="270"/>
      <c r="BG61" s="270"/>
      <c r="BH61" s="159"/>
      <c r="BI61" s="158"/>
      <c r="BJ61" s="267"/>
      <c r="BK61" s="268"/>
      <c r="BL61" s="269"/>
    </row>
    <row r="62" spans="1:64" s="3" customFormat="1" ht="30" hidden="1" customHeight="1">
      <c r="A62" s="11"/>
      <c r="B62" s="12"/>
      <c r="C62" s="256"/>
      <c r="D62" s="256"/>
      <c r="E62" s="256"/>
      <c r="F62" s="256"/>
      <c r="G62" s="256"/>
      <c r="H62" s="256"/>
      <c r="I62" s="256"/>
      <c r="J62" s="256"/>
      <c r="K62" s="257"/>
      <c r="L62" s="13"/>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BD62" s="325"/>
      <c r="BE62" s="325"/>
      <c r="BF62" s="325"/>
      <c r="BG62" s="325"/>
      <c r="BH62" s="325"/>
      <c r="BI62" s="325"/>
      <c r="BJ62" s="325"/>
      <c r="BK62" s="325"/>
      <c r="BL62" s="271"/>
    </row>
    <row r="63" spans="1:64" s="3" customFormat="1" ht="30" hidden="1" customHeight="1" thickBot="1">
      <c r="A63" s="11"/>
      <c r="B63" s="12"/>
      <c r="C63" s="256"/>
      <c r="D63" s="256"/>
      <c r="E63" s="256"/>
      <c r="F63" s="256"/>
      <c r="G63" s="256"/>
      <c r="H63" s="256"/>
      <c r="I63" s="256"/>
      <c r="J63" s="256"/>
      <c r="K63" s="257"/>
      <c r="L63" s="13"/>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BD63" s="256"/>
      <c r="BE63" s="256"/>
      <c r="BF63" s="256"/>
      <c r="BG63" s="256"/>
      <c r="BH63" s="256"/>
      <c r="BI63" s="256"/>
      <c r="BJ63" s="256"/>
      <c r="BK63" s="256"/>
      <c r="BL63" s="257"/>
    </row>
    <row r="64" spans="1:64" s="3" customFormat="1" ht="15.75" hidden="1">
      <c r="A64" s="11"/>
      <c r="B64" s="12"/>
      <c r="C64" s="168"/>
      <c r="D64" s="168"/>
      <c r="E64" s="168"/>
      <c r="F64" s="168"/>
      <c r="G64" s="168"/>
      <c r="H64" s="168"/>
      <c r="I64" s="248"/>
      <c r="J64" s="168"/>
      <c r="K64" s="169"/>
      <c r="L64" s="13"/>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BD64" s="256"/>
      <c r="BE64" s="256"/>
      <c r="BF64" s="256"/>
      <c r="BG64" s="256"/>
      <c r="BH64" s="256"/>
      <c r="BI64" s="256"/>
      <c r="BJ64" s="256"/>
      <c r="BK64" s="256"/>
      <c r="BL64" s="257"/>
    </row>
    <row r="65" spans="1:64" s="3" customFormat="1" ht="30" hidden="1" customHeight="1">
      <c r="A65" s="11"/>
      <c r="B65" s="12"/>
      <c r="C65" s="170"/>
      <c r="D65" s="171"/>
      <c r="E65" s="170"/>
      <c r="F65" s="170"/>
      <c r="G65" s="347"/>
      <c r="H65" s="348"/>
      <c r="I65" s="349"/>
      <c r="J65" s="172"/>
      <c r="K65" s="173"/>
      <c r="L65" s="13"/>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BD65" s="168"/>
      <c r="BE65" s="168"/>
      <c r="BF65" s="168"/>
      <c r="BG65" s="168"/>
      <c r="BH65" s="168"/>
      <c r="BI65" s="168"/>
      <c r="BJ65" s="248"/>
      <c r="BK65" s="168"/>
      <c r="BL65" s="169"/>
    </row>
    <row r="66" spans="1:64" s="3" customFormat="1" ht="30" hidden="1" customHeight="1">
      <c r="A66" s="11"/>
      <c r="B66" s="12"/>
      <c r="C66" s="170"/>
      <c r="D66" s="171"/>
      <c r="E66" s="170"/>
      <c r="F66" s="170"/>
      <c r="G66" s="174"/>
      <c r="H66" s="175"/>
      <c r="I66" s="249"/>
      <c r="J66" s="177"/>
      <c r="K66" s="178"/>
      <c r="L66" s="13"/>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BD66" s="170"/>
      <c r="BE66" s="171"/>
      <c r="BF66" s="170"/>
      <c r="BG66" s="170"/>
      <c r="BH66" s="326"/>
      <c r="BI66" s="326"/>
      <c r="BJ66" s="326"/>
      <c r="BK66" s="272"/>
      <c r="BL66" s="273"/>
    </row>
    <row r="67" spans="1:64" s="3" customFormat="1" ht="30" hidden="1" customHeight="1">
      <c r="A67" s="11"/>
      <c r="B67" s="12"/>
      <c r="C67" s="170"/>
      <c r="D67" s="179"/>
      <c r="E67" s="179"/>
      <c r="F67" s="179"/>
      <c r="G67" s="174"/>
      <c r="H67" s="180"/>
      <c r="I67" s="250"/>
      <c r="J67" s="182"/>
      <c r="K67" s="178"/>
      <c r="L67" s="13"/>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BD67" s="170"/>
      <c r="BE67" s="171"/>
      <c r="BF67" s="170"/>
      <c r="BG67" s="170"/>
      <c r="BH67" s="274"/>
      <c r="BI67" s="275"/>
      <c r="BJ67" s="260"/>
      <c r="BK67" s="276"/>
      <c r="BL67" s="273"/>
    </row>
    <row r="68" spans="1:64" s="3" customFormat="1" ht="30" customHeight="1">
      <c r="A68" s="11"/>
      <c r="B68" s="12"/>
      <c r="C68" s="170"/>
      <c r="D68" s="179"/>
      <c r="E68" s="179"/>
      <c r="F68" s="179"/>
      <c r="G68" s="183" t="s">
        <v>99</v>
      </c>
      <c r="H68" s="180"/>
      <c r="I68" s="250"/>
      <c r="J68" s="182"/>
      <c r="K68" s="184">
        <f>+K59+K47+K42+K27</f>
        <v>289575915</v>
      </c>
      <c r="L68" s="13"/>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Y68" s="277"/>
      <c r="BD68" s="327"/>
      <c r="BE68" s="327"/>
      <c r="BF68" s="327"/>
      <c r="BG68" s="327"/>
      <c r="BH68" s="327"/>
      <c r="BI68" s="327"/>
      <c r="BJ68" s="327"/>
      <c r="BK68" s="327"/>
      <c r="BL68" s="327"/>
    </row>
    <row r="69" spans="1:64" s="3" customFormat="1" ht="30" customHeight="1">
      <c r="A69" s="11"/>
      <c r="B69" s="12"/>
      <c r="C69" s="170"/>
      <c r="D69" s="171"/>
      <c r="E69" s="170"/>
      <c r="F69" s="170"/>
      <c r="G69" s="174"/>
      <c r="H69" s="174"/>
      <c r="I69" s="251"/>
      <c r="J69" s="174"/>
      <c r="K69" s="178"/>
      <c r="L69" s="13"/>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BD69" s="323"/>
      <c r="BE69" s="323"/>
      <c r="BF69" s="323"/>
      <c r="BG69" s="323"/>
      <c r="BH69" s="323"/>
      <c r="BI69" s="323"/>
      <c r="BJ69" s="323"/>
      <c r="BK69" s="323"/>
      <c r="BL69" s="277"/>
    </row>
    <row r="70" spans="1:64" s="3" customFormat="1" ht="30" customHeight="1">
      <c r="A70" s="11"/>
      <c r="B70" s="12"/>
      <c r="C70" s="170"/>
      <c r="D70" s="171"/>
      <c r="E70" s="170"/>
      <c r="F70" s="170"/>
      <c r="G70" s="185"/>
      <c r="H70" s="180"/>
      <c r="I70" s="250"/>
      <c r="J70" s="186"/>
      <c r="K70" s="178"/>
      <c r="L70" s="13"/>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row>
    <row r="71" spans="1:64" s="3" customFormat="1" ht="30" customHeight="1" thickBot="1">
      <c r="A71" s="11"/>
      <c r="B71" s="12"/>
      <c r="C71" s="170"/>
      <c r="D71" s="171"/>
      <c r="E71" s="170"/>
      <c r="F71" s="187"/>
      <c r="G71" s="185"/>
      <c r="H71" s="180"/>
      <c r="I71" s="250"/>
      <c r="J71" s="186"/>
      <c r="K71" s="184"/>
      <c r="L71" s="13"/>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row>
    <row r="72" spans="1:64" s="3" customFormat="1" ht="30" customHeight="1" thickBot="1">
      <c r="A72" s="11"/>
      <c r="B72" s="12"/>
      <c r="C72" s="170"/>
      <c r="D72" s="171"/>
      <c r="E72" s="170"/>
      <c r="F72" s="170"/>
      <c r="G72" s="188" t="s">
        <v>16</v>
      </c>
      <c r="H72" s="189"/>
      <c r="I72" s="252"/>
      <c r="J72" s="191"/>
      <c r="K72" s="167">
        <f>+K68</f>
        <v>289575915</v>
      </c>
      <c r="L72" s="13"/>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Y72" s="167"/>
    </row>
    <row r="73" spans="1:64" s="3" customFormat="1" thickBot="1">
      <c r="A73" s="11"/>
      <c r="B73" s="12"/>
      <c r="C73" s="170"/>
      <c r="D73" s="171"/>
      <c r="E73" s="171"/>
      <c r="F73" s="171"/>
      <c r="G73" s="170"/>
      <c r="H73" s="170"/>
      <c r="I73" s="253"/>
      <c r="J73" s="193"/>
      <c r="K73" s="194"/>
      <c r="L73" s="13"/>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row>
    <row r="74" spans="1:64" s="3" customFormat="1" ht="15.75">
      <c r="A74" s="11"/>
      <c r="B74" s="12"/>
      <c r="C74" s="195"/>
      <c r="D74" s="344"/>
      <c r="E74" s="344"/>
      <c r="F74" s="344"/>
      <c r="G74" s="344"/>
      <c r="H74" s="344"/>
      <c r="I74" s="344"/>
      <c r="J74" s="344"/>
      <c r="K74" s="345"/>
      <c r="L74" s="14"/>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row>
    <row r="75" spans="1:64" s="3" customFormat="1" ht="46.5" customHeight="1">
      <c r="A75" s="11"/>
      <c r="B75" s="12"/>
      <c r="C75" s="330" t="s">
        <v>17</v>
      </c>
      <c r="D75" s="331"/>
      <c r="E75" s="331"/>
      <c r="F75" s="331"/>
      <c r="G75" s="331"/>
      <c r="H75" s="340" t="s">
        <v>18</v>
      </c>
      <c r="I75" s="341"/>
      <c r="J75" s="342"/>
      <c r="K75" s="196" t="s">
        <v>19</v>
      </c>
      <c r="L75" s="15"/>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row>
    <row r="76" spans="1:64" s="3" customFormat="1" ht="54" customHeight="1">
      <c r="A76" s="11"/>
      <c r="B76" s="12"/>
      <c r="C76" s="330" t="s">
        <v>20</v>
      </c>
      <c r="D76" s="331"/>
      <c r="E76" s="331"/>
      <c r="F76" s="331"/>
      <c r="G76" s="331"/>
      <c r="H76" s="343" t="s">
        <v>21</v>
      </c>
      <c r="I76" s="343"/>
      <c r="J76" s="197" t="s">
        <v>22</v>
      </c>
      <c r="K76" s="198">
        <v>0.22</v>
      </c>
      <c r="L76" s="15"/>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row>
    <row r="77" spans="1:64" s="3" customFormat="1" ht="30" customHeight="1">
      <c r="A77" s="11"/>
      <c r="B77" s="12"/>
      <c r="C77" s="330" t="s">
        <v>23</v>
      </c>
      <c r="D77" s="331"/>
      <c r="E77" s="331"/>
      <c r="F77" s="331"/>
      <c r="G77" s="331"/>
      <c r="H77" s="338" t="s">
        <v>24</v>
      </c>
      <c r="I77" s="339"/>
      <c r="J77" s="197" t="s">
        <v>25</v>
      </c>
      <c r="K77" s="198">
        <v>0.03</v>
      </c>
      <c r="L77" s="15"/>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row>
    <row r="78" spans="1:64" s="4" customFormat="1" ht="58.5" customHeight="1">
      <c r="A78" s="11"/>
      <c r="B78" s="12"/>
      <c r="C78" s="208"/>
      <c r="E78" s="209"/>
      <c r="F78" s="209"/>
      <c r="G78" s="210"/>
      <c r="H78" s="369" t="s">
        <v>26</v>
      </c>
      <c r="I78" s="343"/>
      <c r="J78" s="197" t="s">
        <v>27</v>
      </c>
      <c r="K78" s="198">
        <v>0.05</v>
      </c>
      <c r="L78" s="13"/>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row>
    <row r="79" spans="1:64" ht="57" customHeight="1">
      <c r="A79" s="5"/>
      <c r="B79" s="9"/>
      <c r="C79" s="211"/>
      <c r="D79" s="212"/>
      <c r="E79" s="212"/>
      <c r="F79" s="212"/>
      <c r="G79" s="213"/>
      <c r="H79" s="343" t="s">
        <v>28</v>
      </c>
      <c r="I79" s="343"/>
      <c r="J79" s="197" t="s">
        <v>29</v>
      </c>
      <c r="K79" s="198">
        <f>SUM(K76:K78)</f>
        <v>0.3</v>
      </c>
      <c r="L79" s="10"/>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row>
    <row r="80" spans="1:64" ht="17.25" thickBot="1">
      <c r="A80" s="5"/>
      <c r="B80" s="9"/>
      <c r="C80" s="218"/>
      <c r="D80" s="216"/>
      <c r="E80" s="216"/>
      <c r="F80" s="216"/>
      <c r="G80" s="217"/>
      <c r="H80" s="366"/>
      <c r="I80" s="367"/>
      <c r="J80" s="367"/>
      <c r="K80" s="368"/>
      <c r="L80" s="10"/>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row>
    <row r="81" spans="1:43" ht="17.25" thickBot="1">
      <c r="A81" s="5"/>
      <c r="B81" s="229"/>
      <c r="C81" s="230"/>
      <c r="D81" s="230"/>
      <c r="E81" s="231"/>
      <c r="F81" s="230"/>
      <c r="G81" s="232"/>
      <c r="H81" s="230"/>
      <c r="I81" s="254"/>
      <c r="J81" s="230"/>
      <c r="K81" s="230"/>
      <c r="L81" s="233"/>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row>
    <row r="82" spans="1:43" ht="17.25" thickTop="1">
      <c r="A82" s="5"/>
      <c r="B82" s="5"/>
      <c r="C82" s="5"/>
      <c r="D82" s="5"/>
      <c r="E82" s="6"/>
      <c r="F82" s="5"/>
      <c r="G82" s="5"/>
      <c r="H82" s="5"/>
      <c r="I82" s="246"/>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row>
  </sheetData>
  <mergeCells count="49">
    <mergeCell ref="D52:K52"/>
    <mergeCell ref="C7:K8"/>
    <mergeCell ref="C9:K9"/>
    <mergeCell ref="H80:K80"/>
    <mergeCell ref="H78:I78"/>
    <mergeCell ref="H79:I79"/>
    <mergeCell ref="C11:C12"/>
    <mergeCell ref="D11:D12"/>
    <mergeCell ref="G11:G12"/>
    <mergeCell ref="H11:H12"/>
    <mergeCell ref="E11:F11"/>
    <mergeCell ref="C14:K14"/>
    <mergeCell ref="C29:K29"/>
    <mergeCell ref="C59:J59"/>
    <mergeCell ref="D13:K13"/>
    <mergeCell ref="D21:K21"/>
    <mergeCell ref="C3:F3"/>
    <mergeCell ref="C76:G76"/>
    <mergeCell ref="C10:K10"/>
    <mergeCell ref="C61:J61"/>
    <mergeCell ref="C77:G77"/>
    <mergeCell ref="H77:I77"/>
    <mergeCell ref="C75:G75"/>
    <mergeCell ref="H75:J75"/>
    <mergeCell ref="H76:I76"/>
    <mergeCell ref="D74:K74"/>
    <mergeCell ref="C6:K6"/>
    <mergeCell ref="G65:I65"/>
    <mergeCell ref="I11:I12"/>
    <mergeCell ref="C5:K5"/>
    <mergeCell ref="J11:J12"/>
    <mergeCell ref="K11:K12"/>
    <mergeCell ref="BD69:BK69"/>
    <mergeCell ref="BD15:BL15"/>
    <mergeCell ref="BD62:BK62"/>
    <mergeCell ref="BH66:BJ66"/>
    <mergeCell ref="BD68:BL68"/>
    <mergeCell ref="AT50:AU50"/>
    <mergeCell ref="AR25:AY25"/>
    <mergeCell ref="C49:K49"/>
    <mergeCell ref="C27:J27"/>
    <mergeCell ref="C42:J42"/>
    <mergeCell ref="C44:K44"/>
    <mergeCell ref="C47:J47"/>
    <mergeCell ref="AS40:AU40"/>
    <mergeCell ref="D48:K48"/>
    <mergeCell ref="D28:K28"/>
    <mergeCell ref="D35:K35"/>
    <mergeCell ref="D43:K43"/>
  </mergeCells>
  <pageMargins left="0.11811023622047245" right="0.11811023622047245" top="0.15748031496062992" bottom="0.15748031496062992" header="0.31496062992125984" footer="0.31496062992125984"/>
  <pageSetup scale="49" fitToHeight="2" orientation="portrait" r:id="rId1"/>
  <rowBreaks count="1" manualBreakCount="1">
    <brk id="63"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55" zoomScaleNormal="100" zoomScaleSheetLayoutView="55" zoomScalePageLayoutView="91" workbookViewId="0">
      <selection activeCell="G20" sqref="G20"/>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7"/>
      <c r="D2" s="227"/>
      <c r="E2" s="228"/>
      <c r="F2" s="227"/>
      <c r="G2" s="227"/>
      <c r="H2" s="227"/>
      <c r="I2" s="227"/>
      <c r="J2" s="227"/>
      <c r="K2" s="227"/>
      <c r="L2" s="8"/>
      <c r="M2" s="5"/>
    </row>
    <row r="3" spans="1:13" ht="26.25" customHeight="1">
      <c r="A3" s="5"/>
      <c r="B3" s="9"/>
      <c r="C3" s="328" t="s">
        <v>97</v>
      </c>
      <c r="D3" s="378"/>
      <c r="E3" s="378"/>
      <c r="F3" s="378"/>
      <c r="G3" s="5"/>
      <c r="H3" s="5"/>
      <c r="I3" s="5"/>
      <c r="J3" s="5"/>
      <c r="K3" s="5"/>
      <c r="L3" s="10"/>
      <c r="M3" s="5"/>
    </row>
    <row r="4" spans="1:13">
      <c r="A4" s="5"/>
      <c r="B4" s="9"/>
      <c r="C4" s="202" t="s">
        <v>0</v>
      </c>
      <c r="D4" s="203" t="s">
        <v>98</v>
      </c>
      <c r="E4" s="202" t="s">
        <v>1</v>
      </c>
      <c r="F4" s="203">
        <v>1</v>
      </c>
      <c r="G4" s="5"/>
      <c r="H4" s="5"/>
      <c r="I4" s="5"/>
      <c r="J4" s="5"/>
      <c r="K4" s="5"/>
      <c r="L4" s="10"/>
      <c r="M4" s="5"/>
    </row>
    <row r="5" spans="1:13">
      <c r="A5" s="5"/>
      <c r="B5" s="9"/>
      <c r="C5" s="379" t="s">
        <v>30</v>
      </c>
      <c r="D5" s="379"/>
      <c r="E5" s="379"/>
      <c r="F5" s="379"/>
      <c r="G5" s="379"/>
      <c r="H5" s="379"/>
      <c r="I5" s="379"/>
      <c r="J5" s="379"/>
      <c r="K5" s="379"/>
      <c r="L5" s="10"/>
      <c r="M5" s="5"/>
    </row>
    <row r="6" spans="1:13" ht="17.25" thickBot="1">
      <c r="A6" s="5"/>
      <c r="B6" s="9"/>
      <c r="C6" s="346" t="s">
        <v>31</v>
      </c>
      <c r="D6" s="346"/>
      <c r="E6" s="346"/>
      <c r="F6" s="346"/>
      <c r="G6" s="346"/>
      <c r="H6" s="346"/>
      <c r="I6" s="346"/>
      <c r="J6" s="346"/>
      <c r="K6" s="346"/>
      <c r="L6" s="10"/>
      <c r="M6" s="5"/>
    </row>
    <row r="7" spans="1:13" s="20" customFormat="1" ht="16.5" customHeight="1">
      <c r="A7" s="19"/>
      <c r="B7" s="219"/>
      <c r="C7" s="380" t="s">
        <v>86</v>
      </c>
      <c r="D7" s="381"/>
      <c r="E7" s="381"/>
      <c r="F7" s="381"/>
      <c r="G7" s="381"/>
      <c r="H7" s="381"/>
      <c r="I7" s="381"/>
      <c r="J7" s="381"/>
      <c r="K7" s="382"/>
      <c r="L7" s="21"/>
      <c r="M7" s="19"/>
    </row>
    <row r="8" spans="1:13" ht="33.75" customHeight="1" thickBot="1">
      <c r="A8" s="5"/>
      <c r="B8" s="220"/>
      <c r="C8" s="383"/>
      <c r="D8" s="384"/>
      <c r="E8" s="384"/>
      <c r="F8" s="384"/>
      <c r="G8" s="384"/>
      <c r="H8" s="384"/>
      <c r="I8" s="384"/>
      <c r="J8" s="384"/>
      <c r="K8" s="385"/>
      <c r="L8" s="10"/>
      <c r="M8" s="5"/>
    </row>
    <row r="9" spans="1:13" ht="34.5" customHeight="1">
      <c r="A9" s="5"/>
      <c r="B9" s="220"/>
      <c r="C9" s="386" t="s">
        <v>87</v>
      </c>
      <c r="D9" s="387"/>
      <c r="E9" s="387"/>
      <c r="F9" s="387"/>
      <c r="G9" s="387"/>
      <c r="H9" s="387"/>
      <c r="I9" s="387"/>
      <c r="J9" s="387"/>
      <c r="K9" s="388"/>
      <c r="L9" s="10"/>
      <c r="M9" s="5"/>
    </row>
    <row r="10" spans="1:13" ht="30" customHeight="1" thickBot="1">
      <c r="A10" s="5"/>
      <c r="B10" s="220"/>
      <c r="C10" s="333"/>
      <c r="D10" s="333"/>
      <c r="E10" s="333"/>
      <c r="F10" s="333"/>
      <c r="G10" s="333"/>
      <c r="H10" s="333"/>
      <c r="I10" s="333"/>
      <c r="J10" s="333"/>
      <c r="K10" s="334"/>
      <c r="L10" s="10"/>
      <c r="M10" s="5"/>
    </row>
    <row r="11" spans="1:13" ht="30" customHeight="1">
      <c r="A11" s="5"/>
      <c r="B11" s="9"/>
      <c r="C11" s="370" t="s">
        <v>3</v>
      </c>
      <c r="D11" s="350" t="s">
        <v>4</v>
      </c>
      <c r="E11" s="372" t="s">
        <v>5</v>
      </c>
      <c r="F11" s="372"/>
      <c r="G11" s="370" t="s">
        <v>6</v>
      </c>
      <c r="H11" s="350" t="s">
        <v>7</v>
      </c>
      <c r="I11" s="350" t="s">
        <v>8</v>
      </c>
      <c r="J11" s="353" t="s">
        <v>9</v>
      </c>
      <c r="K11" s="355" t="s">
        <v>10</v>
      </c>
      <c r="L11" s="10"/>
      <c r="M11" s="5"/>
    </row>
    <row r="12" spans="1:13" ht="30" customHeight="1" thickBot="1">
      <c r="A12" s="5"/>
      <c r="B12" s="9"/>
      <c r="C12" s="371"/>
      <c r="D12" s="351"/>
      <c r="E12" s="129" t="s">
        <v>11</v>
      </c>
      <c r="F12" s="129" t="s">
        <v>12</v>
      </c>
      <c r="G12" s="371"/>
      <c r="H12" s="351"/>
      <c r="I12" s="351"/>
      <c r="J12" s="354"/>
      <c r="K12" s="356"/>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335" t="s">
        <v>14</v>
      </c>
      <c r="D40" s="336"/>
      <c r="E40" s="336"/>
      <c r="F40" s="336"/>
      <c r="G40" s="336"/>
      <c r="H40" s="336"/>
      <c r="I40" s="336"/>
      <c r="J40" s="337"/>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47"/>
      <c r="H42" s="348"/>
      <c r="I42" s="349"/>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9"/>
      <c r="H48" s="180"/>
      <c r="I48" s="181"/>
      <c r="J48" s="186"/>
      <c r="K48" s="184"/>
      <c r="L48" s="13"/>
      <c r="M48" s="11"/>
    </row>
    <row r="49" spans="1:13" s="3" customFormat="1" ht="30" customHeight="1" thickBot="1">
      <c r="A49" s="11"/>
      <c r="B49" s="12"/>
      <c r="C49" s="170"/>
      <c r="D49" s="171"/>
      <c r="E49" s="170"/>
      <c r="F49" s="170"/>
      <c r="G49" s="188" t="s">
        <v>16</v>
      </c>
      <c r="H49" s="189"/>
      <c r="I49" s="190"/>
      <c r="J49" s="191"/>
      <c r="K49" s="167"/>
      <c r="L49" s="13"/>
      <c r="M49" s="11"/>
    </row>
    <row r="50" spans="1:13" s="3" customFormat="1" thickBot="1">
      <c r="A50" s="11"/>
      <c r="B50" s="12"/>
      <c r="C50" s="170"/>
      <c r="D50" s="171"/>
      <c r="E50" s="171"/>
      <c r="F50" s="171"/>
      <c r="G50" s="170"/>
      <c r="H50" s="170"/>
      <c r="I50" s="192"/>
      <c r="J50" s="193"/>
      <c r="K50" s="194"/>
      <c r="L50" s="13"/>
      <c r="M50" s="11"/>
    </row>
    <row r="51" spans="1:13" s="3" customFormat="1" ht="15.75">
      <c r="A51" s="11"/>
      <c r="B51" s="12"/>
      <c r="C51" s="195"/>
      <c r="D51" s="344"/>
      <c r="E51" s="344"/>
      <c r="F51" s="344"/>
      <c r="G51" s="344"/>
      <c r="H51" s="344"/>
      <c r="I51" s="344"/>
      <c r="J51" s="344"/>
      <c r="K51" s="345"/>
      <c r="L51" s="14"/>
      <c r="M51" s="11"/>
    </row>
    <row r="52" spans="1:13" s="3" customFormat="1" ht="46.5" customHeight="1">
      <c r="A52" s="11"/>
      <c r="B52" s="12"/>
      <c r="C52" s="330" t="s">
        <v>17</v>
      </c>
      <c r="D52" s="331"/>
      <c r="E52" s="331"/>
      <c r="F52" s="331"/>
      <c r="G52" s="331"/>
      <c r="H52" s="389" t="s">
        <v>6</v>
      </c>
      <c r="I52" s="389"/>
      <c r="J52" s="389"/>
      <c r="K52" s="196" t="s">
        <v>19</v>
      </c>
      <c r="L52" s="15"/>
      <c r="M52" s="11"/>
    </row>
    <row r="53" spans="1:13" s="3" customFormat="1" ht="32.25" customHeight="1">
      <c r="A53" s="11"/>
      <c r="B53" s="12"/>
      <c r="C53" s="330" t="s">
        <v>32</v>
      </c>
      <c r="D53" s="331"/>
      <c r="E53" s="331"/>
      <c r="F53" s="331"/>
      <c r="G53" s="331"/>
      <c r="H53" s="343" t="s">
        <v>21</v>
      </c>
      <c r="I53" s="343"/>
      <c r="J53" s="197" t="s">
        <v>22</v>
      </c>
      <c r="K53" s="198" t="s">
        <v>33</v>
      </c>
      <c r="L53" s="214"/>
      <c r="M53" s="11"/>
    </row>
    <row r="54" spans="1:13" s="3" customFormat="1" ht="30" customHeight="1">
      <c r="A54" s="11"/>
      <c r="B54" s="12"/>
      <c r="C54" s="330" t="s">
        <v>23</v>
      </c>
      <c r="D54" s="331"/>
      <c r="E54" s="331"/>
      <c r="F54" s="331"/>
      <c r="G54" s="331"/>
      <c r="H54" s="338" t="s">
        <v>24</v>
      </c>
      <c r="I54" s="339"/>
      <c r="J54" s="197" t="s">
        <v>25</v>
      </c>
      <c r="K54" s="198" t="s">
        <v>33</v>
      </c>
      <c r="L54" s="15"/>
      <c r="M54" s="11"/>
    </row>
    <row r="55" spans="1:13" s="4" customFormat="1" ht="58.5" customHeight="1">
      <c r="A55" s="11"/>
      <c r="B55" s="12"/>
      <c r="C55" s="208"/>
      <c r="D55" s="209"/>
      <c r="E55" s="209"/>
      <c r="F55" s="209"/>
      <c r="G55" s="210"/>
      <c r="H55" s="369" t="s">
        <v>26</v>
      </c>
      <c r="I55" s="343"/>
      <c r="J55" s="197" t="s">
        <v>27</v>
      </c>
      <c r="K55" s="198" t="s">
        <v>33</v>
      </c>
      <c r="L55" s="13"/>
      <c r="M55" s="11"/>
    </row>
    <row r="56" spans="1:13" ht="57.75" customHeight="1">
      <c r="A56" s="5"/>
      <c r="B56" s="9"/>
      <c r="C56" s="211"/>
      <c r="D56" s="212"/>
      <c r="E56" s="212"/>
      <c r="F56" s="212"/>
      <c r="G56" s="213"/>
      <c r="H56" s="343" t="s">
        <v>28</v>
      </c>
      <c r="I56" s="343"/>
      <c r="J56" s="197" t="s">
        <v>29</v>
      </c>
      <c r="K56" s="198" t="s">
        <v>33</v>
      </c>
      <c r="L56" s="10"/>
      <c r="M56" s="5"/>
    </row>
    <row r="57" spans="1:13" ht="17.25" thickBot="1">
      <c r="A57" s="5"/>
      <c r="B57" s="9"/>
      <c r="C57" s="211"/>
      <c r="D57" s="216"/>
      <c r="E57" s="216"/>
      <c r="F57" s="212"/>
      <c r="G57" s="217"/>
      <c r="H57" s="390"/>
      <c r="I57" s="390"/>
      <c r="J57" s="390"/>
      <c r="K57" s="391"/>
      <c r="L57" s="10"/>
      <c r="M57" s="5"/>
    </row>
    <row r="58" spans="1:13" ht="47.25" customHeight="1">
      <c r="A58" s="5"/>
      <c r="B58" s="9"/>
      <c r="C58" s="215"/>
      <c r="D58" s="200"/>
      <c r="E58" s="200"/>
      <c r="F58" s="215"/>
      <c r="G58" s="200"/>
      <c r="H58" s="215"/>
      <c r="I58" s="215"/>
      <c r="J58" s="215"/>
      <c r="K58" s="215"/>
      <c r="L58" s="10"/>
      <c r="M58" s="5"/>
    </row>
    <row r="59" spans="1:13" ht="47.25" customHeight="1">
      <c r="A59" s="5"/>
      <c r="B59" s="9"/>
      <c r="C59" s="200"/>
      <c r="D59" s="200"/>
      <c r="E59" s="200"/>
      <c r="F59" s="200"/>
      <c r="G59" s="201" t="s">
        <v>94</v>
      </c>
      <c r="H59" s="200"/>
      <c r="I59" s="200"/>
      <c r="J59" s="200"/>
      <c r="K59" s="200"/>
      <c r="L59" s="10"/>
      <c r="M59" s="5"/>
    </row>
    <row r="60" spans="1:13" ht="17.25" thickBot="1">
      <c r="A60" s="5"/>
      <c r="B60" s="229"/>
      <c r="C60" s="230"/>
      <c r="D60" s="230"/>
      <c r="E60" s="231"/>
      <c r="F60" s="230"/>
      <c r="G60" s="232"/>
      <c r="H60" s="230"/>
      <c r="I60" s="230"/>
      <c r="J60" s="230"/>
      <c r="K60" s="230"/>
      <c r="L60" s="233"/>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16" zoomScale="80" zoomScaleNormal="80" zoomScaleSheetLayoutView="80" workbookViewId="0">
      <selection activeCell="F89" sqref="F89"/>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4"/>
    </row>
    <row r="3" spans="2:16" ht="36.75" customHeight="1">
      <c r="B3" s="25"/>
      <c r="C3" s="392" t="s">
        <v>96</v>
      </c>
      <c r="D3" s="393"/>
      <c r="E3" s="393"/>
      <c r="F3" s="393"/>
      <c r="P3" s="26"/>
    </row>
    <row r="4" spans="2:16">
      <c r="B4" s="25"/>
      <c r="C4" s="206" t="s">
        <v>0</v>
      </c>
      <c r="D4" s="235" t="s">
        <v>98</v>
      </c>
      <c r="E4" s="206" t="s">
        <v>1</v>
      </c>
      <c r="F4" s="207">
        <v>1</v>
      </c>
      <c r="P4" s="26"/>
    </row>
    <row r="5" spans="2:16">
      <c r="B5" s="25"/>
      <c r="C5" s="127"/>
      <c r="D5" s="128"/>
      <c r="E5" s="127"/>
      <c r="F5" s="128"/>
      <c r="P5" s="26"/>
    </row>
    <row r="6" spans="2:16" ht="48" customHeight="1">
      <c r="B6" s="25"/>
      <c r="C6" s="394" t="s">
        <v>88</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440"/>
      <c r="D8" s="442"/>
      <c r="E8" s="443"/>
      <c r="F8" s="443"/>
      <c r="G8" s="443"/>
      <c r="H8" s="443"/>
      <c r="I8" s="443"/>
      <c r="J8" s="443"/>
      <c r="K8" s="444"/>
      <c r="L8" s="451"/>
      <c r="M8" s="452"/>
      <c r="N8" s="452"/>
      <c r="O8" s="453"/>
      <c r="P8" s="28"/>
    </row>
    <row r="9" spans="2:16" ht="15">
      <c r="B9" s="25"/>
      <c r="C9" s="441"/>
      <c r="D9" s="397" t="s">
        <v>34</v>
      </c>
      <c r="E9" s="398"/>
      <c r="F9" s="398"/>
      <c r="G9" s="398"/>
      <c r="H9" s="398"/>
      <c r="I9" s="398"/>
      <c r="J9" s="398"/>
      <c r="K9" s="399"/>
      <c r="L9" s="454"/>
      <c r="M9" s="455"/>
      <c r="N9" s="455"/>
      <c r="O9" s="456"/>
      <c r="P9" s="28"/>
    </row>
    <row r="10" spans="2:16" ht="15">
      <c r="B10" s="25"/>
      <c r="C10" s="441"/>
      <c r="D10" s="397"/>
      <c r="E10" s="398"/>
      <c r="F10" s="398"/>
      <c r="G10" s="398"/>
      <c r="H10" s="398"/>
      <c r="I10" s="398"/>
      <c r="J10" s="398"/>
      <c r="K10" s="399"/>
      <c r="L10" s="395" t="s">
        <v>35</v>
      </c>
      <c r="M10" s="457"/>
      <c r="N10" s="458"/>
      <c r="O10" s="459"/>
      <c r="P10" s="28"/>
    </row>
    <row r="11" spans="2:16" ht="15">
      <c r="B11" s="25"/>
      <c r="C11" s="441"/>
      <c r="D11" s="397" t="s">
        <v>36</v>
      </c>
      <c r="E11" s="398"/>
      <c r="F11" s="398"/>
      <c r="G11" s="398"/>
      <c r="H11" s="398"/>
      <c r="I11" s="398"/>
      <c r="J11" s="398"/>
      <c r="K11" s="399"/>
      <c r="L11" s="445"/>
      <c r="M11" s="460"/>
      <c r="N11" s="461"/>
      <c r="O11" s="462"/>
      <c r="P11" s="29"/>
    </row>
    <row r="12" spans="2:16" ht="12.75" customHeight="1">
      <c r="B12" s="25"/>
      <c r="C12" s="441"/>
      <c r="D12" s="400"/>
      <c r="E12" s="401"/>
      <c r="F12" s="401"/>
      <c r="G12" s="401"/>
      <c r="H12" s="401"/>
      <c r="I12" s="401"/>
      <c r="J12" s="401"/>
      <c r="K12" s="402"/>
      <c r="L12" s="395" t="s">
        <v>37</v>
      </c>
      <c r="M12" s="395">
        <v>1</v>
      </c>
      <c r="N12" s="395" t="s">
        <v>38</v>
      </c>
      <c r="O12" s="449">
        <v>1</v>
      </c>
      <c r="P12" s="28"/>
    </row>
    <row r="13" spans="2:16" ht="13.5">
      <c r="B13" s="25"/>
      <c r="C13" s="441"/>
      <c r="D13" s="400"/>
      <c r="E13" s="401"/>
      <c r="F13" s="401"/>
      <c r="G13" s="401"/>
      <c r="H13" s="401"/>
      <c r="I13" s="401"/>
      <c r="J13" s="401"/>
      <c r="K13" s="402"/>
      <c r="L13" s="396"/>
      <c r="M13" s="396"/>
      <c r="N13" s="396"/>
      <c r="O13" s="450"/>
      <c r="P13" s="28"/>
    </row>
    <row r="14" spans="2:16" ht="15">
      <c r="B14" s="25"/>
      <c r="C14" s="441"/>
      <c r="D14" s="397" t="s">
        <v>89</v>
      </c>
      <c r="E14" s="398"/>
      <c r="F14" s="398"/>
      <c r="G14" s="398"/>
      <c r="H14" s="398"/>
      <c r="I14" s="398"/>
      <c r="J14" s="398"/>
      <c r="K14" s="399"/>
      <c r="L14" s="396"/>
      <c r="M14" s="396"/>
      <c r="N14" s="396"/>
      <c r="O14" s="450"/>
      <c r="P14" s="28"/>
    </row>
    <row r="15" spans="2:16" ht="15.75" thickBot="1">
      <c r="B15" s="25"/>
      <c r="C15" s="53"/>
      <c r="D15" s="54"/>
      <c r="E15" s="54"/>
      <c r="F15" s="54"/>
      <c r="G15" s="54"/>
      <c r="H15" s="54"/>
      <c r="I15" s="54"/>
      <c r="J15" s="54"/>
      <c r="K15" s="54"/>
      <c r="L15" s="54"/>
      <c r="M15" s="55"/>
      <c r="N15" s="55"/>
      <c r="O15" s="56"/>
      <c r="P15" s="30"/>
    </row>
    <row r="16" spans="2:16" ht="15">
      <c r="B16" s="25"/>
      <c r="C16" s="57"/>
      <c r="D16" s="223"/>
      <c r="E16" s="223"/>
      <c r="F16" s="223"/>
      <c r="G16" s="223"/>
      <c r="H16" s="223"/>
      <c r="I16" s="223"/>
      <c r="J16" s="223"/>
      <c r="K16" s="223"/>
      <c r="L16" s="58" t="s">
        <v>39</v>
      </c>
      <c r="M16" s="59" t="s">
        <v>40</v>
      </c>
      <c r="N16" s="59" t="s">
        <v>41</v>
      </c>
      <c r="O16" s="60" t="s">
        <v>42</v>
      </c>
      <c r="P16" s="29"/>
    </row>
    <row r="17" spans="2:16" ht="15">
      <c r="B17" s="25"/>
      <c r="C17" s="61"/>
      <c r="D17" s="221"/>
      <c r="E17" s="221"/>
      <c r="F17" s="221"/>
      <c r="G17" s="221"/>
      <c r="H17" s="221"/>
      <c r="I17" s="221"/>
      <c r="J17" s="221"/>
      <c r="K17" s="221"/>
      <c r="L17" s="62"/>
      <c r="M17" s="63"/>
      <c r="N17" s="63"/>
      <c r="O17" s="64"/>
      <c r="P17" s="31"/>
    </row>
    <row r="18" spans="2:16" ht="18" customHeight="1">
      <c r="B18" s="25"/>
      <c r="C18" s="483" t="s">
        <v>43</v>
      </c>
      <c r="D18" s="484"/>
      <c r="E18" s="484"/>
      <c r="F18" s="484"/>
      <c r="G18" s="221"/>
      <c r="H18" s="221"/>
      <c r="I18" s="221" t="s">
        <v>44</v>
      </c>
      <c r="J18" s="52"/>
      <c r="K18" s="221"/>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410" t="s">
        <v>45</v>
      </c>
      <c r="D22" s="411"/>
      <c r="E22" s="411"/>
      <c r="F22" s="411"/>
      <c r="G22" s="411"/>
      <c r="H22" s="411"/>
      <c r="I22" s="411"/>
      <c r="J22" s="411"/>
      <c r="K22" s="411"/>
      <c r="L22" s="411"/>
      <c r="M22" s="411"/>
      <c r="N22" s="411"/>
      <c r="O22" s="412"/>
      <c r="P22" s="33"/>
    </row>
    <row r="23" spans="2:16" ht="15" thickBot="1">
      <c r="B23" s="25"/>
      <c r="C23" s="75"/>
      <c r="D23" s="52"/>
      <c r="E23" s="52"/>
      <c r="F23" s="52"/>
      <c r="G23" s="52"/>
      <c r="H23" s="52"/>
      <c r="I23" s="52"/>
      <c r="J23" s="52"/>
      <c r="K23" s="52"/>
      <c r="L23" s="52"/>
      <c r="M23" s="52"/>
      <c r="N23" s="52"/>
      <c r="O23" s="76"/>
      <c r="P23" s="26"/>
    </row>
    <row r="24" spans="2:16" ht="15">
      <c r="B24" s="25"/>
      <c r="C24" s="77" t="s">
        <v>46</v>
      </c>
      <c r="D24" s="446" t="s">
        <v>6</v>
      </c>
      <c r="E24" s="447"/>
      <c r="F24" s="447"/>
      <c r="G24" s="447"/>
      <c r="H24" s="447"/>
      <c r="I24" s="447"/>
      <c r="J24" s="447"/>
      <c r="K24" s="447"/>
      <c r="L24" s="448"/>
      <c r="M24" s="408" t="s">
        <v>47</v>
      </c>
      <c r="N24" s="409"/>
      <c r="O24" s="77" t="s">
        <v>8</v>
      </c>
      <c r="P24" s="34"/>
    </row>
    <row r="25" spans="2:16" ht="15" thickBot="1">
      <c r="B25" s="25"/>
      <c r="C25" s="78"/>
      <c r="D25" s="426"/>
      <c r="E25" s="466"/>
      <c r="F25" s="466"/>
      <c r="G25" s="466"/>
      <c r="H25" s="466"/>
      <c r="I25" s="466"/>
      <c r="J25" s="466"/>
      <c r="K25" s="466"/>
      <c r="L25" s="427"/>
      <c r="M25" s="426"/>
      <c r="N25" s="427"/>
      <c r="O25" s="79"/>
      <c r="P25" s="35"/>
    </row>
    <row r="26" spans="2:16">
      <c r="B26" s="25"/>
      <c r="C26" s="431" t="s">
        <v>48</v>
      </c>
      <c r="D26" s="432"/>
      <c r="E26" s="432"/>
      <c r="F26" s="432"/>
      <c r="G26" s="432"/>
      <c r="H26" s="432"/>
      <c r="I26" s="432"/>
      <c r="J26" s="432"/>
      <c r="K26" s="432"/>
      <c r="L26" s="432"/>
      <c r="M26" s="432"/>
      <c r="N26" s="432"/>
      <c r="O26" s="433"/>
      <c r="P26" s="36"/>
    </row>
    <row r="27" spans="2:16">
      <c r="B27" s="25"/>
      <c r="C27" s="434"/>
      <c r="D27" s="435"/>
      <c r="E27" s="435"/>
      <c r="F27" s="435"/>
      <c r="G27" s="435"/>
      <c r="H27" s="435"/>
      <c r="I27" s="435"/>
      <c r="J27" s="435"/>
      <c r="K27" s="435"/>
      <c r="L27" s="435"/>
      <c r="M27" s="435"/>
      <c r="N27" s="435"/>
      <c r="O27" s="436"/>
      <c r="P27" s="36"/>
    </row>
    <row r="28" spans="2:16" ht="13.5" thickBot="1">
      <c r="B28" s="25"/>
      <c r="C28" s="437"/>
      <c r="D28" s="438"/>
      <c r="E28" s="438"/>
      <c r="F28" s="438"/>
      <c r="G28" s="438"/>
      <c r="H28" s="438"/>
      <c r="I28" s="438"/>
      <c r="J28" s="438"/>
      <c r="K28" s="438"/>
      <c r="L28" s="438"/>
      <c r="M28" s="438"/>
      <c r="N28" s="438"/>
      <c r="O28" s="439"/>
      <c r="P28" s="36"/>
    </row>
    <row r="29" spans="2:16" ht="15">
      <c r="B29" s="25"/>
      <c r="C29" s="428" t="s">
        <v>6</v>
      </c>
      <c r="D29" s="429"/>
      <c r="E29" s="429"/>
      <c r="F29" s="429"/>
      <c r="G29" s="430"/>
      <c r="H29" s="406" t="s">
        <v>49</v>
      </c>
      <c r="I29" s="429"/>
      <c r="J29" s="464" t="s">
        <v>50</v>
      </c>
      <c r="K29" s="465"/>
      <c r="L29" s="80" t="s">
        <v>51</v>
      </c>
      <c r="M29" s="406" t="s">
        <v>52</v>
      </c>
      <c r="N29" s="407"/>
      <c r="O29" s="81" t="s">
        <v>53</v>
      </c>
      <c r="P29" s="37"/>
    </row>
    <row r="30" spans="2:16" ht="14.25">
      <c r="B30" s="25"/>
      <c r="C30" s="413"/>
      <c r="D30" s="414"/>
      <c r="E30" s="414"/>
      <c r="F30" s="414"/>
      <c r="G30" s="415"/>
      <c r="H30" s="416"/>
      <c r="I30" s="415"/>
      <c r="J30" s="416"/>
      <c r="K30" s="415"/>
      <c r="L30" s="82"/>
      <c r="M30" s="417"/>
      <c r="N30" s="418"/>
      <c r="O30" s="83"/>
      <c r="P30" s="38"/>
    </row>
    <row r="31" spans="2:16" ht="14.25">
      <c r="B31" s="25"/>
      <c r="C31" s="84"/>
      <c r="D31" s="85"/>
      <c r="E31" s="85"/>
      <c r="F31" s="85"/>
      <c r="G31" s="86"/>
      <c r="H31" s="87"/>
      <c r="I31" s="86"/>
      <c r="J31" s="87"/>
      <c r="K31" s="86"/>
      <c r="L31" s="82"/>
      <c r="M31" s="417"/>
      <c r="N31" s="418"/>
      <c r="O31" s="83"/>
      <c r="P31" s="38"/>
    </row>
    <row r="32" spans="2:16" ht="15" thickBot="1">
      <c r="B32" s="25"/>
      <c r="C32" s="419"/>
      <c r="D32" s="420"/>
      <c r="E32" s="420"/>
      <c r="F32" s="420"/>
      <c r="G32" s="421"/>
      <c r="H32" s="467"/>
      <c r="I32" s="421"/>
      <c r="J32" s="467"/>
      <c r="K32" s="421"/>
      <c r="L32" s="88"/>
      <c r="M32" s="468"/>
      <c r="N32" s="469"/>
      <c r="O32" s="83"/>
      <c r="P32" s="38"/>
    </row>
    <row r="33" spans="2:16" ht="15.75" thickBot="1">
      <c r="B33" s="25"/>
      <c r="C33" s="403" t="s">
        <v>54</v>
      </c>
      <c r="D33" s="404"/>
      <c r="E33" s="404"/>
      <c r="F33" s="404"/>
      <c r="G33" s="404"/>
      <c r="H33" s="404"/>
      <c r="I33" s="404"/>
      <c r="J33" s="404"/>
      <c r="K33" s="404"/>
      <c r="L33" s="404"/>
      <c r="M33" s="404"/>
      <c r="N33" s="405"/>
      <c r="O33" s="89"/>
      <c r="P33" s="39"/>
    </row>
    <row r="34" spans="2:16" ht="13.5" customHeight="1">
      <c r="B34" s="25"/>
      <c r="C34" s="431" t="s">
        <v>55</v>
      </c>
      <c r="D34" s="432"/>
      <c r="E34" s="432"/>
      <c r="F34" s="432"/>
      <c r="G34" s="432"/>
      <c r="H34" s="432"/>
      <c r="I34" s="432"/>
      <c r="J34" s="432"/>
      <c r="K34" s="432"/>
      <c r="L34" s="432"/>
      <c r="M34" s="432"/>
      <c r="N34" s="432"/>
      <c r="O34" s="433"/>
      <c r="P34" s="36"/>
    </row>
    <row r="35" spans="2:16">
      <c r="B35" s="25"/>
      <c r="C35" s="434"/>
      <c r="D35" s="435"/>
      <c r="E35" s="435"/>
      <c r="F35" s="435"/>
      <c r="G35" s="435"/>
      <c r="H35" s="435"/>
      <c r="I35" s="435"/>
      <c r="J35" s="435"/>
      <c r="K35" s="435"/>
      <c r="L35" s="435"/>
      <c r="M35" s="435"/>
      <c r="N35" s="435"/>
      <c r="O35" s="436"/>
      <c r="P35" s="36"/>
    </row>
    <row r="36" spans="2:16" ht="13.5" thickBot="1">
      <c r="B36" s="25"/>
      <c r="C36" s="437"/>
      <c r="D36" s="438"/>
      <c r="E36" s="438"/>
      <c r="F36" s="438"/>
      <c r="G36" s="438"/>
      <c r="H36" s="438"/>
      <c r="I36" s="438"/>
      <c r="J36" s="438"/>
      <c r="K36" s="438"/>
      <c r="L36" s="438"/>
      <c r="M36" s="438"/>
      <c r="N36" s="438"/>
      <c r="O36" s="439"/>
      <c r="P36" s="36"/>
    </row>
    <row r="37" spans="2:16" ht="15">
      <c r="B37" s="25"/>
      <c r="C37" s="428" t="s">
        <v>6</v>
      </c>
      <c r="D37" s="463"/>
      <c r="E37" s="463"/>
      <c r="F37" s="463"/>
      <c r="G37" s="463"/>
      <c r="H37" s="463"/>
      <c r="I37" s="463"/>
      <c r="J37" s="407"/>
      <c r="K37" s="222" t="s">
        <v>47</v>
      </c>
      <c r="L37" s="80" t="s">
        <v>8</v>
      </c>
      <c r="M37" s="406" t="s">
        <v>56</v>
      </c>
      <c r="N37" s="407"/>
      <c r="O37" s="81" t="s">
        <v>53</v>
      </c>
      <c r="P37" s="37"/>
    </row>
    <row r="38" spans="2:16" ht="14.25">
      <c r="B38" s="25"/>
      <c r="C38" s="413"/>
      <c r="D38" s="414"/>
      <c r="E38" s="414"/>
      <c r="F38" s="414"/>
      <c r="G38" s="414"/>
      <c r="H38" s="414"/>
      <c r="I38" s="414"/>
      <c r="J38" s="415"/>
      <c r="K38" s="226"/>
      <c r="L38" s="90"/>
      <c r="M38" s="424"/>
      <c r="N38" s="425"/>
      <c r="O38" s="83"/>
      <c r="P38" s="38"/>
    </row>
    <row r="39" spans="2:16" ht="15" thickBot="1">
      <c r="B39" s="25"/>
      <c r="C39" s="419"/>
      <c r="D39" s="420"/>
      <c r="E39" s="420"/>
      <c r="F39" s="420"/>
      <c r="G39" s="420"/>
      <c r="H39" s="420"/>
      <c r="I39" s="420"/>
      <c r="J39" s="421"/>
      <c r="K39" s="85"/>
      <c r="L39" s="91"/>
      <c r="M39" s="422"/>
      <c r="N39" s="423"/>
      <c r="O39" s="92"/>
      <c r="P39" s="38"/>
    </row>
    <row r="40" spans="2:16" ht="15.75" thickBot="1">
      <c r="B40" s="25"/>
      <c r="C40" s="403" t="s">
        <v>54</v>
      </c>
      <c r="D40" s="404"/>
      <c r="E40" s="404"/>
      <c r="F40" s="404"/>
      <c r="G40" s="404"/>
      <c r="H40" s="404"/>
      <c r="I40" s="404"/>
      <c r="J40" s="404"/>
      <c r="K40" s="404"/>
      <c r="L40" s="404"/>
      <c r="M40" s="404"/>
      <c r="N40" s="405"/>
      <c r="O40" s="93">
        <v>0</v>
      </c>
      <c r="P40" s="38"/>
    </row>
    <row r="41" spans="2:16">
      <c r="B41" s="25"/>
      <c r="C41" s="431" t="s">
        <v>57</v>
      </c>
      <c r="D41" s="432"/>
      <c r="E41" s="432"/>
      <c r="F41" s="432"/>
      <c r="G41" s="432"/>
      <c r="H41" s="432"/>
      <c r="I41" s="432"/>
      <c r="J41" s="432"/>
      <c r="K41" s="432"/>
      <c r="L41" s="432"/>
      <c r="M41" s="432"/>
      <c r="N41" s="432"/>
      <c r="O41" s="433"/>
      <c r="P41" s="36"/>
    </row>
    <row r="42" spans="2:16">
      <c r="B42" s="25"/>
      <c r="C42" s="434"/>
      <c r="D42" s="435"/>
      <c r="E42" s="435"/>
      <c r="F42" s="435"/>
      <c r="G42" s="435"/>
      <c r="H42" s="435"/>
      <c r="I42" s="435"/>
      <c r="J42" s="435"/>
      <c r="K42" s="435"/>
      <c r="L42" s="435"/>
      <c r="M42" s="435"/>
      <c r="N42" s="435"/>
      <c r="O42" s="436"/>
      <c r="P42" s="36"/>
    </row>
    <row r="43" spans="2:16" ht="13.5" thickBot="1">
      <c r="B43" s="25"/>
      <c r="C43" s="437"/>
      <c r="D43" s="438"/>
      <c r="E43" s="438"/>
      <c r="F43" s="438"/>
      <c r="G43" s="438"/>
      <c r="H43" s="438"/>
      <c r="I43" s="438"/>
      <c r="J43" s="438"/>
      <c r="K43" s="438"/>
      <c r="L43" s="438"/>
      <c r="M43" s="438"/>
      <c r="N43" s="438"/>
      <c r="O43" s="439"/>
      <c r="P43" s="36"/>
    </row>
    <row r="44" spans="2:16" ht="17.25">
      <c r="B44" s="25"/>
      <c r="C44" s="428" t="s">
        <v>58</v>
      </c>
      <c r="D44" s="463"/>
      <c r="E44" s="463"/>
      <c r="F44" s="463"/>
      <c r="G44" s="463"/>
      <c r="H44" s="463"/>
      <c r="I44" s="463"/>
      <c r="J44" s="80" t="s">
        <v>59</v>
      </c>
      <c r="K44" s="224" t="s">
        <v>60</v>
      </c>
      <c r="L44" s="94" t="s">
        <v>61</v>
      </c>
      <c r="M44" s="406" t="s">
        <v>62</v>
      </c>
      <c r="N44" s="407"/>
      <c r="O44" s="81" t="s">
        <v>53</v>
      </c>
      <c r="P44" s="37"/>
    </row>
    <row r="45" spans="2:16" ht="14.25">
      <c r="B45" s="25"/>
      <c r="C45" s="413"/>
      <c r="D45" s="414"/>
      <c r="E45" s="414"/>
      <c r="F45" s="414"/>
      <c r="G45" s="414"/>
      <c r="H45" s="414"/>
      <c r="I45" s="414"/>
      <c r="J45" s="95"/>
      <c r="K45" s="96"/>
      <c r="L45" s="95"/>
      <c r="M45" s="475"/>
      <c r="N45" s="476"/>
      <c r="O45" s="83"/>
      <c r="P45" s="38"/>
    </row>
    <row r="46" spans="2:16" ht="15" thickBot="1">
      <c r="B46" s="25"/>
      <c r="C46" s="419"/>
      <c r="D46" s="420"/>
      <c r="E46" s="420"/>
      <c r="F46" s="420"/>
      <c r="G46" s="420"/>
      <c r="H46" s="420"/>
      <c r="I46" s="420"/>
      <c r="J46" s="97"/>
      <c r="K46" s="98"/>
      <c r="L46" s="97"/>
      <c r="M46" s="422"/>
      <c r="N46" s="423"/>
      <c r="O46" s="99"/>
      <c r="P46" s="38"/>
    </row>
    <row r="47" spans="2:16" ht="15.75" thickBot="1">
      <c r="B47" s="25"/>
      <c r="C47" s="403" t="s">
        <v>54</v>
      </c>
      <c r="D47" s="404"/>
      <c r="E47" s="404"/>
      <c r="F47" s="404"/>
      <c r="G47" s="404"/>
      <c r="H47" s="404"/>
      <c r="I47" s="404"/>
      <c r="J47" s="404"/>
      <c r="K47" s="404"/>
      <c r="L47" s="404"/>
      <c r="M47" s="404"/>
      <c r="N47" s="405"/>
      <c r="O47" s="89"/>
      <c r="P47" s="39"/>
    </row>
    <row r="48" spans="2:16">
      <c r="B48" s="25"/>
      <c r="C48" s="431" t="s">
        <v>63</v>
      </c>
      <c r="D48" s="432"/>
      <c r="E48" s="432"/>
      <c r="F48" s="432"/>
      <c r="G48" s="432"/>
      <c r="H48" s="432"/>
      <c r="I48" s="432"/>
      <c r="J48" s="432"/>
      <c r="K48" s="432"/>
      <c r="L48" s="432"/>
      <c r="M48" s="432"/>
      <c r="N48" s="432"/>
      <c r="O48" s="433"/>
      <c r="P48" s="36"/>
    </row>
    <row r="49" spans="2:16">
      <c r="B49" s="25"/>
      <c r="C49" s="434"/>
      <c r="D49" s="435"/>
      <c r="E49" s="435"/>
      <c r="F49" s="435"/>
      <c r="G49" s="435"/>
      <c r="H49" s="435"/>
      <c r="I49" s="435"/>
      <c r="J49" s="435"/>
      <c r="K49" s="435"/>
      <c r="L49" s="435"/>
      <c r="M49" s="435"/>
      <c r="N49" s="435"/>
      <c r="O49" s="436"/>
      <c r="P49" s="36"/>
    </row>
    <row r="50" spans="2:16" ht="13.5" thickBot="1">
      <c r="B50" s="25"/>
      <c r="C50" s="437"/>
      <c r="D50" s="438"/>
      <c r="E50" s="438"/>
      <c r="F50" s="438"/>
      <c r="G50" s="438"/>
      <c r="H50" s="438"/>
      <c r="I50" s="438"/>
      <c r="J50" s="438"/>
      <c r="K50" s="438"/>
      <c r="L50" s="438"/>
      <c r="M50" s="438"/>
      <c r="N50" s="438"/>
      <c r="O50" s="439"/>
      <c r="P50" s="36"/>
    </row>
    <row r="51" spans="2:16" ht="30">
      <c r="B51" s="25"/>
      <c r="C51" s="428" t="s">
        <v>64</v>
      </c>
      <c r="D51" s="463"/>
      <c r="E51" s="463"/>
      <c r="F51" s="463"/>
      <c r="G51" s="463"/>
      <c r="H51" s="463"/>
      <c r="I51" s="463"/>
      <c r="J51" s="80" t="s">
        <v>65</v>
      </c>
      <c r="K51" s="100" t="s">
        <v>66</v>
      </c>
      <c r="L51" s="101" t="s">
        <v>67</v>
      </c>
      <c r="M51" s="473" t="s">
        <v>52</v>
      </c>
      <c r="N51" s="474"/>
      <c r="O51" s="102" t="s">
        <v>53</v>
      </c>
      <c r="P51" s="40"/>
    </row>
    <row r="52" spans="2:16" ht="14.25">
      <c r="B52" s="25"/>
      <c r="C52" s="103"/>
      <c r="D52" s="104"/>
      <c r="E52" s="104"/>
      <c r="F52" s="104"/>
      <c r="G52" s="104"/>
      <c r="H52" s="104"/>
      <c r="I52" s="104"/>
      <c r="J52" s="105"/>
      <c r="K52" s="106"/>
      <c r="L52" s="107"/>
      <c r="M52" s="477"/>
      <c r="N52" s="478"/>
      <c r="O52" s="108"/>
      <c r="P52" s="41"/>
    </row>
    <row r="53" spans="2:16" ht="14.25">
      <c r="B53" s="25"/>
      <c r="C53" s="103"/>
      <c r="D53" s="104"/>
      <c r="E53" s="104"/>
      <c r="F53" s="104"/>
      <c r="G53" s="104"/>
      <c r="H53" s="104"/>
      <c r="I53" s="104"/>
      <c r="J53" s="105"/>
      <c r="K53" s="106"/>
      <c r="L53" s="107"/>
      <c r="M53" s="477"/>
      <c r="N53" s="478"/>
      <c r="O53" s="108"/>
      <c r="P53" s="41"/>
    </row>
    <row r="54" spans="2:16" ht="14.25">
      <c r="B54" s="25"/>
      <c r="C54" s="103"/>
      <c r="D54" s="104"/>
      <c r="E54" s="104"/>
      <c r="F54" s="104"/>
      <c r="G54" s="104"/>
      <c r="H54" s="104"/>
      <c r="I54" s="104"/>
      <c r="J54" s="105"/>
      <c r="K54" s="106"/>
      <c r="L54" s="107"/>
      <c r="M54" s="475"/>
      <c r="N54" s="476"/>
      <c r="O54" s="108"/>
      <c r="P54" s="41"/>
    </row>
    <row r="55" spans="2:16" ht="15" thickBot="1">
      <c r="B55" s="25"/>
      <c r="C55" s="419"/>
      <c r="D55" s="420"/>
      <c r="E55" s="420"/>
      <c r="F55" s="420"/>
      <c r="G55" s="420"/>
      <c r="H55" s="420"/>
      <c r="I55" s="420"/>
      <c r="J55" s="97"/>
      <c r="K55" s="98"/>
      <c r="L55" s="97"/>
      <c r="M55" s="422"/>
      <c r="N55" s="423"/>
      <c r="O55" s="99"/>
      <c r="P55" s="38"/>
    </row>
    <row r="56" spans="2:16" ht="15.75" thickBot="1">
      <c r="B56" s="25"/>
      <c r="C56" s="403" t="s">
        <v>54</v>
      </c>
      <c r="D56" s="404"/>
      <c r="E56" s="404"/>
      <c r="F56" s="404"/>
      <c r="G56" s="404"/>
      <c r="H56" s="404"/>
      <c r="I56" s="404"/>
      <c r="J56" s="404"/>
      <c r="K56" s="404"/>
      <c r="L56" s="404"/>
      <c r="M56" s="404"/>
      <c r="N56" s="405"/>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70" t="s">
        <v>68</v>
      </c>
      <c r="D58" s="471"/>
      <c r="E58" s="471"/>
      <c r="F58" s="471"/>
      <c r="G58" s="471"/>
      <c r="H58" s="471"/>
      <c r="I58" s="471"/>
      <c r="J58" s="471"/>
      <c r="K58" s="471"/>
      <c r="L58" s="471"/>
      <c r="M58" s="471"/>
      <c r="N58" s="472"/>
      <c r="O58" s="109"/>
      <c r="P58" s="42"/>
    </row>
    <row r="59" spans="2:16">
      <c r="B59" s="25"/>
      <c r="C59" s="431" t="s">
        <v>69</v>
      </c>
      <c r="D59" s="432"/>
      <c r="E59" s="432"/>
      <c r="F59" s="432"/>
      <c r="G59" s="432"/>
      <c r="H59" s="432"/>
      <c r="I59" s="432"/>
      <c r="J59" s="432"/>
      <c r="K59" s="432"/>
      <c r="L59" s="432"/>
      <c r="M59" s="432"/>
      <c r="N59" s="432"/>
      <c r="O59" s="433"/>
      <c r="P59" s="36"/>
    </row>
    <row r="60" spans="2:16">
      <c r="B60" s="25"/>
      <c r="C60" s="434"/>
      <c r="D60" s="435"/>
      <c r="E60" s="435"/>
      <c r="F60" s="435"/>
      <c r="G60" s="435"/>
      <c r="H60" s="435"/>
      <c r="I60" s="435"/>
      <c r="J60" s="435"/>
      <c r="K60" s="435"/>
      <c r="L60" s="435"/>
      <c r="M60" s="435"/>
      <c r="N60" s="435"/>
      <c r="O60" s="436"/>
      <c r="P60" s="36"/>
    </row>
    <row r="61" spans="2:16" ht="13.5" thickBot="1">
      <c r="B61" s="25"/>
      <c r="C61" s="437"/>
      <c r="D61" s="438"/>
      <c r="E61" s="438"/>
      <c r="F61" s="438"/>
      <c r="G61" s="438"/>
      <c r="H61" s="438"/>
      <c r="I61" s="438"/>
      <c r="J61" s="438"/>
      <c r="K61" s="438"/>
      <c r="L61" s="438"/>
      <c r="M61" s="438"/>
      <c r="N61" s="438"/>
      <c r="O61" s="439"/>
      <c r="P61" s="36"/>
    </row>
    <row r="62" spans="2:16" ht="15">
      <c r="B62" s="25"/>
      <c r="C62" s="428" t="s">
        <v>70</v>
      </c>
      <c r="D62" s="463"/>
      <c r="E62" s="463"/>
      <c r="F62" s="463"/>
      <c r="G62" s="463"/>
      <c r="H62" s="463"/>
      <c r="I62" s="463"/>
      <c r="J62" s="224"/>
      <c r="K62" s="225"/>
      <c r="L62" s="101" t="s">
        <v>71</v>
      </c>
      <c r="M62" s="473" t="s">
        <v>72</v>
      </c>
      <c r="N62" s="474"/>
      <c r="O62" s="102"/>
      <c r="P62" s="40"/>
    </row>
    <row r="63" spans="2:16" ht="14.25">
      <c r="B63" s="25"/>
      <c r="C63" s="413" t="s">
        <v>73</v>
      </c>
      <c r="D63" s="414"/>
      <c r="E63" s="414"/>
      <c r="F63" s="414"/>
      <c r="G63" s="414"/>
      <c r="H63" s="414"/>
      <c r="I63" s="414"/>
      <c r="J63" s="110"/>
      <c r="K63" s="111"/>
      <c r="L63" s="112"/>
      <c r="M63" s="491"/>
      <c r="N63" s="492"/>
      <c r="O63" s="113"/>
      <c r="P63" s="43"/>
    </row>
    <row r="64" spans="2:16" ht="14.25">
      <c r="B64" s="25"/>
      <c r="C64" s="84" t="s">
        <v>74</v>
      </c>
      <c r="D64" s="85"/>
      <c r="E64" s="85"/>
      <c r="F64" s="85"/>
      <c r="G64" s="85"/>
      <c r="H64" s="85"/>
      <c r="I64" s="85"/>
      <c r="J64" s="110"/>
      <c r="K64" s="111"/>
      <c r="L64" s="112"/>
      <c r="M64" s="491"/>
      <c r="N64" s="492"/>
      <c r="O64" s="113"/>
      <c r="P64" s="43"/>
    </row>
    <row r="65" spans="2:16" ht="15" thickBot="1">
      <c r="B65" s="25"/>
      <c r="C65" s="69" t="s">
        <v>75</v>
      </c>
      <c r="D65" s="70"/>
      <c r="E65" s="70"/>
      <c r="F65" s="70"/>
      <c r="G65" s="70"/>
      <c r="H65" s="70"/>
      <c r="I65" s="70"/>
      <c r="J65" s="114"/>
      <c r="K65" s="115"/>
      <c r="L65" s="112"/>
      <c r="M65" s="493"/>
      <c r="N65" s="494"/>
      <c r="O65" s="113"/>
      <c r="P65" s="43"/>
    </row>
    <row r="66" spans="2:16" ht="15.75" thickBot="1">
      <c r="B66" s="25"/>
      <c r="C66" s="403" t="s">
        <v>54</v>
      </c>
      <c r="D66" s="404"/>
      <c r="E66" s="404"/>
      <c r="F66" s="404"/>
      <c r="G66" s="404"/>
      <c r="H66" s="404"/>
      <c r="I66" s="404"/>
      <c r="J66" s="404"/>
      <c r="K66" s="404"/>
      <c r="L66" s="404"/>
      <c r="M66" s="404"/>
      <c r="N66" s="405"/>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70" t="s">
        <v>76</v>
      </c>
      <c r="D68" s="471"/>
      <c r="E68" s="471"/>
      <c r="F68" s="471"/>
      <c r="G68" s="471"/>
      <c r="H68" s="471"/>
      <c r="I68" s="471"/>
      <c r="J68" s="471"/>
      <c r="K68" s="471"/>
      <c r="L68" s="471"/>
      <c r="M68" s="471"/>
      <c r="N68" s="472"/>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77</v>
      </c>
      <c r="I70" s="118"/>
      <c r="J70" s="118"/>
      <c r="K70" s="118"/>
      <c r="L70" s="52"/>
      <c r="M70" s="52"/>
      <c r="N70" s="52"/>
      <c r="O70" s="76"/>
      <c r="P70" s="26"/>
    </row>
    <row r="71" spans="2:16" ht="15">
      <c r="B71" s="25"/>
      <c r="C71" s="75"/>
      <c r="D71" s="52"/>
      <c r="E71" s="52"/>
      <c r="F71" s="52"/>
      <c r="G71" s="52"/>
      <c r="H71" s="118" t="s">
        <v>78</v>
      </c>
      <c r="I71" s="52"/>
      <c r="J71" s="52"/>
      <c r="K71" s="52"/>
      <c r="L71" s="52"/>
      <c r="M71" s="52"/>
      <c r="N71" s="52"/>
      <c r="O71" s="76"/>
      <c r="P71" s="45"/>
    </row>
    <row r="72" spans="2:16" ht="15">
      <c r="B72" s="25"/>
      <c r="C72" s="75"/>
      <c r="D72" s="52"/>
      <c r="E72" s="52"/>
      <c r="F72" s="52"/>
      <c r="G72" s="52"/>
      <c r="H72" s="118" t="s">
        <v>92</v>
      </c>
      <c r="I72" s="52"/>
      <c r="J72" s="52"/>
      <c r="K72" s="52"/>
      <c r="L72" s="52"/>
      <c r="M72" s="52"/>
      <c r="N72" s="52"/>
      <c r="O72" s="76"/>
      <c r="P72" s="45"/>
    </row>
    <row r="73" spans="2:16" ht="14.25">
      <c r="B73" s="25"/>
      <c r="C73" s="61"/>
      <c r="D73" s="119"/>
      <c r="E73" s="119"/>
      <c r="F73" s="119"/>
      <c r="G73" s="119"/>
      <c r="H73" s="118" t="s">
        <v>82</v>
      </c>
      <c r="I73" s="119"/>
      <c r="J73" s="119"/>
      <c r="K73" s="119"/>
      <c r="L73" s="119"/>
      <c r="M73" s="119"/>
      <c r="N73" s="119"/>
      <c r="O73" s="120"/>
      <c r="P73" s="46"/>
    </row>
    <row r="74" spans="2:16" ht="14.25">
      <c r="B74" s="25"/>
      <c r="C74" s="75"/>
      <c r="D74" s="52"/>
      <c r="E74" s="52"/>
      <c r="F74" s="52"/>
      <c r="G74" s="52"/>
      <c r="H74" s="52" t="s">
        <v>79</v>
      </c>
      <c r="I74" s="52"/>
      <c r="J74" s="52"/>
      <c r="K74" s="52"/>
      <c r="L74" s="52"/>
      <c r="M74" s="52"/>
      <c r="N74" s="52"/>
      <c r="O74" s="76"/>
      <c r="P74" s="26"/>
    </row>
    <row r="75" spans="2:16" ht="15">
      <c r="B75" s="25"/>
      <c r="C75" s="121" t="s">
        <v>80</v>
      </c>
      <c r="D75" s="122"/>
      <c r="E75" s="122"/>
      <c r="F75" s="122"/>
      <c r="G75" s="122"/>
      <c r="H75" s="122"/>
      <c r="I75" s="122"/>
      <c r="J75" s="122"/>
      <c r="K75" s="122"/>
      <c r="L75" s="122"/>
      <c r="M75" s="122"/>
      <c r="N75" s="122"/>
      <c r="O75" s="123"/>
      <c r="P75" s="26"/>
    </row>
    <row r="76" spans="2:16" ht="14.25">
      <c r="B76" s="25"/>
      <c r="C76" s="488"/>
      <c r="D76" s="489"/>
      <c r="E76" s="489"/>
      <c r="F76" s="489"/>
      <c r="G76" s="489"/>
      <c r="H76" s="489"/>
      <c r="I76" s="489"/>
      <c r="J76" s="489"/>
      <c r="K76" s="489"/>
      <c r="L76" s="489"/>
      <c r="M76" s="489"/>
      <c r="N76" s="489"/>
      <c r="O76" s="490"/>
      <c r="P76" s="46"/>
    </row>
    <row r="77" spans="2:16" ht="14.25">
      <c r="B77" s="25"/>
      <c r="C77" s="488"/>
      <c r="D77" s="489"/>
      <c r="E77" s="489"/>
      <c r="F77" s="489"/>
      <c r="G77" s="489"/>
      <c r="H77" s="489"/>
      <c r="I77" s="489"/>
      <c r="J77" s="489"/>
      <c r="K77" s="489"/>
      <c r="L77" s="489"/>
      <c r="M77" s="489"/>
      <c r="N77" s="489"/>
      <c r="O77" s="490"/>
      <c r="P77" s="46"/>
    </row>
    <row r="78" spans="2:16" ht="14.25">
      <c r="B78" s="25"/>
      <c r="C78" s="61"/>
      <c r="D78" s="119"/>
      <c r="E78" s="119"/>
      <c r="F78" s="119"/>
      <c r="G78" s="119"/>
      <c r="H78" s="119"/>
      <c r="I78" s="119"/>
      <c r="J78" s="119"/>
      <c r="K78" s="119"/>
      <c r="L78" s="119"/>
      <c r="M78" s="119"/>
      <c r="N78" s="119"/>
      <c r="O78" s="120"/>
      <c r="P78" s="46"/>
    </row>
    <row r="79" spans="2:16" ht="15">
      <c r="B79" s="25"/>
      <c r="C79" s="124" t="s">
        <v>81</v>
      </c>
      <c r="D79" s="119"/>
      <c r="E79" s="119"/>
      <c r="F79" s="119"/>
      <c r="G79" s="119"/>
      <c r="H79" s="119"/>
      <c r="I79" s="119"/>
      <c r="J79" s="119"/>
      <c r="K79" s="119"/>
      <c r="L79" s="119"/>
      <c r="M79" s="119"/>
      <c r="N79" s="119"/>
      <c r="O79" s="120"/>
      <c r="P79" s="46"/>
    </row>
    <row r="80" spans="2:16" ht="12.75" customHeight="1">
      <c r="B80" s="25"/>
      <c r="C80" s="485" t="s">
        <v>90</v>
      </c>
      <c r="D80" s="486"/>
      <c r="E80" s="486"/>
      <c r="F80" s="486"/>
      <c r="G80" s="486"/>
      <c r="H80" s="486"/>
      <c r="I80" s="486"/>
      <c r="J80" s="486"/>
      <c r="K80" s="486"/>
      <c r="L80" s="486"/>
      <c r="M80" s="486"/>
      <c r="N80" s="486"/>
      <c r="O80" s="487"/>
      <c r="P80" s="47"/>
    </row>
    <row r="81" spans="2:16" ht="28.5" customHeight="1">
      <c r="B81" s="25"/>
      <c r="C81" s="485"/>
      <c r="D81" s="486"/>
      <c r="E81" s="486"/>
      <c r="F81" s="486"/>
      <c r="G81" s="486"/>
      <c r="H81" s="486"/>
      <c r="I81" s="486"/>
      <c r="J81" s="486"/>
      <c r="K81" s="486"/>
      <c r="L81" s="486"/>
      <c r="M81" s="486"/>
      <c r="N81" s="486"/>
      <c r="O81" s="487"/>
      <c r="P81" s="47"/>
    </row>
    <row r="82" spans="2:16" ht="13.35" customHeight="1">
      <c r="B82" s="25"/>
      <c r="C82" s="485" t="s">
        <v>91</v>
      </c>
      <c r="D82" s="486"/>
      <c r="E82" s="486"/>
      <c r="F82" s="486"/>
      <c r="G82" s="486"/>
      <c r="H82" s="486"/>
      <c r="I82" s="486"/>
      <c r="J82" s="486"/>
      <c r="K82" s="486"/>
      <c r="L82" s="486"/>
      <c r="M82" s="486"/>
      <c r="N82" s="486"/>
      <c r="O82" s="487"/>
      <c r="P82" s="47"/>
    </row>
    <row r="83" spans="2:16" ht="45" customHeight="1">
      <c r="B83" s="25"/>
      <c r="C83" s="485"/>
      <c r="D83" s="486"/>
      <c r="E83" s="486"/>
      <c r="F83" s="486"/>
      <c r="G83" s="486"/>
      <c r="H83" s="486"/>
      <c r="I83" s="486"/>
      <c r="J83" s="486"/>
      <c r="K83" s="486"/>
      <c r="L83" s="486"/>
      <c r="M83" s="486"/>
      <c r="N83" s="486"/>
      <c r="O83" s="487"/>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77</v>
      </c>
      <c r="I85" s="52"/>
      <c r="J85" s="52"/>
      <c r="K85" s="52"/>
      <c r="L85" s="52"/>
      <c r="M85" s="52"/>
      <c r="N85" s="52"/>
      <c r="O85" s="76"/>
      <c r="P85" s="26"/>
    </row>
    <row r="86" spans="2:16" ht="14.25">
      <c r="B86" s="25"/>
      <c r="C86" s="75"/>
      <c r="D86" s="52"/>
      <c r="E86" s="52"/>
      <c r="F86" s="52"/>
      <c r="G86" s="52"/>
      <c r="H86" s="52" t="s">
        <v>78</v>
      </c>
      <c r="I86" s="85"/>
      <c r="J86" s="85"/>
      <c r="K86" s="85"/>
      <c r="L86" s="52"/>
      <c r="M86" s="52"/>
      <c r="N86" s="52"/>
      <c r="O86" s="76"/>
      <c r="P86" s="26"/>
    </row>
    <row r="87" spans="2:16" ht="14.25">
      <c r="B87" s="25"/>
      <c r="C87" s="75"/>
      <c r="D87" s="52"/>
      <c r="E87" s="52"/>
      <c r="F87" s="52"/>
      <c r="G87" s="52"/>
      <c r="H87" s="52" t="s">
        <v>93</v>
      </c>
      <c r="I87" s="125"/>
      <c r="J87" s="125"/>
      <c r="K87" s="125"/>
      <c r="L87" s="52"/>
      <c r="M87" s="52"/>
      <c r="N87" s="52"/>
      <c r="O87" s="76"/>
      <c r="P87" s="26"/>
    </row>
    <row r="88" spans="2:16" ht="14.25">
      <c r="B88" s="25"/>
      <c r="C88" s="126"/>
      <c r="D88" s="119"/>
      <c r="E88" s="119"/>
      <c r="F88" s="119"/>
      <c r="G88" s="119"/>
      <c r="H88" s="52" t="s">
        <v>83</v>
      </c>
      <c r="I88" s="52"/>
      <c r="J88" s="52"/>
      <c r="K88" s="52"/>
      <c r="L88" s="119"/>
      <c r="M88" s="119"/>
      <c r="N88" s="119"/>
      <c r="O88" s="120"/>
      <c r="P88" s="46"/>
    </row>
    <row r="89" spans="2:16" ht="18.75" customHeight="1" thickBot="1">
      <c r="B89" s="25"/>
      <c r="C89" s="481"/>
      <c r="D89" s="482"/>
      <c r="E89" s="482"/>
      <c r="F89" s="98"/>
      <c r="G89" s="98"/>
      <c r="H89" s="98"/>
      <c r="I89" s="98"/>
      <c r="J89" s="98"/>
      <c r="K89" s="479"/>
      <c r="L89" s="479"/>
      <c r="M89" s="479"/>
      <c r="N89" s="479"/>
      <c r="O89" s="480"/>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Planeacion Maripi</cp:lastModifiedBy>
  <cp:revision/>
  <cp:lastPrinted>2026-10-09T00:44:58Z</cp:lastPrinted>
  <dcterms:created xsi:type="dcterms:W3CDTF">2006-06-27T16:47:25Z</dcterms:created>
  <dcterms:modified xsi:type="dcterms:W3CDTF">2026-10-09T03:05:47Z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