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32605b0da62f5ae/Documentos/FDLCB LUIS BRAVO/CPS-282-2026/FORMULACION 2026/EVENTOS RECREATIVOS Y DEPORTIVOS/CARPETA INTEGRAL PROCESO EVENTOS RECREATIVOS Y DEPORTIVOS/"/>
    </mc:Choice>
  </mc:AlternateContent>
  <xr:revisionPtr revIDLastSave="8" documentId="8_{AE24BD1C-1346-4FD2-9416-065D3CC10D4B}" xr6:coauthVersionLast="47" xr6:coauthVersionMax="47" xr10:uidLastSave="{F3CF1976-9D4E-4E7B-A66B-7777B81558A5}"/>
  <bookViews>
    <workbookView xWindow="-98" yWindow="-98" windowWidth="21795" windowHeight="12975" tabRatio="900" activeTab="3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TRATAMIENTO'!$B$2:$X$62</definedName>
    <definedName name="_xlnm.Print_Area" localSheetId="0">CONTEXTO!$B$2:$F$19</definedName>
    <definedName name="_xlnm.Print_Area" localSheetId="2">EVALUACION!$B$2:$L$80</definedName>
    <definedName name="_xlnm.Print_Area" localSheetId="3">'EVALUACION CON CONTROLES'!$B$2:$R$69</definedName>
    <definedName name="_xlnm.Print_Area" localSheetId="1">'IDENTIFICACION Y ANALISIS'!$B$2:$F$55</definedName>
    <definedName name="contratación">'IDENTIFICACION Y ANALISIS'!#REF!</definedName>
    <definedName name="ejecución">'IDENTIFICACION Y ANALISIS'!#REF!</definedName>
    <definedName name="OPCIONES">'ASIGNACION Y TRATAMIENTO'!$B$66:$B$68</definedName>
    <definedName name="planeación">'IDENTIFICACION Y ANALISIS'!$B$19:$B$28</definedName>
    <definedName name="selección">'IDENTIFICACION Y ANALISIS'!#REF!</definedName>
    <definedName name="_xlnm.Print_Titles" localSheetId="4">'ASIGNACION Y TRATAMIENTO'!$2:$5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6" l="1"/>
  <c r="I12" i="6"/>
  <c r="J12" i="6"/>
  <c r="K12" i="6"/>
  <c r="H13" i="6"/>
  <c r="I13" i="6"/>
  <c r="J13" i="6"/>
  <c r="K13" i="6"/>
  <c r="H14" i="6"/>
  <c r="I14" i="6"/>
  <c r="J14" i="6"/>
  <c r="K14" i="6"/>
  <c r="H15" i="6"/>
  <c r="I15" i="6"/>
  <c r="J15" i="6"/>
  <c r="K15" i="6"/>
  <c r="H16" i="6"/>
  <c r="I16" i="6"/>
  <c r="J16" i="6"/>
  <c r="K16" i="6"/>
  <c r="H17" i="6"/>
  <c r="I17" i="6"/>
  <c r="J17" i="6"/>
  <c r="K17" i="6"/>
  <c r="H18" i="6"/>
  <c r="I18" i="6"/>
  <c r="J18" i="6"/>
  <c r="K18" i="6"/>
  <c r="H19" i="6"/>
  <c r="I19" i="6"/>
  <c r="J19" i="6"/>
  <c r="K19" i="6"/>
  <c r="H20" i="6"/>
  <c r="I20" i="6"/>
  <c r="J20" i="6"/>
  <c r="K20" i="6"/>
  <c r="H21" i="6"/>
  <c r="I21" i="6"/>
  <c r="J21" i="6"/>
  <c r="K21" i="6"/>
  <c r="H22" i="6"/>
  <c r="I22" i="6"/>
  <c r="J22" i="6"/>
  <c r="K22" i="6"/>
  <c r="H23" i="6"/>
  <c r="I23" i="6"/>
  <c r="J23" i="6"/>
  <c r="K23" i="6"/>
  <c r="H24" i="6"/>
  <c r="I24" i="6"/>
  <c r="J24" i="6"/>
  <c r="K24" i="6"/>
  <c r="H25" i="6"/>
  <c r="I25" i="6"/>
  <c r="J25" i="6"/>
  <c r="K25" i="6"/>
  <c r="H26" i="6"/>
  <c r="I26" i="6"/>
  <c r="J26" i="6"/>
  <c r="K26" i="6"/>
  <c r="H27" i="6"/>
  <c r="I27" i="6"/>
  <c r="J27" i="6"/>
  <c r="K27" i="6"/>
  <c r="H28" i="6"/>
  <c r="I28" i="6"/>
  <c r="J28" i="6"/>
  <c r="K28" i="6"/>
  <c r="H29" i="6"/>
  <c r="I29" i="6"/>
  <c r="J29" i="6"/>
  <c r="K29" i="6"/>
  <c r="H30" i="6"/>
  <c r="I30" i="6"/>
  <c r="J30" i="6"/>
  <c r="K30" i="6"/>
  <c r="H31" i="6"/>
  <c r="I31" i="6"/>
  <c r="J31" i="6"/>
  <c r="K31" i="6"/>
  <c r="H32" i="6"/>
  <c r="I32" i="6"/>
  <c r="J32" i="6"/>
  <c r="K32" i="6"/>
  <c r="H33" i="6"/>
  <c r="I33" i="6"/>
  <c r="J33" i="6"/>
  <c r="K33" i="6"/>
  <c r="H34" i="6"/>
  <c r="I34" i="6"/>
  <c r="J34" i="6"/>
  <c r="K34" i="6"/>
  <c r="H35" i="6"/>
  <c r="I35" i="6"/>
  <c r="J35" i="6"/>
  <c r="K35" i="6"/>
  <c r="H36" i="6"/>
  <c r="I36" i="6"/>
  <c r="J36" i="6"/>
  <c r="K36" i="6"/>
  <c r="H37" i="6"/>
  <c r="I37" i="6"/>
  <c r="J37" i="6"/>
  <c r="K37" i="6"/>
  <c r="H38" i="6"/>
  <c r="I38" i="6"/>
  <c r="J38" i="6"/>
  <c r="K38" i="6"/>
  <c r="H39" i="6"/>
  <c r="I39" i="6"/>
  <c r="J39" i="6"/>
  <c r="K39" i="6"/>
  <c r="H40" i="6"/>
  <c r="I40" i="6"/>
  <c r="J40" i="6"/>
  <c r="K40" i="6"/>
  <c r="H41" i="6"/>
  <c r="I41" i="6"/>
  <c r="J41" i="6"/>
  <c r="K41" i="6"/>
  <c r="H42" i="6"/>
  <c r="I42" i="6"/>
  <c r="J42" i="6"/>
  <c r="K42" i="6"/>
  <c r="H43" i="6"/>
  <c r="I43" i="6"/>
  <c r="J43" i="6"/>
  <c r="K43" i="6"/>
  <c r="H44" i="6"/>
  <c r="I44" i="6"/>
  <c r="J44" i="6"/>
  <c r="K44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I17" i="15"/>
  <c r="J17" i="15"/>
  <c r="K17" i="15"/>
  <c r="L17" i="15"/>
  <c r="I18" i="15"/>
  <c r="J18" i="15"/>
  <c r="K18" i="15"/>
  <c r="L18" i="15"/>
  <c r="I19" i="15"/>
  <c r="J19" i="15"/>
  <c r="K19" i="15"/>
  <c r="L19" i="15"/>
  <c r="I20" i="15"/>
  <c r="J20" i="15"/>
  <c r="K20" i="15"/>
  <c r="L20" i="15"/>
  <c r="I21" i="15"/>
  <c r="J21" i="15"/>
  <c r="K21" i="15"/>
  <c r="L21" i="15"/>
  <c r="I22" i="15"/>
  <c r="J22" i="15"/>
  <c r="K22" i="15"/>
  <c r="L22" i="15"/>
  <c r="I23" i="15"/>
  <c r="J23" i="15"/>
  <c r="K23" i="15"/>
  <c r="L23" i="15"/>
  <c r="I24" i="15"/>
  <c r="J24" i="15"/>
  <c r="K24" i="15"/>
  <c r="L24" i="15"/>
  <c r="I25" i="15"/>
  <c r="J25" i="15"/>
  <c r="K25" i="15"/>
  <c r="L25" i="15"/>
  <c r="I26" i="15"/>
  <c r="J26" i="15"/>
  <c r="K26" i="15"/>
  <c r="L26" i="15"/>
  <c r="I27" i="15"/>
  <c r="J27" i="15"/>
  <c r="K27" i="15"/>
  <c r="L27" i="15"/>
  <c r="I28" i="15"/>
  <c r="J28" i="15"/>
  <c r="K28" i="15"/>
  <c r="L28" i="15"/>
  <c r="I29" i="15"/>
  <c r="J29" i="15"/>
  <c r="K29" i="15"/>
  <c r="L29" i="15"/>
  <c r="I30" i="15"/>
  <c r="J30" i="15"/>
  <c r="K30" i="15"/>
  <c r="L30" i="15"/>
  <c r="I31" i="15"/>
  <c r="J31" i="15"/>
  <c r="K31" i="15"/>
  <c r="L31" i="15"/>
  <c r="I32" i="15"/>
  <c r="J32" i="15"/>
  <c r="K32" i="15"/>
  <c r="L32" i="15"/>
  <c r="I33" i="15"/>
  <c r="J33" i="15"/>
  <c r="K33" i="15"/>
  <c r="L33" i="15"/>
  <c r="I34" i="15"/>
  <c r="J34" i="15"/>
  <c r="P29" i="6" s="1"/>
  <c r="K34" i="15"/>
  <c r="L34" i="15"/>
  <c r="I35" i="15"/>
  <c r="J35" i="15"/>
  <c r="P30" i="6" s="1"/>
  <c r="K35" i="15"/>
  <c r="L35" i="15"/>
  <c r="I36" i="15"/>
  <c r="O31" i="6" s="1"/>
  <c r="J36" i="15"/>
  <c r="P31" i="6" s="1"/>
  <c r="K36" i="15"/>
  <c r="L36" i="15"/>
  <c r="I37" i="15"/>
  <c r="J37" i="15"/>
  <c r="K37" i="15"/>
  <c r="L37" i="15"/>
  <c r="I38" i="15"/>
  <c r="J38" i="15"/>
  <c r="K38" i="15"/>
  <c r="L38" i="15"/>
  <c r="I39" i="15"/>
  <c r="J39" i="15"/>
  <c r="P34" i="6" s="1"/>
  <c r="K39" i="15"/>
  <c r="L39" i="15"/>
  <c r="I40" i="15"/>
  <c r="J40" i="15"/>
  <c r="K40" i="15"/>
  <c r="L40" i="15"/>
  <c r="I41" i="15"/>
  <c r="J41" i="15"/>
  <c r="K41" i="15"/>
  <c r="L41" i="15"/>
  <c r="I42" i="15"/>
  <c r="O37" i="6" s="1"/>
  <c r="J42" i="15"/>
  <c r="P37" i="6" s="1"/>
  <c r="K42" i="15"/>
  <c r="L42" i="15"/>
  <c r="I43" i="15"/>
  <c r="J43" i="15"/>
  <c r="P38" i="6" s="1"/>
  <c r="K43" i="15"/>
  <c r="L43" i="15"/>
  <c r="I44" i="15"/>
  <c r="O39" i="6" s="1"/>
  <c r="J44" i="15"/>
  <c r="P39" i="6" s="1"/>
  <c r="K44" i="15"/>
  <c r="L44" i="15"/>
  <c r="I45" i="15"/>
  <c r="J45" i="15"/>
  <c r="K45" i="15"/>
  <c r="L45" i="15"/>
  <c r="I46" i="15"/>
  <c r="J46" i="15"/>
  <c r="K46" i="15"/>
  <c r="L46" i="15"/>
  <c r="I47" i="15"/>
  <c r="J47" i="15"/>
  <c r="K47" i="15"/>
  <c r="L47" i="15"/>
  <c r="I48" i="15"/>
  <c r="J48" i="15"/>
  <c r="P43" i="6" s="1"/>
  <c r="K48" i="15"/>
  <c r="L48" i="15"/>
  <c r="I49" i="15"/>
  <c r="J49" i="15"/>
  <c r="K49" i="15"/>
  <c r="L49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1" i="6" s="1"/>
  <c r="C47" i="15"/>
  <c r="C42" i="6" s="1"/>
  <c r="E42" i="6" s="1"/>
  <c r="C48" i="15"/>
  <c r="C43" i="6" s="1"/>
  <c r="C49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D34" i="6" s="1"/>
  <c r="B40" i="15"/>
  <c r="D35" i="6" s="1"/>
  <c r="B41" i="15"/>
  <c r="D36" i="6" s="1"/>
  <c r="B42" i="15"/>
  <c r="D37" i="6" s="1"/>
  <c r="B43" i="15"/>
  <c r="D38" i="6" s="1"/>
  <c r="B44" i="15"/>
  <c r="D39" i="6" s="1"/>
  <c r="B45" i="15"/>
  <c r="D40" i="6" s="1"/>
  <c r="B46" i="15"/>
  <c r="D41" i="6" s="1"/>
  <c r="B47" i="15"/>
  <c r="D42" i="6" s="1"/>
  <c r="B48" i="15"/>
  <c r="D43" i="6" s="1"/>
  <c r="B49" i="15"/>
  <c r="D44" i="6" s="1"/>
  <c r="B16" i="15"/>
  <c r="K18" i="11"/>
  <c r="K19" i="11"/>
  <c r="K20" i="11"/>
  <c r="K21" i="11"/>
  <c r="K22" i="11"/>
  <c r="K23" i="11"/>
  <c r="L23" i="11" s="1"/>
  <c r="K24" i="11"/>
  <c r="L24" i="11" s="1"/>
  <c r="K25" i="11"/>
  <c r="L25" i="11" s="1"/>
  <c r="K26" i="11"/>
  <c r="K27" i="11"/>
  <c r="L27" i="11" s="1"/>
  <c r="K28" i="11"/>
  <c r="K29" i="11"/>
  <c r="K30" i="11"/>
  <c r="K31" i="11"/>
  <c r="K32" i="11"/>
  <c r="K33" i="11"/>
  <c r="K34" i="11"/>
  <c r="K35" i="11"/>
  <c r="K36" i="11"/>
  <c r="K37" i="11"/>
  <c r="L37" i="11" s="1"/>
  <c r="K38" i="11"/>
  <c r="K39" i="11"/>
  <c r="L39" i="11" s="1"/>
  <c r="K40" i="11"/>
  <c r="L40" i="11" s="1"/>
  <c r="K41" i="11"/>
  <c r="L41" i="11" s="1"/>
  <c r="K42" i="11"/>
  <c r="L42" i="11" s="1"/>
  <c r="K43" i="11"/>
  <c r="K44" i="11"/>
  <c r="L44" i="11" s="1"/>
  <c r="K45" i="11"/>
  <c r="L45" i="11" s="1"/>
  <c r="K46" i="11"/>
  <c r="L46" i="11" s="1"/>
  <c r="K47" i="11"/>
  <c r="L47" i="11" s="1"/>
  <c r="K48" i="11"/>
  <c r="L48" i="11" s="1"/>
  <c r="K49" i="11"/>
  <c r="L49" i="11" s="1"/>
  <c r="K50" i="11"/>
  <c r="L22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29" i="6" s="1"/>
  <c r="E29" i="6" s="1"/>
  <c r="C39" i="11"/>
  <c r="C30" i="6" s="1"/>
  <c r="E30" i="6" s="1"/>
  <c r="C40" i="11"/>
  <c r="C31" i="6" s="1"/>
  <c r="C41" i="11"/>
  <c r="C32" i="6" s="1"/>
  <c r="E32" i="6" s="1"/>
  <c r="C42" i="11"/>
  <c r="C33" i="6" s="1"/>
  <c r="C43" i="11"/>
  <c r="C34" i="6" s="1"/>
  <c r="E34" i="6" s="1"/>
  <c r="C44" i="11"/>
  <c r="C35" i="6" s="1"/>
  <c r="C45" i="11"/>
  <c r="C46" i="11"/>
  <c r="C47" i="11"/>
  <c r="C48" i="11"/>
  <c r="C49" i="11"/>
  <c r="C50" i="11"/>
  <c r="B27" i="11"/>
  <c r="B33" i="11"/>
  <c r="B37" i="11"/>
  <c r="D29" i="6"/>
  <c r="D30" i="6"/>
  <c r="D31" i="6"/>
  <c r="D32" i="6"/>
  <c r="D33" i="6"/>
  <c r="B17" i="11"/>
  <c r="C17" i="11"/>
  <c r="B6" i="6"/>
  <c r="C44" i="6"/>
  <c r="E44" i="6" s="1"/>
  <c r="N29" i="6"/>
  <c r="S29" i="6"/>
  <c r="T29" i="6"/>
  <c r="U29" i="6"/>
  <c r="V29" i="6"/>
  <c r="W29" i="6"/>
  <c r="X29" i="6"/>
  <c r="N30" i="6"/>
  <c r="S30" i="6"/>
  <c r="T30" i="6"/>
  <c r="U30" i="6"/>
  <c r="V30" i="6"/>
  <c r="W30" i="6"/>
  <c r="X30" i="6"/>
  <c r="N31" i="6"/>
  <c r="S31" i="6"/>
  <c r="T31" i="6"/>
  <c r="U31" i="6"/>
  <c r="V31" i="6"/>
  <c r="W31" i="6"/>
  <c r="X31" i="6"/>
  <c r="N32" i="6"/>
  <c r="S32" i="6"/>
  <c r="T32" i="6"/>
  <c r="U32" i="6"/>
  <c r="V32" i="6"/>
  <c r="W32" i="6"/>
  <c r="X32" i="6"/>
  <c r="N33" i="6"/>
  <c r="S33" i="6"/>
  <c r="T33" i="6"/>
  <c r="U33" i="6"/>
  <c r="V33" i="6"/>
  <c r="W33" i="6"/>
  <c r="X33" i="6"/>
  <c r="N34" i="6"/>
  <c r="S34" i="6"/>
  <c r="T34" i="6"/>
  <c r="U34" i="6"/>
  <c r="V34" i="6"/>
  <c r="W34" i="6"/>
  <c r="X34" i="6"/>
  <c r="N35" i="6"/>
  <c r="S35" i="6"/>
  <c r="T35" i="6"/>
  <c r="U35" i="6"/>
  <c r="V35" i="6"/>
  <c r="W35" i="6"/>
  <c r="X35" i="6"/>
  <c r="N36" i="6"/>
  <c r="S36" i="6"/>
  <c r="T36" i="6"/>
  <c r="U36" i="6"/>
  <c r="V36" i="6"/>
  <c r="W36" i="6"/>
  <c r="X36" i="6"/>
  <c r="N37" i="6"/>
  <c r="S37" i="6"/>
  <c r="T37" i="6"/>
  <c r="U37" i="6"/>
  <c r="V37" i="6"/>
  <c r="W37" i="6"/>
  <c r="X37" i="6"/>
  <c r="N38" i="6"/>
  <c r="S38" i="6"/>
  <c r="T38" i="6"/>
  <c r="U38" i="6"/>
  <c r="V38" i="6"/>
  <c r="W38" i="6"/>
  <c r="X38" i="6"/>
  <c r="N39" i="6"/>
  <c r="S39" i="6"/>
  <c r="T39" i="6"/>
  <c r="U39" i="6"/>
  <c r="V39" i="6"/>
  <c r="W39" i="6"/>
  <c r="X39" i="6"/>
  <c r="N40" i="6"/>
  <c r="S40" i="6"/>
  <c r="T40" i="6"/>
  <c r="U40" i="6"/>
  <c r="V40" i="6"/>
  <c r="W40" i="6"/>
  <c r="X40" i="6"/>
  <c r="N41" i="6"/>
  <c r="S41" i="6"/>
  <c r="T41" i="6"/>
  <c r="U41" i="6"/>
  <c r="V41" i="6"/>
  <c r="W41" i="6"/>
  <c r="X41" i="6"/>
  <c r="N42" i="6"/>
  <c r="S42" i="6"/>
  <c r="T42" i="6"/>
  <c r="U42" i="6"/>
  <c r="V42" i="6"/>
  <c r="W42" i="6"/>
  <c r="X42" i="6"/>
  <c r="N43" i="6"/>
  <c r="S43" i="6"/>
  <c r="T43" i="6"/>
  <c r="U43" i="6"/>
  <c r="V43" i="6"/>
  <c r="W43" i="6"/>
  <c r="X43" i="6"/>
  <c r="N44" i="6"/>
  <c r="S44" i="6"/>
  <c r="T44" i="6"/>
  <c r="U44" i="6"/>
  <c r="V44" i="6"/>
  <c r="W44" i="6"/>
  <c r="X44" i="6"/>
  <c r="P35" i="6"/>
  <c r="O36" i="6"/>
  <c r="P36" i="6"/>
  <c r="O40" i="6"/>
  <c r="P40" i="6"/>
  <c r="O41" i="6"/>
  <c r="P41" i="6"/>
  <c r="P42" i="6"/>
  <c r="O44" i="6"/>
  <c r="P44" i="6"/>
  <c r="P32" i="6"/>
  <c r="P33" i="6"/>
  <c r="O29" i="6"/>
  <c r="O30" i="6"/>
  <c r="O32" i="6"/>
  <c r="O33" i="6"/>
  <c r="O34" i="6"/>
  <c r="L38" i="11"/>
  <c r="L50" i="11"/>
  <c r="K51" i="11"/>
  <c r="L51" i="11" s="1"/>
  <c r="K52" i="11"/>
  <c r="K53" i="11"/>
  <c r="C40" i="6" l="1"/>
  <c r="E40" i="6" s="1"/>
  <c r="C39" i="6"/>
  <c r="C38" i="6"/>
  <c r="E38" i="6" s="1"/>
  <c r="C37" i="6"/>
  <c r="C36" i="6"/>
  <c r="E36" i="6" s="1"/>
  <c r="E39" i="6"/>
  <c r="F39" i="6"/>
  <c r="E33" i="6"/>
  <c r="F33" i="6"/>
  <c r="R43" i="6"/>
  <c r="R35" i="6"/>
  <c r="E41" i="6"/>
  <c r="F41" i="6"/>
  <c r="E43" i="6"/>
  <c r="F43" i="6"/>
  <c r="E37" i="6"/>
  <c r="F37" i="6"/>
  <c r="E31" i="6"/>
  <c r="F31" i="6"/>
  <c r="E35" i="6"/>
  <c r="F35" i="6"/>
  <c r="L43" i="11"/>
  <c r="O35" i="6"/>
  <c r="O43" i="6"/>
  <c r="O42" i="6"/>
  <c r="O38" i="6"/>
  <c r="F44" i="6"/>
  <c r="F42" i="6"/>
  <c r="F40" i="6"/>
  <c r="F38" i="6"/>
  <c r="F36" i="6"/>
  <c r="F34" i="6"/>
  <c r="F32" i="6"/>
  <c r="F30" i="6"/>
  <c r="F29" i="6"/>
  <c r="Q43" i="6" l="1"/>
  <c r="Q35" i="6"/>
  <c r="R31" i="6"/>
  <c r="Q31" i="6"/>
  <c r="R30" i="6"/>
  <c r="Q30" i="6"/>
  <c r="R36" i="6"/>
  <c r="Q36" i="6"/>
  <c r="R41" i="6"/>
  <c r="Q41" i="6"/>
  <c r="R44" i="6"/>
  <c r="Q44" i="6"/>
  <c r="R37" i="6"/>
  <c r="Q37" i="6"/>
  <c r="R42" i="6"/>
  <c r="Q42" i="6"/>
  <c r="R29" i="6"/>
  <c r="Q29" i="6"/>
  <c r="R32" i="6"/>
  <c r="Q32" i="6"/>
  <c r="R40" i="6"/>
  <c r="Q40" i="6"/>
  <c r="R33" i="6"/>
  <c r="Q33" i="6"/>
  <c r="R39" i="6"/>
  <c r="Q39" i="6"/>
  <c r="R38" i="6"/>
  <c r="Q38" i="6"/>
  <c r="R34" i="6"/>
  <c r="Q34" i="6"/>
  <c r="I16" i="15"/>
  <c r="O11" i="6" s="1"/>
  <c r="J16" i="15"/>
  <c r="P11" i="6" s="1"/>
  <c r="C16" i="15"/>
  <c r="C11" i="6" s="1"/>
  <c r="K17" i="11"/>
  <c r="J11" i="6" s="1"/>
  <c r="N12" i="6"/>
  <c r="S12" i="6"/>
  <c r="T12" i="6"/>
  <c r="U12" i="6"/>
  <c r="V12" i="6"/>
  <c r="W12" i="6"/>
  <c r="X12" i="6"/>
  <c r="N13" i="6"/>
  <c r="S13" i="6"/>
  <c r="T13" i="6"/>
  <c r="U13" i="6"/>
  <c r="V13" i="6"/>
  <c r="W13" i="6"/>
  <c r="X13" i="6"/>
  <c r="N14" i="6"/>
  <c r="S14" i="6"/>
  <c r="T14" i="6"/>
  <c r="U14" i="6"/>
  <c r="V14" i="6"/>
  <c r="W14" i="6"/>
  <c r="X14" i="6"/>
  <c r="N15" i="6"/>
  <c r="S15" i="6"/>
  <c r="T15" i="6"/>
  <c r="U15" i="6"/>
  <c r="V15" i="6"/>
  <c r="W15" i="6"/>
  <c r="X15" i="6"/>
  <c r="N16" i="6"/>
  <c r="S16" i="6"/>
  <c r="T16" i="6"/>
  <c r="U16" i="6"/>
  <c r="V16" i="6"/>
  <c r="W16" i="6"/>
  <c r="X16" i="6"/>
  <c r="N17" i="6"/>
  <c r="S17" i="6"/>
  <c r="T17" i="6"/>
  <c r="U17" i="6"/>
  <c r="V17" i="6"/>
  <c r="W17" i="6"/>
  <c r="X17" i="6"/>
  <c r="N18" i="6"/>
  <c r="S18" i="6"/>
  <c r="T18" i="6"/>
  <c r="U18" i="6"/>
  <c r="V18" i="6"/>
  <c r="W18" i="6"/>
  <c r="X18" i="6"/>
  <c r="N19" i="6"/>
  <c r="S19" i="6"/>
  <c r="T19" i="6"/>
  <c r="U19" i="6"/>
  <c r="V19" i="6"/>
  <c r="W19" i="6"/>
  <c r="X19" i="6"/>
  <c r="N20" i="6"/>
  <c r="S20" i="6"/>
  <c r="T20" i="6"/>
  <c r="U20" i="6"/>
  <c r="V20" i="6"/>
  <c r="W20" i="6"/>
  <c r="X20" i="6"/>
  <c r="N21" i="6"/>
  <c r="S21" i="6"/>
  <c r="T21" i="6"/>
  <c r="U21" i="6"/>
  <c r="V21" i="6"/>
  <c r="W21" i="6"/>
  <c r="X21" i="6"/>
  <c r="N22" i="6"/>
  <c r="S22" i="6"/>
  <c r="T22" i="6"/>
  <c r="U22" i="6"/>
  <c r="V22" i="6"/>
  <c r="W22" i="6"/>
  <c r="X22" i="6"/>
  <c r="N23" i="6"/>
  <c r="S23" i="6"/>
  <c r="T23" i="6"/>
  <c r="U23" i="6"/>
  <c r="V23" i="6"/>
  <c r="W23" i="6"/>
  <c r="X23" i="6"/>
  <c r="N24" i="6"/>
  <c r="S24" i="6"/>
  <c r="T24" i="6"/>
  <c r="U24" i="6"/>
  <c r="V24" i="6"/>
  <c r="W24" i="6"/>
  <c r="X24" i="6"/>
  <c r="N25" i="6"/>
  <c r="S25" i="6"/>
  <c r="T25" i="6"/>
  <c r="U25" i="6"/>
  <c r="V25" i="6"/>
  <c r="W25" i="6"/>
  <c r="X25" i="6"/>
  <c r="N26" i="6"/>
  <c r="S26" i="6"/>
  <c r="T26" i="6"/>
  <c r="U26" i="6"/>
  <c r="V26" i="6"/>
  <c r="W26" i="6"/>
  <c r="X26" i="6"/>
  <c r="N27" i="6"/>
  <c r="S27" i="6"/>
  <c r="T27" i="6"/>
  <c r="U27" i="6"/>
  <c r="V27" i="6"/>
  <c r="W27" i="6"/>
  <c r="X27" i="6"/>
  <c r="N28" i="6"/>
  <c r="S28" i="6"/>
  <c r="T28" i="6"/>
  <c r="U28" i="6"/>
  <c r="V28" i="6"/>
  <c r="W28" i="6"/>
  <c r="X28" i="6"/>
  <c r="D25" i="6"/>
  <c r="C25" i="6"/>
  <c r="P25" i="6"/>
  <c r="D26" i="6"/>
  <c r="C26" i="6"/>
  <c r="O26" i="6"/>
  <c r="P26" i="6"/>
  <c r="D27" i="6"/>
  <c r="C27" i="6"/>
  <c r="P27" i="6"/>
  <c r="D28" i="6"/>
  <c r="C28" i="6"/>
  <c r="P28" i="6"/>
  <c r="D13" i="6"/>
  <c r="C13" i="6"/>
  <c r="P13" i="6"/>
  <c r="D14" i="6"/>
  <c r="C14" i="6"/>
  <c r="O14" i="6"/>
  <c r="P14" i="6"/>
  <c r="D15" i="6"/>
  <c r="C15" i="6"/>
  <c r="O15" i="6"/>
  <c r="P15" i="6"/>
  <c r="D16" i="6"/>
  <c r="C16" i="6"/>
  <c r="O16" i="6"/>
  <c r="P16" i="6"/>
  <c r="D17" i="6"/>
  <c r="C17" i="6"/>
  <c r="O17" i="6"/>
  <c r="P17" i="6"/>
  <c r="D18" i="6"/>
  <c r="C18" i="6"/>
  <c r="O18" i="6"/>
  <c r="P18" i="6"/>
  <c r="D19" i="6"/>
  <c r="C19" i="6"/>
  <c r="O19" i="6"/>
  <c r="P19" i="6"/>
  <c r="D20" i="6"/>
  <c r="C20" i="6"/>
  <c r="O20" i="6"/>
  <c r="P20" i="6"/>
  <c r="D21" i="6"/>
  <c r="C21" i="6"/>
  <c r="O21" i="6"/>
  <c r="P21" i="6"/>
  <c r="D22" i="6"/>
  <c r="C22" i="6"/>
  <c r="O22" i="6"/>
  <c r="P22" i="6"/>
  <c r="D23" i="6"/>
  <c r="C23" i="6"/>
  <c r="O23" i="6"/>
  <c r="P23" i="6"/>
  <c r="D24" i="6"/>
  <c r="C24" i="6"/>
  <c r="F24" i="6" s="1"/>
  <c r="P24" i="6"/>
  <c r="D12" i="6"/>
  <c r="C12" i="6"/>
  <c r="P12" i="6"/>
  <c r="B6" i="15"/>
  <c r="L52" i="11"/>
  <c r="L34" i="11"/>
  <c r="L33" i="11"/>
  <c r="L31" i="11"/>
  <c r="L28" i="11"/>
  <c r="L21" i="11"/>
  <c r="L20" i="11"/>
  <c r="D11" i="6"/>
  <c r="X11" i="6"/>
  <c r="W11" i="6"/>
  <c r="V11" i="6"/>
  <c r="U11" i="6"/>
  <c r="T11" i="6"/>
  <c r="S11" i="6"/>
  <c r="N11" i="6"/>
  <c r="I11" i="6"/>
  <c r="H11" i="6"/>
  <c r="G11" i="6"/>
  <c r="L26" i="11" l="1"/>
  <c r="F11" i="6"/>
  <c r="E11" i="6"/>
  <c r="Q17" i="6"/>
  <c r="L53" i="11"/>
  <c r="L29" i="11"/>
  <c r="L19" i="11"/>
  <c r="Q19" i="6"/>
  <c r="L18" i="11"/>
  <c r="F18" i="6"/>
  <c r="E18" i="6"/>
  <c r="E23" i="6"/>
  <c r="F23" i="6"/>
  <c r="F20" i="6"/>
  <c r="E20" i="6"/>
  <c r="F22" i="6"/>
  <c r="E22" i="6"/>
  <c r="E17" i="6"/>
  <c r="F17" i="6"/>
  <c r="F21" i="6"/>
  <c r="E21" i="6"/>
  <c r="F19" i="6"/>
  <c r="E19" i="6"/>
  <c r="L35" i="11"/>
  <c r="R23" i="6"/>
  <c r="R18" i="6"/>
  <c r="L30" i="11"/>
  <c r="R12" i="6"/>
  <c r="R24" i="6"/>
  <c r="R15" i="6"/>
  <c r="Q14" i="6"/>
  <c r="Q13" i="6"/>
  <c r="R28" i="6"/>
  <c r="Q27" i="6"/>
  <c r="R25" i="6"/>
  <c r="L32" i="11"/>
  <c r="L36" i="11"/>
  <c r="O24" i="6"/>
  <c r="E12" i="6"/>
  <c r="F12" i="6"/>
  <c r="E16" i="6"/>
  <c r="F16" i="6"/>
  <c r="F15" i="6"/>
  <c r="E15" i="6"/>
  <c r="F14" i="6"/>
  <c r="E14" i="6"/>
  <c r="E13" i="6"/>
  <c r="F13" i="6"/>
  <c r="F28" i="6"/>
  <c r="E28" i="6"/>
  <c r="F27" i="6"/>
  <c r="E27" i="6"/>
  <c r="E26" i="6"/>
  <c r="F26" i="6"/>
  <c r="E25" i="6"/>
  <c r="F25" i="6"/>
  <c r="K16" i="15"/>
  <c r="O27" i="6"/>
  <c r="L17" i="11"/>
  <c r="K11" i="6" s="1"/>
  <c r="O12" i="6"/>
  <c r="E24" i="6"/>
  <c r="O28" i="6"/>
  <c r="O25" i="6"/>
  <c r="O13" i="6"/>
  <c r="R17" i="6" l="1"/>
  <c r="Q23" i="6"/>
  <c r="Q28" i="6"/>
  <c r="R19" i="6"/>
  <c r="Q18" i="6"/>
  <c r="Q15" i="6"/>
  <c r="Q25" i="6"/>
  <c r="R13" i="6"/>
  <c r="Q12" i="6"/>
  <c r="R27" i="6"/>
  <c r="R14" i="6"/>
  <c r="Q24" i="6"/>
  <c r="Q16" i="6"/>
  <c r="R16" i="6"/>
  <c r="R21" i="6"/>
  <c r="Q21" i="6"/>
  <c r="Q20" i="6"/>
  <c r="R20" i="6"/>
  <c r="Q22" i="6"/>
  <c r="R22" i="6"/>
  <c r="Q11" i="6"/>
  <c r="L16" i="15"/>
  <c r="R11" i="6" s="1"/>
  <c r="Q26" i="6"/>
  <c r="R26" i="6"/>
</calcChain>
</file>

<file path=xl/sharedStrings.xml><?xml version="1.0" encoding="utf-8"?>
<sst xmlns="http://schemas.openxmlformats.org/spreadsheetml/2006/main" count="722" uniqueCount="321">
  <si>
    <t>Catastrófico</t>
  </si>
  <si>
    <t>Moderado</t>
  </si>
  <si>
    <t>Probabilidad</t>
  </si>
  <si>
    <t>Impacto</t>
  </si>
  <si>
    <t>%</t>
  </si>
  <si>
    <t>Probabilidad de Ocurrencia</t>
  </si>
  <si>
    <t>DEFINICIONES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</si>
  <si>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</si>
  <si>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</si>
  <si>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</si>
  <si>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</si>
  <si>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</si>
  <si>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Valoración</t>
  </si>
  <si>
    <t>Catagoria</t>
  </si>
  <si>
    <t>Categoria del Riesgo</t>
  </si>
  <si>
    <t>Insignificante</t>
  </si>
  <si>
    <t>Menor</t>
  </si>
  <si>
    <t>Mayor</t>
  </si>
  <si>
    <t>Categoria</t>
  </si>
  <si>
    <t>Impacto del Riesgo</t>
  </si>
  <si>
    <t>Valoración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</si>
  <si>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</si>
  <si>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</si>
  <si>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</si>
  <si>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</si>
  <si>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</si>
  <si>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</si>
  <si>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</si>
  <si>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</si>
  <si>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TIPO</t>
  </si>
  <si>
    <t>CLASE</t>
  </si>
  <si>
    <t>FUENTE</t>
  </si>
  <si>
    <t>ETAPAS</t>
  </si>
  <si>
    <t>Inadecuada escogencia de la modalidad de contratación</t>
  </si>
  <si>
    <t>SELECCIÓN</t>
  </si>
  <si>
    <t>CONTRATACIÓN</t>
  </si>
  <si>
    <t>EJECUCIÓN</t>
  </si>
  <si>
    <t>PLANEACIÓN</t>
  </si>
  <si>
    <t>Estatal</t>
  </si>
  <si>
    <t>Especifico</t>
  </si>
  <si>
    <t>General</t>
  </si>
  <si>
    <t>Interno</t>
  </si>
  <si>
    <t>Externo</t>
  </si>
  <si>
    <t>ETAPA</t>
  </si>
  <si>
    <t>No</t>
  </si>
  <si>
    <t>Clase</t>
  </si>
  <si>
    <t>Fuente</t>
  </si>
  <si>
    <t>Etapa</t>
  </si>
  <si>
    <t>Descripción (Que puede pasar y, cómo puede ocurrir)</t>
  </si>
  <si>
    <t>Consecuencias de la ocurrencia del evento</t>
  </si>
  <si>
    <t>Calificación total</t>
  </si>
  <si>
    <t>Prioridad</t>
  </si>
  <si>
    <t>¿A quien se le asigna?</t>
  </si>
  <si>
    <t>Tratamiento/Controles a ser implementados</t>
  </si>
  <si>
    <t>Calificación Total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</si>
  <si>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</si>
  <si>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</si>
  <si>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</si>
  <si>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</si>
  <si>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</si>
  <si>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</si>
  <si>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INSTRUCCIONES PARA LA IDENTIFICACIÓN,  ANALISIS, EVALUACIÓN , ASIGNACIÓN Y TRATAMIENTO DE RIESGOS EN LA CONTRATACIÓN</t>
  </si>
  <si>
    <t>1) Describa el tratamiento/controles a ser implementados</t>
  </si>
  <si>
    <t>Calificación Cualitativa</t>
  </si>
  <si>
    <t>Calificación Monetaria</t>
  </si>
  <si>
    <t>Obstruye la ejecución del contrato de manera intrascendente.</t>
  </si>
  <si>
    <t>Perturba la ejecución del contrato de manera grave imposibilitando la consecución del objeto contractual.</t>
  </si>
  <si>
    <t>Impacto sobre el valor del contrato en más del treinta por ciento (30%).</t>
  </si>
  <si>
    <t>Obstruye la ejecución del contrato sustancialmente pero aun así permite la consecución del objeto contractual</t>
  </si>
  <si>
    <t>Incrementa el valor del contrato entre el quince (15%) y el treinta por ciento (30%).</t>
  </si>
  <si>
    <t>Afecta la ejecución del contrato sin alterar el beneficio para las partes</t>
  </si>
  <si>
    <t>Genera un impacto sobre el valor del contrato entre el cinco (5%) y el quince por ciento (15%).</t>
  </si>
  <si>
    <t>Dificulta la ejecución del contrato de manera baja, aplicando medidas mínimas se pueden lograr el objeto contractual</t>
  </si>
  <si>
    <t>Los sobrecostos no representan más del cinco por ciento (5%) del valor del contrato.</t>
  </si>
  <si>
    <t>Los sobrecostos no representan más del uno por ciento (1%) del valor del contrato.</t>
  </si>
  <si>
    <t>Cualitativa</t>
  </si>
  <si>
    <t>Monetaria</t>
  </si>
  <si>
    <t>CALIFICACIÓN</t>
  </si>
  <si>
    <t>ESTABLECER EL CONTEXTO</t>
  </si>
  <si>
    <t xml:space="preserve">Categoria </t>
  </si>
  <si>
    <t>Esta matriz es un documento anexo del Estudio Previo</t>
  </si>
  <si>
    <t>¿Cómo se realiza el monitoreo?</t>
  </si>
  <si>
    <t>SDG</t>
  </si>
  <si>
    <t>CONTRATISTA</t>
  </si>
  <si>
    <t>CONTRATISTA Y SDG</t>
  </si>
  <si>
    <t>MATRIZ DE RIESGOS DE CONTRATACIÓN</t>
  </si>
  <si>
    <t>MATRIZ DE RIESGOS EN CONTRATACIÓN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</si>
  <si>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</si>
  <si>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</si>
  <si>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</si>
  <si>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</si>
  <si>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t>5) Al realizar las anteriores actividades se obtendrá la calificación total y la valoración del riesgo (prioridad).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</si>
  <si>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</si>
  <si>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</si>
  <si>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</si>
  <si>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6) Continúe en la hoja de "EVALUACIÓN DE CONTROLES"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</si>
  <si>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</si>
  <si>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2) Describa las consecuencias de la ocurrencia del Riesgo/evento.</t>
  </si>
  <si>
    <t>3) Continúe en la hoja de "ASIGNACIÓN Y TRATAMIENTO" y diligencie las siguientes casillas: A quien se le asigna y el porcentaje que asume cada una de las partes en caso de que sea compartido.</t>
  </si>
  <si>
    <t>1) Diligencie el objeto contractual y seleccione la(s) etapas  y los riesgos que aplican al objeto contractual, de acuerdo a lo definido en la hoja de "IDENTIFICACIÓN Y ANÁLISIS"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</si>
  <si>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</si>
  <si>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</si>
  <si>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</si>
  <si>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Código: GCO-GCI-F164
Versión: 02
Vigencia: 01 de diciembre de 2022
Caso HOLA: 280117</t>
  </si>
  <si>
    <r>
      <t xml:space="preserve">Factores ambientales. </t>
    </r>
    <r>
      <rPr>
        <i/>
        <sz val="12"/>
        <rFont val="Garamond"/>
        <family val="1"/>
      </rPr>
      <t>El proceso debera cumplir con la guia de contratación sostenible GCO-GCI-IN001 con carta de compromiso de buenas practias ambientales</t>
    </r>
  </si>
  <si>
    <r>
      <t xml:space="preserve">Entorno socio ambiental: </t>
    </r>
    <r>
      <rPr>
        <i/>
        <sz val="12"/>
        <rFont val="Garamond"/>
        <family val="1"/>
      </rPr>
      <t>No aplican</t>
    </r>
  </si>
  <si>
    <r>
      <t xml:space="preserve">Condiciones políticas: </t>
    </r>
    <r>
      <rPr>
        <i/>
        <sz val="12"/>
        <rFont val="Garamond"/>
        <family val="1"/>
      </rPr>
      <t>No aplican</t>
    </r>
  </si>
  <si>
    <r>
      <t xml:space="preserve">Normativa aplicable al objeto del Proceso de Contratación. </t>
    </r>
    <r>
      <rPr>
        <i/>
        <sz val="12"/>
        <rFont val="Garamond"/>
        <family val="1"/>
      </rPr>
      <t>Ley 80 de 1993, Ley 1150 de 2007, Ley 1474 de 2011, Ley 1437 de 2011, Decreto Ley 019 de 2012, Decreto 1082 de 2015 y Decreto 1860 de 2021, Ley 1474 de 2011 y demás normas concordantes y aplicables al ámbito del deber de análisis por parte de las entidades públicas, incluyendo el concepto emanado por la Agencia Nacional de Colombia Eficiente.</t>
    </r>
    <r>
      <rPr>
        <b/>
        <sz val="12"/>
        <rFont val="Garamond"/>
        <family val="1"/>
      </rPr>
      <t xml:space="preserve">
</t>
    </r>
  </si>
  <si>
    <t>NO</t>
  </si>
  <si>
    <t>Categoría del Riesgo</t>
  </si>
  <si>
    <t>Casi cierto (ocurre en la mayoría de circunstancias)</t>
  </si>
  <si>
    <r>
      <t xml:space="preserve">Sector del objeto del Proceso de Contratación y su mercado. </t>
    </r>
    <r>
      <rPr>
        <i/>
        <sz val="12"/>
        <rFont val="Garamond"/>
        <family val="1"/>
      </rPr>
      <t>Sector terciario, Involucra la prestación de servicios a la población y a otras empresas. Entre las actividades desarrolladas se encuentraCódigo 8016 – Servicios de administración de empresas; Código 4910 – Coleccionables y Condecoraciones; Código 4922 – Equipos y Accesorios para Deportes; Código 5310 – Ropa; Código 8010 – Gerencia de proyectos; Código 9014 – Deportes Comerciales; Código 9314 – Servicios Comunitarios y Sociales; Código 9412 – Clubes</t>
    </r>
  </si>
  <si>
    <t>Requisitos habilitantes inapropiados</t>
  </si>
  <si>
    <t>Requisitos que impidan la selección objetiva</t>
  </si>
  <si>
    <t>Financiero</t>
  </si>
  <si>
    <t>Reclamos de terceros</t>
  </si>
  <si>
    <t>Insuficiencia o imprecisión en el Anexo Técnico</t>
  </si>
  <si>
    <t>Inadecuada estimación del presupuesto oficial</t>
  </si>
  <si>
    <t>Inadecuada elaboración de estudios previos y del sector</t>
  </si>
  <si>
    <t>Falta o tardanza en el registro presupuestal (CDP)</t>
  </si>
  <si>
    <t>Normativa aplicable desactualizada o inaplicada</t>
  </si>
  <si>
    <t>Factores ambientales y climáticos que afectan la planeación de eventos</t>
  </si>
  <si>
    <t>Inadecuado análisis del entorno socioambiental de Ciudad Bolívar</t>
  </si>
  <si>
    <t>Presentación de ofertas con precios artificialmente bajos</t>
  </si>
  <si>
    <t>Impugnación o recurso de apelación contra la evaluación</t>
  </si>
  <si>
    <t>Declaratoria de desierto del proceso</t>
  </si>
  <si>
    <t>Conflicto de interés en el comité evaluador</t>
  </si>
  <si>
    <t>Filtraciones de información durante el proceso de selección</t>
  </si>
  <si>
    <t>Manipulación del proceso licitatorio (colusión entre oferentes)</t>
  </si>
  <si>
    <t>Retrasos en la firma del contrato</t>
  </si>
  <si>
    <t>Falta o tardanza del registro presupuestal (RP)</t>
  </si>
  <si>
    <t>Inconsistencias o insuficiencias en las pólizas y garantías</t>
  </si>
  <si>
    <t>Incumplimiento parcial o total del contratista</t>
  </si>
  <si>
    <t>Insuficiencia del talento humano del contratista</t>
  </si>
  <si>
    <t>Eventos de orden público que impidan la realización de actividades</t>
  </si>
  <si>
    <t>Fenómenos climáticos o de la naturaleza durante la ejecución</t>
  </si>
  <si>
    <t>Desequilibrio económico del contrato por variación de precios</t>
  </si>
  <si>
    <t>Inadecuada supervisión del contrato</t>
  </si>
  <si>
    <t>Incumplimiento de obligaciones laborales y de seguridad social por parte del contratista</t>
  </si>
  <si>
    <t>Fallas tecnológicas en el registro y reporte de beneficiarios</t>
  </si>
  <si>
    <t>Afectaciones ambientales derivadas de la realización de eventos masivos</t>
  </si>
  <si>
    <t>Desarticulación con el IDRD, la Secretaría de Cultura y otras entidades</t>
  </si>
  <si>
    <t>No concertación efectiva con las iniciativas de Presupuestos Participativos</t>
  </si>
  <si>
    <t>Accidentes o lesiones de beneficiarios durante los eventos</t>
  </si>
  <si>
    <t>Cambios regulatorios o normativos durante la ejecución</t>
  </si>
  <si>
    <t>Insuficiencia de implementos deportivos para atender los beneficiarios</t>
  </si>
  <si>
    <t>Operacional</t>
  </si>
  <si>
    <t>Economico</t>
  </si>
  <si>
    <t>Regulatorio</t>
  </si>
  <si>
    <t>De la Naturaleza</t>
  </si>
  <si>
    <t>Social</t>
  </si>
  <si>
    <t>Social o Politico</t>
  </si>
  <si>
    <t>Tecnologico</t>
  </si>
  <si>
    <t>Ambiental</t>
  </si>
  <si>
    <t>Nulidad del proceso, demoras administrativas, impugnaciones por parte de oferentes, declaratoria de desierto</t>
  </si>
  <si>
    <t>Propuestas no comparables, incumplimientos en ejecución, reclamaciones contractuales, imposibilidad de lograr las metas del proyecto 2249</t>
  </si>
  <si>
    <t>Propuestas con precios artificialmente bajos o altos, desequilibrio económico del contrato, incumplimientos del contratista, adiciones presupuestales</t>
  </si>
  <si>
    <t>Requisitos habilitantes mal calibrados, selección objetiva comprometida, impugnaciones, demandas</t>
  </si>
  <si>
    <t>Retraso en apertura del proceso, imposibilidad de publicar los documentos del proceso, incumplimiento de metas para la vigencia 2026</t>
  </si>
  <si>
    <t>Vicios de procedimiento, nulidades, sanciones disciplinarias, impugnaciones</t>
  </si>
  <si>
    <t>Cancelación o reprogramación de eventos, insatisfacción de la comunidad, incumplimiento de metas de beneficiarios</t>
  </si>
  <si>
    <t>Ausencia de proponentes habilitados, declaratoria de desierto, o adjudicación a proponentes sin capacidad real de ejecución</t>
  </si>
  <si>
    <t>Nulidad del proceso, investigaciones disciplinarias y penales, pérdida de la meta de la vigencia 2026</t>
  </si>
  <si>
    <t>Dificultad para ejecutar los componentes en zonas rurales, riesgo para beneficiarios y personal del contratista</t>
  </si>
  <si>
    <t>Incumplimiento contractual, mala calidad de los eventos, afectación a los 2.000 beneficiarios, imposición de multas y sanciones</t>
  </si>
  <si>
    <t>Retraso en la adjudicación, riesgo de no inicio oportuno del contrato, pérdida de la meta de la vigencia 2026</t>
  </si>
  <si>
    <t>Pérdida de la vigencia presupuestal, incumplimiento de metas del Plan de Desarrollo Local, necesidad de adelantar un nuevo proceso</t>
  </si>
  <si>
    <t>Nulidad de la adjudicación, investigaciones disciplinarias, penales y fiscales, desconfianza institucional</t>
  </si>
  <si>
    <t>Desequilibrio en la competencia, posibles actos de corrupción, investigaciones disciplinarias</t>
  </si>
  <si>
    <t>Afectación de la libre competencia, investigación por prácticas anticompetitivas ante la SIC, daño al erario</t>
  </si>
  <si>
    <t>Retraso en el inicio de ejecución, riesgo de pérdida de la vigencia presupuestal 2026, incumplimiento de metas</t>
  </si>
  <si>
    <t>Imposibilidad de iniciar la ejecución del contrato, pérdida de la vigencia presupuestal 2026</t>
  </si>
  <si>
    <t>Desprotección de la entidad ante incumplimientos, perjuicios económicos al erario</t>
  </si>
  <si>
    <t>No se alcanza la meta de 2.000 beneficiarios, afectación a comunidades priorizadas, imposición de multas, posible liquidación unilateral</t>
  </si>
  <si>
    <t>Deficiente calidad de los eventos, riesgos para la seguridad de los beneficiarios, reclamaciones de la comunidad</t>
  </si>
  <si>
    <t>Actividades incompletas, insatisfacción de los beneficiarios, reclamaciones de la comunidad, incumplimiento de la meta</t>
  </si>
  <si>
    <t>Necesidad de ajustes en la ejecución, costos adicionales, retrasos, posibles suspensiones de actividades</t>
  </si>
  <si>
    <t>Reclamaciones civiles y penales contra la entidad y el contratista, afectación reputacional, suspensión de actividades</t>
  </si>
  <si>
    <t>Reclamaciones ciudadanas, intervención de veedurías, riesgo de suspensión de actividades, pérdida de legitimidad del proceso</t>
  </si>
  <si>
    <t>Duplicidad de acciones, sub-utilización de recursos, limitaciones para alcanzar la meta de beneficiarios</t>
  </si>
  <si>
    <t>Sanciones de la autoridad ambiental (SDA), quejas de la comunidad, daños al espacio público, afectación reputacional de la entidad</t>
  </si>
  <si>
    <t>Observaciones de Contraloría, imposibilidad de certificar el cumplimiento de la meta del proyecto 2249, hallazgos fiscales</t>
  </si>
  <si>
    <t>Reclamaciones laborales contra la entidad, investigaciones de la Inspección de Trabajo, afectación reputacional</t>
  </si>
  <si>
    <t>Pagos por actividades no ejecutadas, mala calidad de los eventos, imposibilidad de imponer sanciones oportunas, detrimento patrimonial</t>
  </si>
  <si>
    <t>Solicitudes de adición o desequilibrio económico por parte del contratista, riesgo de incumplimiento, reclamaciones</t>
  </si>
  <si>
    <t>Cancelación de eventos, accidentes de beneficiarios, costos adicionales de reprogramación, incumplimiento de metas</t>
  </si>
  <si>
    <t>Cancelación o suspensión de eventos, riesgo para beneficiarios y personal, incumplimiento de metas</t>
  </si>
  <si>
    <t>Suspensión del contrato, intervención de entes de control, retrasos en la ejecución</t>
  </si>
  <si>
    <t>Verificación jurídica previa por la Dirección de Contratación</t>
  </si>
  <si>
    <t>Revisión técnica del Anexo por el área requirente y validación con IDRD</t>
  </si>
  <si>
    <t>Estudio de mercado robusto con mínimo 3 cotizaciones verificadas</t>
  </si>
  <si>
    <t>Revisión y aprobación por comité técnico-jurídico</t>
  </si>
  <si>
    <t>Gestión oportuna ante la Subdirección Financiera del FDL</t>
  </si>
  <si>
    <t>Revisión jurídica permanente de la normatividad vigente</t>
  </si>
  <si>
    <t>Cronograma flexible y planes de contingencia climática</t>
  </si>
  <si>
    <t>Revisión por abogado especialista y publicación anticipada del borrador</t>
  </si>
  <si>
    <t>Revisión por segunda instancia jurídica y control de legalidad</t>
  </si>
  <si>
    <t>Articulación con la Alcaldía Local y diagnóstico territorial previo</t>
  </si>
  <si>
    <t>Aplicar el análisis de precios artificialmente bajos (Art. 2.2.1.2.1.2.6 Dto. 1082/15)</t>
  </si>
  <si>
    <t>Evaluaciones técnicas y jurídicas sustentadas y documentadas</t>
  </si>
  <si>
    <t>Difusión amplia del proceso y audiencias de aclaración</t>
  </si>
  <si>
    <t>Declaraciones de impedimento y recusación oportunas</t>
  </si>
  <si>
    <t>Protocolo de confidencialidad y seguridad de la información</t>
  </si>
  <si>
    <t>Denuncia ante SIC, análisis de patrones de propuestas</t>
  </si>
  <si>
    <t>Fijar plazo perentorio en pliego; aplicar figura de adjudicatario incumplido</t>
  </si>
  <si>
    <t>Coordinación anticipada con el Area Financiera del FDL</t>
  </si>
  <si>
    <t>Verificación jurídica de las pólizas antes de aprobación</t>
  </si>
  <si>
    <t>Socialización del proceso con comunidades y veedurías</t>
  </si>
  <si>
    <t>Supervisión estricta, multas escalonadas y cláusula penal</t>
  </si>
  <si>
    <t>Exigir hojas de vida del equipo en propuesta; verificación durante ejecución</t>
  </si>
  <si>
    <t>Coordinación con Policía Nacional y Alcaldía Local; planes de contingencia</t>
  </si>
  <si>
    <t>Póliza de seguros con amparo de eventos climáticos; fechas alternas</t>
  </si>
  <si>
    <t>Análisis de mercado exhaustivo; cláusula de fórmula de reajuste si aplica</t>
  </si>
  <si>
    <t>Designar supervisor idóneo; informes mensuales de supervisión; apoyo técnico</t>
  </si>
  <si>
    <t>Verificación periódica de nómina y aportes; retención de pagos si hay incumplimiento</t>
  </si>
  <si>
    <t>Exigir sistema de registro digital y físico con respaldo; validación mensual</t>
  </si>
  <si>
    <t>Exigir plan de manejo ambiental y gestión de residuos en el contrato</t>
  </si>
  <si>
    <t>Actas de coordinación interinstitucional previas al inicio de actividades</t>
  </si>
  <si>
    <t>Exigir actas de concertación comunitaria como entregable; acompañamiento del FDL</t>
  </si>
  <si>
    <t>Exigir póliza de accidentes, protocolo de seguridad y personal de primeros auxilios</t>
  </si>
  <si>
    <t xml:space="preserve">Monitoreo normativo permanente; ajuste oportuno a los procedimientos </t>
  </si>
  <si>
    <t>Verificar entrega de implementos como hito previo a cada componente</t>
  </si>
  <si>
    <t>SI</t>
  </si>
  <si>
    <t>Coordinación Área de Contratación FDLCB</t>
  </si>
  <si>
    <t>Área Técnica / IDRD / FDLCB</t>
  </si>
  <si>
    <t>Área Financiera / Planeación</t>
  </si>
  <si>
    <t>Comité Técnico-Jurídico</t>
  </si>
  <si>
    <t>Area Financiera FDLCB</t>
  </si>
  <si>
    <t>Área Jurídica FDLCB</t>
  </si>
  <si>
    <t>Área Técnica / Contratista</t>
  </si>
  <si>
    <t>Área Jurídica / Área Técnica</t>
  </si>
  <si>
    <t>Alcaldía Local / Área Social</t>
  </si>
  <si>
    <t>Comité Evaluador</t>
  </si>
  <si>
    <t>Comité Evaluador / Área Jurídica</t>
  </si>
  <si>
    <t>Entidad / SIC / Área Jurídica</t>
  </si>
  <si>
    <t>Contratista</t>
  </si>
  <si>
    <t>Subárea Financiera FDLCB</t>
  </si>
  <si>
    <t>Área Jurídica / Aseguradora</t>
  </si>
  <si>
    <t>Área de Participacion/ Área Jurídica</t>
  </si>
  <si>
    <t>Supervisor del contrato</t>
  </si>
  <si>
    <t>Supervisor / Contratista</t>
  </si>
  <si>
    <t>Alcaldía Local / Policía / Contratista</t>
  </si>
  <si>
    <t>Supervisor / Área Financiera</t>
  </si>
  <si>
    <t>Supervisor / Área TIC</t>
  </si>
  <si>
    <t>Contratista / Autoridad ambiental</t>
  </si>
  <si>
    <t>Supervisor / Entidades aliadas</t>
  </si>
  <si>
    <t>Supervisor / Área de Participacion</t>
  </si>
  <si>
    <t>Contratista / Supervisor</t>
  </si>
  <si>
    <t>Área Jurídica / Supervisor</t>
  </si>
  <si>
    <t>Planeación (mes 1)</t>
  </si>
  <si>
    <t>Publicación pliego</t>
  </si>
  <si>
    <t>Apertura proceso</t>
  </si>
  <si>
    <t>Planeación</t>
  </si>
  <si>
    <t>Ejecución</t>
  </si>
  <si>
    <t>Inicio ejecución</t>
  </si>
  <si>
    <t>Selección</t>
  </si>
  <si>
    <t>Adjudicación</t>
  </si>
  <si>
    <t>Cierre proceso</t>
  </si>
  <si>
    <t>Firma contrato</t>
  </si>
  <si>
    <t>Contratación</t>
  </si>
  <si>
    <t>Legalización</t>
  </si>
  <si>
    <t>Finalización</t>
  </si>
  <si>
    <t>Revisión única previa</t>
  </si>
  <si>
    <t>Mesa técnica semanal</t>
  </si>
  <si>
    <t>Validación previa única</t>
  </si>
  <si>
    <t>Revisión documental única</t>
  </si>
  <si>
    <t>Seguimiento semanal</t>
  </si>
  <si>
    <t>Control normativo permanente</t>
  </si>
  <si>
    <t>Seguimiento mensual</t>
  </si>
  <si>
    <t>Revisión previa</t>
  </si>
  <si>
    <t>Control previo único</t>
  </si>
  <si>
    <t>Evaluación por evento</t>
  </si>
  <si>
    <t>Seguimiento por etapa</t>
  </si>
  <si>
    <t>Revisión única</t>
  </si>
  <si>
    <t>Verificación previa</t>
  </si>
  <si>
    <t>Control permanente</t>
  </si>
  <si>
    <t>Monitoreo por proceso</t>
  </si>
  <si>
    <t>Seguimiento diario</t>
  </si>
  <si>
    <t>Seguimiento permanente</t>
  </si>
  <si>
    <t>Seguimiento por evento</t>
  </si>
  <si>
    <t>Verificación mensual</t>
  </si>
  <si>
    <t>Comité mensual</t>
  </si>
  <si>
    <t>Monitoreo permanente</t>
  </si>
  <si>
    <t>Verificación por evento</t>
  </si>
  <si>
    <t>Lista de chequeo jurídica validando modalidad, objeto y cuantía antes de publicación</t>
  </si>
  <si>
    <t>Mesas técnicas con actas de validación del Anexo Técnico y revisión cruzada con IDRD</t>
  </si>
  <si>
    <t>Comparación de cotizaciones, estudio de mercado documentado y validación financiera</t>
  </si>
  <si>
    <t>Revisión integral de estudios previos mediante lista de verificación técnico-jurídica</t>
  </si>
  <si>
    <t>Control mediante cronograma financiero y verificación de expedición del CDP</t>
  </si>
  <si>
    <t>Matriz de cumplimiento normativo y revisión jurídica antes de publicación</t>
  </si>
  <si>
    <t>Seguimiento a pronósticos climáticos y ajustes documentados al cronograma</t>
  </si>
  <si>
    <t>Revisión jurídica de requisitos habilitantes y observaciones al pliego</t>
  </si>
  <si>
    <t>Validación de factores de evaluación mediante control de legalidad</t>
  </si>
  <si>
    <t>Informes de diagnóstico territorial y actas de articulación con actores locales</t>
  </si>
  <si>
    <t>Aplicación de análisis de precios artificialmente bajos y requerimientos al oferente</t>
  </si>
  <si>
    <t>Seguimiento a SECOP y control de tiempos de respuesta a observaciones y recursos</t>
  </si>
  <si>
    <t>Verificación de número de oferentes y cumplimiento de requisitos habilitantes</t>
  </si>
  <si>
    <t>Declaraciones de conflicto de interés firmadas y verificación documental</t>
  </si>
  <si>
    <t>Control de acceso a información, trazabilidad documental y auditoría interna</t>
  </si>
  <si>
    <t>Análisis de patrones de ofertas y reporte a autoridades si se detectan anomalías</t>
  </si>
  <si>
    <t>Control mediante cronograma de legalización y seguimiento diario al contratista</t>
  </si>
  <si>
    <t>Verificación de expedición del RP y registro en sistema financiero</t>
  </si>
  <si>
    <t>Revisión jurídica de pólizas, validación con aseguradora y aprobación formal</t>
  </si>
  <si>
    <t>Registro de PQRS, actas de socialización y seguimiento a reclamaciones</t>
  </si>
  <si>
    <t>Informes semanales de supervisión con evidencias (fotos, listas, actas)</t>
  </si>
  <si>
    <t>Verificación de personal en campo y revisión de hojas de vida</t>
  </si>
  <si>
    <t>Reportes de orden público, coordinación con autoridades y actas de contingencia</t>
  </si>
  <si>
    <t>Seguimiento a condiciones climáticas y actas de reprogramación de eventos</t>
  </si>
  <si>
    <t>Análisis mensual de costos y revisión de solicitudes de ajuste económico</t>
  </si>
  <si>
    <t>Informes de supervisión técnica, financiera y administrativa con checklist</t>
  </si>
  <si>
    <t>Verificación de pagos de nómina y seguridad social mediante soportes PILA</t>
  </si>
  <si>
    <t>Validación de bases de datos de beneficiarios y respaldo físico/digital</t>
  </si>
  <si>
    <t>Inspecciones en sitio y verificación del plan de manejo ambiental</t>
  </si>
  <si>
    <t>Actas de coordinación interinstitucional y seguimiento a compromisos</t>
  </si>
  <si>
    <t>Actas de concertación comunitaria y seguimiento a acuerdos</t>
  </si>
  <si>
    <t>Reportes de incidentes, actas de atención y verificación de pólizas</t>
  </si>
  <si>
    <t>Seguimiento a cambios normativos y emisión de alertas jurídicas</t>
  </si>
  <si>
    <t>Verificación de inventarios, actas de entrega y control de calidad de implementos</t>
  </si>
  <si>
    <t>Objeto del Proceso de Contratación: PRESTAR LOS SERVICIOS INTEGRALES PARA LA REALIZACIÓN DE LOS EVENTOS RECREATIVOS Y DEPORTIVOS EN LOCALIDAD DE CIUDAD BOLÍVAR, EN EL MARCO DEL PLAN DE DESARROLLO LOCAL 2025-2028.</t>
  </si>
  <si>
    <t>Objeto Contractual: PRESTAR LOS SERVICIOS INTEGRALES PARA LA REALIZACIÓN DE LOS EVENTOS RECREATIVOS Y DEPORTIVOS EN LOCALIDAD DE CIUDAD BOLÍVAR, EN EL MARCO DEL PLAN DE DESARROLLO LOCAL 2025-2028.</t>
  </si>
  <si>
    <t>Experiencia propia y de otras Entidades Estatales en Procesos de Contratación del mismo tipo. FDLCB-LP-010-2025; FDLCB-LP-004-2024; FDLCB-LP-009-2022; FDLSUBA-LP-008-2025 (134997); FDLT-LP 424-2025 (148293); FDLM-LP-016-2025 (133718)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</si>
</sst>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77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8" xfId="0" applyBorder="1" applyAlignment="1">
      <alignment horizontal="center"/>
    </xf>
    <xf numFmtId="0" fontId="9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/>
    <xf numFmtId="0" fontId="7" fillId="0" borderId="8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textRotation="90" wrapText="1"/>
    </xf>
    <xf numFmtId="0" fontId="12" fillId="4" borderId="15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textRotation="90" wrapText="1"/>
    </xf>
    <xf numFmtId="0" fontId="7" fillId="0" borderId="20" xfId="0" applyFont="1" applyBorder="1" applyAlignment="1">
      <alignment horizontal="center" vertical="center" wrapText="1"/>
    </xf>
    <xf numFmtId="0" fontId="7" fillId="0" borderId="25" xfId="0" applyFont="1" applyBorder="1"/>
    <xf numFmtId="0" fontId="7" fillId="0" borderId="25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5" xfId="0" applyFont="1" applyBorder="1"/>
    <xf numFmtId="0" fontId="21" fillId="0" borderId="7" xfId="0" applyFont="1" applyBorder="1"/>
    <xf numFmtId="0" fontId="21" fillId="0" borderId="8" xfId="0" applyFont="1" applyBorder="1" applyAlignment="1">
      <alignment horizontal="center"/>
    </xf>
    <xf numFmtId="0" fontId="22" fillId="4" borderId="13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12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16" fillId="0" borderId="0" xfId="0" applyFont="1" applyAlignment="1">
      <alignment horizontal="center"/>
    </xf>
    <xf numFmtId="0" fontId="21" fillId="0" borderId="6" xfId="0" applyFont="1" applyBorder="1" applyAlignment="1">
      <alignment vertical="center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0" fontId="18" fillId="0" borderId="3" xfId="0" applyFont="1" applyBorder="1" applyAlignment="1">
      <alignment horizontal="left" vertical="center" wrapText="1"/>
    </xf>
    <xf numFmtId="0" fontId="23" fillId="4" borderId="47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vertical="center" wrapText="1"/>
    </xf>
    <xf numFmtId="0" fontId="18" fillId="0" borderId="3" xfId="0" applyFont="1" applyBorder="1" applyAlignment="1">
      <alignment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vertical="center"/>
    </xf>
    <xf numFmtId="0" fontId="17" fillId="2" borderId="45" xfId="0" applyFont="1" applyFill="1" applyBorder="1" applyAlignment="1">
      <alignment vertical="center" wrapText="1"/>
    </xf>
    <xf numFmtId="0" fontId="17" fillId="2" borderId="40" xfId="0" applyFont="1" applyFill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  <xf numFmtId="0" fontId="17" fillId="0" borderId="3" xfId="0" applyFont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23" fillId="4" borderId="48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justify" vertical="center" wrapText="1"/>
    </xf>
    <xf numFmtId="0" fontId="18" fillId="0" borderId="50" xfId="0" applyFont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/>
    </xf>
    <xf numFmtId="0" fontId="23" fillId="4" borderId="51" xfId="0" applyFont="1" applyFill="1" applyBorder="1" applyAlignment="1">
      <alignment horizontal="center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9" fontId="7" fillId="0" borderId="17" xfId="0" applyNumberFormat="1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22" xfId="0" applyFont="1" applyBorder="1" applyAlignment="1">
      <alignment horizontal="justify" vertical="center" wrapText="1"/>
    </xf>
    <xf numFmtId="0" fontId="13" fillId="0" borderId="23" xfId="0" applyFont="1" applyBorder="1" applyAlignment="1">
      <alignment horizontal="justify" vertical="center" wrapText="1"/>
    </xf>
    <xf numFmtId="0" fontId="13" fillId="0" borderId="24" xfId="0" applyFont="1" applyBorder="1" applyAlignment="1">
      <alignment horizontal="justify" vertical="center" wrapText="1"/>
    </xf>
    <xf numFmtId="0" fontId="11" fillId="2" borderId="0" xfId="0" applyFont="1" applyFill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44" xfId="0" applyFont="1" applyBorder="1" applyAlignment="1">
      <alignment horizontal="right" vertical="center" textRotation="90"/>
    </xf>
    <xf numFmtId="0" fontId="18" fillId="0" borderId="37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left" vertical="center"/>
    </xf>
    <xf numFmtId="0" fontId="18" fillId="0" borderId="45" xfId="0" applyFont="1" applyBorder="1" applyAlignment="1">
      <alignment horizontal="left" vertical="center"/>
    </xf>
    <xf numFmtId="0" fontId="18" fillId="0" borderId="44" xfId="0" applyFont="1" applyBorder="1" applyAlignment="1">
      <alignment horizontal="left" vertical="center"/>
    </xf>
    <xf numFmtId="0" fontId="18" fillId="0" borderId="40" xfId="0" applyFont="1" applyBorder="1" applyAlignment="1">
      <alignment horizontal="left" vertical="center"/>
    </xf>
    <xf numFmtId="0" fontId="18" fillId="0" borderId="41" xfId="0" applyFont="1" applyBorder="1" applyAlignment="1">
      <alignment horizontal="left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5" fillId="0" borderId="18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13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20" fillId="0" borderId="18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27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3" fillId="0" borderId="37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8" fillId="0" borderId="29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19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left" wrapText="1"/>
    </xf>
    <xf numFmtId="0" fontId="27" fillId="0" borderId="3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49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6" fillId="0" borderId="35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22" fillId="4" borderId="36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justify" vertical="center" wrapText="1" readingOrder="1"/>
    </xf>
    <xf numFmtId="0" fontId="14" fillId="2" borderId="31" xfId="0" applyFont="1" applyFill="1" applyBorder="1" applyAlignment="1">
      <alignment horizontal="justify" vertical="center" wrapText="1" readingOrder="1"/>
    </xf>
    <xf numFmtId="0" fontId="14" fillId="2" borderId="32" xfId="0" applyFont="1" applyFill="1" applyBorder="1" applyAlignment="1">
      <alignment horizontal="justify" vertical="center" wrapText="1" readingOrder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18" fillId="0" borderId="39" xfId="0" applyFont="1" applyBorder="1" applyAlignment="1">
      <alignment horizontal="left" vertical="center" wrapText="1"/>
    </xf>
    <xf numFmtId="0" fontId="18" fillId="0" borderId="45" xfId="0" applyFont="1" applyBorder="1" applyAlignment="1">
      <alignment horizontal="left" vertical="center" wrapText="1"/>
    </xf>
    <xf numFmtId="0" fontId="18" fillId="0" borderId="44" xfId="0" applyFont="1" applyBorder="1" applyAlignment="1">
      <alignment horizontal="left" vertical="center" wrapText="1"/>
    </xf>
    <xf numFmtId="0" fontId="18" fillId="0" borderId="40" xfId="0" applyFont="1" applyBorder="1" applyAlignment="1">
      <alignment horizontal="left" vertical="center" wrapText="1"/>
    </xf>
    <xf numFmtId="0" fontId="18" fillId="0" borderId="41" xfId="0" applyFont="1" applyBorder="1" applyAlignment="1">
      <alignment horizontal="left" vertical="center" wrapText="1"/>
    </xf>
    <xf numFmtId="0" fontId="22" fillId="4" borderId="14" xfId="0" applyFont="1" applyFill="1" applyBorder="1" applyAlignment="1">
      <alignment horizontal="center" vertical="center" wrapText="1"/>
    </xf>
    <xf numFmtId="0" fontId="21" fillId="9" borderId="3" xfId="0" applyFont="1" applyFill="1" applyBorder="1" applyAlignment="1">
      <alignment horizontal="center" vertical="center"/>
    </xf>
    <xf numFmtId="0" fontId="15" fillId="0" borderId="34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 textRotation="90"/>
    </xf>
    <xf numFmtId="0" fontId="16" fillId="2" borderId="0" xfId="0" applyFont="1" applyFill="1" applyAlignment="1">
      <alignment horizontal="center"/>
    </xf>
    <xf numFmtId="0" fontId="16" fillId="0" borderId="33" xfId="0" applyFont="1" applyBorder="1" applyAlignment="1">
      <alignment horizontal="center"/>
    </xf>
    <xf numFmtId="0" fontId="21" fillId="0" borderId="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10" xfId="0" applyFont="1" applyFill="1" applyBorder="1" applyAlignment="1">
      <alignment horizontal="center" vertical="center"/>
    </xf>
    <xf numFmtId="0" fontId="21" fillId="10" borderId="9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9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21" fillId="6" borderId="9" xfId="0" applyFont="1" applyFill="1" applyBorder="1" applyAlignment="1">
      <alignment horizontal="center"/>
    </xf>
    <xf numFmtId="0" fontId="17" fillId="0" borderId="50" xfId="0" applyFont="1" applyBorder="1" applyAlignment="1">
      <alignment horizontal="center" vertical="center" wrapText="1"/>
    </xf>
    <xf numFmtId="0" fontId="21" fillId="0" borderId="50" xfId="0" applyFont="1" applyBorder="1" applyAlignment="1">
      <alignment horizontal="center" vertical="center" wrapText="1"/>
    </xf>
    <xf numFmtId="0" fontId="13" fillId="2" borderId="30" xfId="0" applyFont="1" applyFill="1" applyBorder="1" applyAlignment="1">
      <alignment horizontal="justify" vertical="center" wrapText="1" readingOrder="1"/>
    </xf>
    <xf numFmtId="0" fontId="13" fillId="2" borderId="31" xfId="0" applyFont="1" applyFill="1" applyBorder="1" applyAlignment="1">
      <alignment horizontal="justify" vertical="center" wrapText="1" readingOrder="1"/>
    </xf>
    <xf numFmtId="0" fontId="13" fillId="2" borderId="32" xfId="0" applyFont="1" applyFill="1" applyBorder="1" applyAlignment="1">
      <alignment horizontal="justify" vertical="center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2" fillId="4" borderId="47" xfId="0" applyFont="1" applyFill="1" applyBorder="1" applyAlignment="1">
      <alignment horizontal="center" vertical="center" wrapText="1"/>
    </xf>
    <xf numFmtId="0" fontId="23" fillId="4" borderId="47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1" xfId="0" applyFont="1" applyBorder="1"/>
    <xf numFmtId="0" fontId="27" fillId="0" borderId="0" xfId="0" applyFont="1"/>
    <xf numFmtId="0" fontId="21" fillId="0" borderId="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/>
    </xf>
    <xf numFmtId="0" fontId="21" fillId="7" borderId="11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11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11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11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11" xfId="0" applyFont="1" applyFill="1" applyBorder="1" applyAlignment="1">
      <alignment horizontal="center" vertical="center" wrapText="1"/>
    </xf>
    <xf numFmtId="0" fontId="21" fillId="9" borderId="11" xfId="0" applyFont="1" applyFill="1" applyBorder="1" applyAlignment="1">
      <alignment horizontal="center" vertical="center"/>
    </xf>
    <xf numFmtId="0" fontId="21" fillId="7" borderId="42" xfId="0" applyFont="1" applyFill="1" applyBorder="1" applyAlignment="1">
      <alignment horizontal="center" vertical="center"/>
    </xf>
    <xf numFmtId="0" fontId="21" fillId="7" borderId="43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 wrapText="1"/>
    </xf>
    <xf numFmtId="0" fontId="21" fillId="8" borderId="26" xfId="0" applyFont="1" applyFill="1" applyBorder="1" applyAlignment="1">
      <alignment horizontal="center" vertical="center"/>
    </xf>
    <xf numFmtId="0" fontId="16" fillId="6" borderId="37" xfId="0" applyFont="1" applyFill="1" applyBorder="1" applyAlignment="1">
      <alignment horizontal="center" vertical="center" wrapText="1"/>
    </xf>
    <xf numFmtId="0" fontId="16" fillId="6" borderId="38" xfId="0" applyFont="1" applyFill="1" applyBorder="1" applyAlignment="1">
      <alignment horizontal="center" vertical="center" wrapText="1"/>
    </xf>
    <xf numFmtId="0" fontId="16" fillId="6" borderId="39" xfId="0" applyFont="1" applyFill="1" applyBorder="1" applyAlignment="1">
      <alignment horizontal="center" vertical="center" wrapText="1"/>
    </xf>
    <xf numFmtId="0" fontId="16" fillId="6" borderId="40" xfId="0" applyFont="1" applyFill="1" applyBorder="1" applyAlignment="1">
      <alignment horizontal="center" vertical="center" wrapText="1"/>
    </xf>
    <xf numFmtId="0" fontId="16" fillId="6" borderId="33" xfId="0" applyFont="1" applyFill="1" applyBorder="1" applyAlignment="1">
      <alignment horizontal="center" vertical="center" wrapText="1"/>
    </xf>
    <xf numFmtId="0" fontId="16" fillId="6" borderId="41" xfId="0" applyFont="1" applyFill="1" applyBorder="1" applyAlignment="1">
      <alignment horizontal="center" vertical="center" wrapText="1"/>
    </xf>
    <xf numFmtId="0" fontId="16" fillId="6" borderId="29" xfId="0" applyFont="1" applyFill="1" applyBorder="1" applyAlignment="1">
      <alignment horizontal="center" vertical="center" wrapText="1"/>
    </xf>
    <xf numFmtId="0" fontId="16" fillId="6" borderId="12" xfId="0" applyFont="1" applyFill="1" applyBorder="1" applyAlignment="1">
      <alignment horizontal="center" vertical="center" wrapText="1"/>
    </xf>
    <xf numFmtId="0" fontId="21" fillId="6" borderId="4" xfId="0" applyFont="1" applyFill="1" applyBorder="1" applyAlignment="1">
      <alignment horizontal="center"/>
    </xf>
    <xf numFmtId="0" fontId="21" fillId="6" borderId="11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 vertical="center"/>
    </xf>
    <xf numFmtId="0" fontId="21" fillId="6" borderId="26" xfId="0" applyFont="1" applyFill="1" applyBorder="1" applyAlignment="1">
      <alignment horizontal="center"/>
    </xf>
    <xf numFmtId="0" fontId="16" fillId="6" borderId="26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22"/>
  <sheetViews>
    <sheetView showGridLines="0" topLeftCell="B1" zoomScale="90" zoomScaleNormal="90" zoomScalePageLayoutView="40" workbookViewId="0">
      <selection activeCell="B22" sqref="B22:F22"/>
    </sheetView>
  </sheetViews>
  <sheetFormatPr baseColWidth="10" defaultColWidth="11.53125" defaultRowHeight="12.75" x14ac:dyDescent="0.35"/>
  <cols>
    <col min="1" max="1" width="2.6640625" customWidth="1"/>
    <col min="2" max="2" width="42" customWidth="1"/>
    <col min="3" max="3" width="71.46484375" customWidth="1"/>
    <col min="4" max="4" width="36.6640625" customWidth="1"/>
    <col min="5" max="5" width="28.53125" customWidth="1"/>
    <col min="6" max="6" width="35.86328125" customWidth="1"/>
    <col min="7" max="7" width="2.6640625" customWidth="1"/>
  </cols>
  <sheetData>
    <row r="1" spans="2:6" ht="14.25" customHeight="1" x14ac:dyDescent="0.35"/>
    <row r="2" spans="2:6" ht="84" customHeight="1" x14ac:dyDescent="0.35">
      <c r="B2" s="152"/>
      <c r="C2" s="165" t="s">
        <v>86</v>
      </c>
      <c r="D2" s="166"/>
      <c r="E2" s="167"/>
      <c r="F2" s="174" t="s">
        <v>103</v>
      </c>
    </row>
    <row r="3" spans="2:6" ht="42.75" customHeight="1" x14ac:dyDescent="0.35">
      <c r="B3" s="152"/>
      <c r="C3" s="168"/>
      <c r="D3" s="169"/>
      <c r="E3" s="170"/>
      <c r="F3" s="175"/>
    </row>
    <row r="4" spans="2:6" ht="41.25" customHeight="1" x14ac:dyDescent="0.35">
      <c r="B4" s="152"/>
      <c r="C4" s="171"/>
      <c r="D4" s="172"/>
      <c r="E4" s="173"/>
      <c r="F4" s="163"/>
    </row>
    <row r="5" spans="2:6" ht="37.5" customHeight="1" thickBot="1" x14ac:dyDescent="0.45">
      <c r="B5" s="11"/>
      <c r="C5" s="12"/>
      <c r="D5" s="12"/>
      <c r="E5" s="12"/>
      <c r="F5" s="12"/>
    </row>
    <row r="6" spans="2:6" ht="21" customHeight="1" thickBot="1" x14ac:dyDescent="0.5">
      <c r="B6" s="156" t="s">
        <v>78</v>
      </c>
      <c r="C6" s="157"/>
      <c r="D6" s="157"/>
      <c r="E6" s="157"/>
      <c r="F6" s="158"/>
    </row>
    <row r="7" spans="2:6" ht="78.75" customHeight="1" x14ac:dyDescent="0.35">
      <c r="B7" s="162" t="s">
        <v>87</v>
      </c>
      <c r="C7" s="163"/>
      <c r="D7" s="163"/>
      <c r="E7" s="163"/>
      <c r="F7" s="164"/>
    </row>
    <row r="8" spans="2:6" ht="75.75" customHeight="1" x14ac:dyDescent="0.35">
      <c r="B8" s="159" t="s">
        <v>318</v>
      </c>
      <c r="C8" s="160"/>
      <c r="D8" s="160"/>
      <c r="E8" s="160"/>
      <c r="F8" s="161"/>
    </row>
    <row r="9" spans="2:6" ht="34.5" customHeight="1" x14ac:dyDescent="0.35">
      <c r="B9" s="153" t="s">
        <v>88</v>
      </c>
      <c r="C9" s="154"/>
      <c r="D9" s="154"/>
      <c r="E9" s="154"/>
      <c r="F9" s="155"/>
    </row>
    <row r="10" spans="2:6" ht="36" customHeight="1" x14ac:dyDescent="0.35">
      <c r="B10" s="153" t="s">
        <v>89</v>
      </c>
      <c r="C10" s="154"/>
      <c r="D10" s="154"/>
      <c r="E10" s="154"/>
      <c r="F10" s="155"/>
    </row>
    <row r="11" spans="2:6" ht="72" customHeight="1" x14ac:dyDescent="0.35">
      <c r="B11" s="153" t="s">
        <v>100</v>
      </c>
      <c r="C11" s="154"/>
      <c r="D11" s="154"/>
      <c r="E11" s="154"/>
      <c r="F11" s="155"/>
    </row>
    <row r="12" spans="2:6" ht="34.5" customHeight="1" x14ac:dyDescent="0.35">
      <c r="B12" s="153" t="s">
        <v>101</v>
      </c>
      <c r="C12" s="154"/>
      <c r="D12" s="154"/>
      <c r="E12" s="154"/>
      <c r="F12" s="155"/>
    </row>
    <row r="13" spans="2:6" ht="44.25" customHeight="1" x14ac:dyDescent="0.35">
      <c r="B13" s="153" t="s">
        <v>90</v>
      </c>
      <c r="C13" s="154"/>
      <c r="D13" s="154"/>
      <c r="E13" s="154"/>
      <c r="F13" s="155"/>
    </row>
    <row r="14" spans="2:6" ht="26.25" customHeight="1" x14ac:dyDescent="0.35">
      <c r="B14" s="153" t="s">
        <v>105</v>
      </c>
      <c r="C14" s="154"/>
      <c r="D14" s="154"/>
      <c r="E14" s="154"/>
      <c r="F14" s="155"/>
    </row>
    <row r="15" spans="2:6" ht="22.5" customHeight="1" x14ac:dyDescent="0.35">
      <c r="B15" s="153" t="s">
        <v>106</v>
      </c>
      <c r="C15" s="154"/>
      <c r="D15" s="154"/>
      <c r="E15" s="154"/>
      <c r="F15" s="155"/>
    </row>
    <row r="16" spans="2:6" ht="33" customHeight="1" x14ac:dyDescent="0.35">
      <c r="B16" s="153" t="s">
        <v>104</v>
      </c>
      <c r="C16" s="154"/>
      <c r="D16" s="154"/>
      <c r="E16" s="154"/>
      <c r="F16" s="155"/>
    </row>
    <row r="17" spans="2:6" ht="36.75" customHeight="1" x14ac:dyDescent="0.35">
      <c r="B17" s="153" t="s">
        <v>111</v>
      </c>
      <c r="C17" s="154"/>
      <c r="D17" s="154"/>
      <c r="E17" s="154"/>
      <c r="F17" s="155"/>
    </row>
    <row r="18" spans="2:6" ht="48.75" customHeight="1" x14ac:dyDescent="0.35">
      <c r="B18" s="153" t="s">
        <v>107</v>
      </c>
      <c r="C18" s="154"/>
      <c r="D18" s="154"/>
      <c r="E18" s="154"/>
      <c r="F18" s="155"/>
    </row>
    <row r="19" spans="2:6" ht="101.25" customHeight="1" thickBot="1" x14ac:dyDescent="0.4">
      <c r="B19" s="177" t="s">
        <v>320</v>
      </c>
      <c r="C19" s="178"/>
      <c r="D19" s="178"/>
      <c r="E19" s="178"/>
      <c r="F19" s="179"/>
    </row>
    <row r="20" spans="2:6" ht="14.25" customHeight="1" x14ac:dyDescent="0.35">
      <c r="B20" s="6"/>
    </row>
    <row r="21" spans="2:6" x14ac:dyDescent="0.35">
      <c r="B21" s="7"/>
    </row>
    <row r="22" spans="2:6" ht="17.25" customHeight="1" x14ac:dyDescent="0.35">
      <c r="B22" s="176"/>
      <c r="C22" s="176"/>
      <c r="D22" s="176"/>
      <c r="E22" s="176"/>
      <c r="F22" s="176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43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B2:F71"/>
  <sheetViews>
    <sheetView showGridLines="0" zoomScale="80" zoomScaleNormal="80" zoomScalePageLayoutView="85" workbookViewId="0">
      <selection activeCell="C57" sqref="C57"/>
    </sheetView>
  </sheetViews>
  <sheetFormatPr baseColWidth="10" defaultColWidth="11.53125" defaultRowHeight="12.75" x14ac:dyDescent="0.35"/>
  <cols>
    <col min="1" max="1" width="5.33203125" customWidth="1"/>
    <col min="2" max="2" width="57.86328125" customWidth="1"/>
    <col min="3" max="3" width="105.33203125" customWidth="1"/>
    <col min="4" max="4" width="20" customWidth="1"/>
    <col min="5" max="5" width="23.46484375" customWidth="1"/>
    <col min="6" max="6" width="31" customWidth="1"/>
  </cols>
  <sheetData>
    <row r="2" spans="2:6" ht="78" customHeight="1" x14ac:dyDescent="0.35">
      <c r="B2" s="152"/>
      <c r="C2" s="165" t="s">
        <v>85</v>
      </c>
      <c r="D2" s="166"/>
      <c r="E2" s="167"/>
      <c r="F2" s="174" t="s">
        <v>103</v>
      </c>
    </row>
    <row r="3" spans="2:6" ht="51" customHeight="1" x14ac:dyDescent="0.35">
      <c r="B3" s="152"/>
      <c r="C3" s="168"/>
      <c r="D3" s="169"/>
      <c r="E3" s="170"/>
      <c r="F3" s="175"/>
    </row>
    <row r="4" spans="2:6" ht="54" customHeight="1" x14ac:dyDescent="0.35">
      <c r="B4" s="152"/>
      <c r="C4" s="171"/>
      <c r="D4" s="172"/>
      <c r="E4" s="173"/>
      <c r="F4" s="163"/>
    </row>
    <row r="5" spans="2:6" ht="24.75" customHeight="1" x14ac:dyDescent="0.4">
      <c r="B5" s="11"/>
      <c r="C5" s="12"/>
      <c r="D5" s="12"/>
      <c r="E5" s="12"/>
      <c r="F5" s="12"/>
    </row>
    <row r="6" spans="2:6" ht="18" customHeight="1" x14ac:dyDescent="0.35">
      <c r="B6" s="182" t="s">
        <v>6</v>
      </c>
      <c r="C6" s="182"/>
      <c r="D6" s="182"/>
      <c r="E6" s="182"/>
      <c r="F6" s="182"/>
    </row>
    <row r="7" spans="2:6" ht="42.75" customHeight="1" x14ac:dyDescent="0.35">
      <c r="B7" s="183" t="s">
        <v>102</v>
      </c>
      <c r="C7" s="183"/>
      <c r="D7" s="183"/>
      <c r="E7" s="183"/>
      <c r="F7" s="183"/>
    </row>
    <row r="8" spans="2:6" ht="63" customHeight="1" x14ac:dyDescent="0.35">
      <c r="B8" s="183"/>
      <c r="C8" s="183"/>
      <c r="D8" s="183"/>
      <c r="E8" s="183"/>
      <c r="F8" s="183"/>
    </row>
    <row r="9" spans="2:6" ht="37.5" customHeight="1" x14ac:dyDescent="0.35">
      <c r="B9" s="183"/>
      <c r="C9" s="183"/>
      <c r="D9" s="183"/>
      <c r="E9" s="183"/>
      <c r="F9" s="183"/>
    </row>
    <row r="10" spans="2:6" ht="43.5" customHeight="1" x14ac:dyDescent="0.35">
      <c r="B10" s="183"/>
      <c r="C10" s="183"/>
      <c r="D10" s="183"/>
      <c r="E10" s="183"/>
      <c r="F10" s="183"/>
    </row>
    <row r="11" spans="2:6" ht="58.5" customHeight="1" x14ac:dyDescent="0.35">
      <c r="B11" s="183"/>
      <c r="C11" s="183"/>
      <c r="D11" s="183"/>
      <c r="E11" s="183"/>
      <c r="F11" s="183"/>
    </row>
    <row r="12" spans="2:6" ht="46.5" customHeight="1" x14ac:dyDescent="0.35">
      <c r="B12" s="183"/>
      <c r="C12" s="183"/>
      <c r="D12" s="183"/>
      <c r="E12" s="183"/>
      <c r="F12" s="183"/>
    </row>
    <row r="13" spans="2:6" ht="47.25" customHeight="1" x14ac:dyDescent="0.35">
      <c r="B13" s="183"/>
      <c r="C13" s="183"/>
      <c r="D13" s="183"/>
      <c r="E13" s="183"/>
      <c r="F13" s="183"/>
    </row>
    <row r="14" spans="2:6" ht="22.5" customHeight="1" x14ac:dyDescent="0.35">
      <c r="B14" s="183"/>
      <c r="C14" s="183"/>
      <c r="D14" s="183"/>
      <c r="E14" s="183"/>
      <c r="F14" s="183"/>
    </row>
    <row r="15" spans="2:6" ht="16.5" customHeight="1" x14ac:dyDescent="0.35">
      <c r="B15" s="181" t="s">
        <v>61</v>
      </c>
      <c r="C15" s="181"/>
      <c r="D15" s="181"/>
      <c r="E15" s="181"/>
      <c r="F15" s="181"/>
    </row>
    <row r="16" spans="2:6" ht="127.5" customHeight="1" x14ac:dyDescent="0.35">
      <c r="B16" s="184" t="s">
        <v>96</v>
      </c>
      <c r="C16" s="184"/>
      <c r="D16" s="184"/>
      <c r="E16" s="184"/>
      <c r="F16" s="184"/>
    </row>
    <row r="17" spans="2:6" ht="20" customHeight="1" x14ac:dyDescent="0.35">
      <c r="B17" s="86"/>
      <c r="C17" s="87" t="s">
        <v>32</v>
      </c>
      <c r="D17" s="180" t="s">
        <v>30</v>
      </c>
      <c r="E17" s="180" t="s">
        <v>31</v>
      </c>
      <c r="F17" s="180" t="s">
        <v>29</v>
      </c>
    </row>
    <row r="18" spans="2:6" ht="20" customHeight="1" x14ac:dyDescent="0.35">
      <c r="B18" s="86"/>
      <c r="C18" s="87" t="s">
        <v>37</v>
      </c>
      <c r="D18" s="180"/>
      <c r="E18" s="180"/>
      <c r="F18" s="180"/>
    </row>
    <row r="19" spans="2:6" ht="15.4" x14ac:dyDescent="0.35">
      <c r="B19" s="94" t="s">
        <v>33</v>
      </c>
      <c r="C19" s="91"/>
      <c r="D19" s="95" t="s">
        <v>39</v>
      </c>
      <c r="E19" s="96" t="s">
        <v>41</v>
      </c>
      <c r="F19" s="95" t="s">
        <v>146</v>
      </c>
    </row>
    <row r="20" spans="2:6" ht="15.4" x14ac:dyDescent="0.35">
      <c r="B20" s="94" t="s">
        <v>116</v>
      </c>
      <c r="C20" s="91"/>
      <c r="D20" s="95" t="s">
        <v>39</v>
      </c>
      <c r="E20" s="96" t="s">
        <v>41</v>
      </c>
      <c r="F20" s="95" t="s">
        <v>146</v>
      </c>
    </row>
    <row r="21" spans="2:6" ht="15.4" x14ac:dyDescent="0.35">
      <c r="B21" s="94" t="s">
        <v>117</v>
      </c>
      <c r="C21" s="91"/>
      <c r="D21" s="95" t="s">
        <v>39</v>
      </c>
      <c r="E21" s="96" t="s">
        <v>41</v>
      </c>
      <c r="F21" s="95" t="s">
        <v>147</v>
      </c>
    </row>
    <row r="22" spans="2:6" ht="15.4" x14ac:dyDescent="0.35">
      <c r="B22" s="94" t="s">
        <v>118</v>
      </c>
      <c r="C22" s="91"/>
      <c r="D22" s="95" t="s">
        <v>39</v>
      </c>
      <c r="E22" s="96" t="s">
        <v>41</v>
      </c>
      <c r="F22" s="95" t="s">
        <v>146</v>
      </c>
    </row>
    <row r="23" spans="2:6" ht="15.4" x14ac:dyDescent="0.35">
      <c r="B23" s="94" t="s">
        <v>119</v>
      </c>
      <c r="C23" s="91"/>
      <c r="D23" s="95" t="s">
        <v>39</v>
      </c>
      <c r="E23" s="96" t="s">
        <v>41</v>
      </c>
      <c r="F23" s="95" t="s">
        <v>114</v>
      </c>
    </row>
    <row r="24" spans="2:6" ht="15.4" x14ac:dyDescent="0.35">
      <c r="B24" s="94" t="s">
        <v>120</v>
      </c>
      <c r="C24" s="91"/>
      <c r="D24" s="95" t="s">
        <v>39</v>
      </c>
      <c r="E24" s="96" t="s">
        <v>41</v>
      </c>
      <c r="F24" s="95" t="s">
        <v>148</v>
      </c>
    </row>
    <row r="25" spans="2:6" ht="15.4" x14ac:dyDescent="0.35">
      <c r="B25" s="94" t="s">
        <v>121</v>
      </c>
      <c r="C25" s="91"/>
      <c r="D25" s="95" t="s">
        <v>40</v>
      </c>
      <c r="E25" s="96" t="s">
        <v>42</v>
      </c>
      <c r="F25" s="95" t="s">
        <v>149</v>
      </c>
    </row>
    <row r="26" spans="2:6" ht="15.4" x14ac:dyDescent="0.35">
      <c r="B26" s="94" t="s">
        <v>112</v>
      </c>
      <c r="C26" s="91"/>
      <c r="D26" s="95" t="s">
        <v>39</v>
      </c>
      <c r="E26" s="96" t="s">
        <v>41</v>
      </c>
      <c r="F26" s="95" t="s">
        <v>146</v>
      </c>
    </row>
    <row r="27" spans="2:6" ht="15.4" x14ac:dyDescent="0.35">
      <c r="B27" s="94" t="s">
        <v>113</v>
      </c>
      <c r="C27" s="91"/>
      <c r="D27" s="95" t="s">
        <v>39</v>
      </c>
      <c r="E27" s="96" t="s">
        <v>41</v>
      </c>
      <c r="F27" s="95" t="s">
        <v>146</v>
      </c>
    </row>
    <row r="28" spans="2:6" ht="15.4" x14ac:dyDescent="0.35">
      <c r="B28" s="94" t="s">
        <v>122</v>
      </c>
      <c r="C28" s="91"/>
      <c r="D28" s="95" t="s">
        <v>39</v>
      </c>
      <c r="E28" s="96" t="s">
        <v>41</v>
      </c>
      <c r="F28" s="95" t="s">
        <v>150</v>
      </c>
    </row>
    <row r="29" spans="2:6" ht="15.4" x14ac:dyDescent="0.35">
      <c r="B29" s="86"/>
      <c r="C29" s="87" t="s">
        <v>34</v>
      </c>
      <c r="D29" s="88"/>
      <c r="E29" s="91"/>
      <c r="F29" s="88"/>
    </row>
    <row r="30" spans="2:6" ht="15.4" x14ac:dyDescent="0.35">
      <c r="B30" s="92" t="s">
        <v>123</v>
      </c>
      <c r="C30" s="87"/>
      <c r="D30" s="95" t="s">
        <v>40</v>
      </c>
      <c r="E30" s="96" t="s">
        <v>42</v>
      </c>
      <c r="F30" s="95" t="s">
        <v>147</v>
      </c>
    </row>
    <row r="31" spans="2:6" ht="15.4" x14ac:dyDescent="0.35">
      <c r="B31" s="92" t="s">
        <v>124</v>
      </c>
      <c r="C31" s="87"/>
      <c r="D31" s="95" t="s">
        <v>40</v>
      </c>
      <c r="E31" s="96" t="s">
        <v>42</v>
      </c>
      <c r="F31" s="95" t="s">
        <v>146</v>
      </c>
    </row>
    <row r="32" spans="2:6" ht="15.4" x14ac:dyDescent="0.35">
      <c r="B32" s="92" t="s">
        <v>125</v>
      </c>
      <c r="C32" s="87"/>
      <c r="D32" s="95" t="s">
        <v>40</v>
      </c>
      <c r="E32" s="96" t="s">
        <v>42</v>
      </c>
      <c r="F32" s="95" t="s">
        <v>146</v>
      </c>
    </row>
    <row r="33" spans="2:6" ht="15.4" x14ac:dyDescent="0.35">
      <c r="B33" s="92" t="s">
        <v>126</v>
      </c>
      <c r="C33" s="87"/>
      <c r="D33" s="95" t="s">
        <v>39</v>
      </c>
      <c r="E33" s="96" t="s">
        <v>41</v>
      </c>
      <c r="F33" s="95" t="s">
        <v>146</v>
      </c>
    </row>
    <row r="34" spans="2:6" ht="15.4" x14ac:dyDescent="0.35">
      <c r="B34" s="92" t="s">
        <v>127</v>
      </c>
      <c r="C34" s="87"/>
      <c r="D34" s="95" t="s">
        <v>39</v>
      </c>
      <c r="E34" s="96" t="s">
        <v>41</v>
      </c>
      <c r="F34" s="95" t="s">
        <v>146</v>
      </c>
    </row>
    <row r="35" spans="2:6" ht="15.4" x14ac:dyDescent="0.35">
      <c r="B35" s="92" t="s">
        <v>128</v>
      </c>
      <c r="C35" s="87"/>
      <c r="D35" s="95" t="s">
        <v>40</v>
      </c>
      <c r="E35" s="96" t="s">
        <v>42</v>
      </c>
      <c r="F35" s="95" t="s">
        <v>146</v>
      </c>
    </row>
    <row r="36" spans="2:6" ht="15.4" x14ac:dyDescent="0.35">
      <c r="B36" s="86"/>
      <c r="C36" s="87" t="s">
        <v>35</v>
      </c>
      <c r="D36" s="88"/>
      <c r="E36" s="91"/>
      <c r="F36" s="88"/>
    </row>
    <row r="37" spans="2:6" ht="15.4" x14ac:dyDescent="0.35">
      <c r="B37" s="92" t="s">
        <v>129</v>
      </c>
      <c r="C37" s="90"/>
      <c r="D37" s="95" t="s">
        <v>40</v>
      </c>
      <c r="E37" s="96" t="s">
        <v>42</v>
      </c>
      <c r="F37" s="95" t="s">
        <v>146</v>
      </c>
    </row>
    <row r="38" spans="2:6" ht="15.4" x14ac:dyDescent="0.35">
      <c r="B38" s="92" t="s">
        <v>130</v>
      </c>
      <c r="C38" s="90"/>
      <c r="D38" s="95" t="s">
        <v>39</v>
      </c>
      <c r="E38" s="96" t="s">
        <v>41</v>
      </c>
      <c r="F38" s="95" t="s">
        <v>114</v>
      </c>
    </row>
    <row r="39" spans="2:6" ht="15.4" x14ac:dyDescent="0.35">
      <c r="B39" s="92" t="s">
        <v>131</v>
      </c>
      <c r="C39" s="90"/>
      <c r="D39" s="95" t="s">
        <v>39</v>
      </c>
      <c r="E39" s="96" t="s">
        <v>42</v>
      </c>
      <c r="F39" s="95" t="s">
        <v>114</v>
      </c>
    </row>
    <row r="40" spans="2:6" ht="15.4" x14ac:dyDescent="0.35">
      <c r="B40" s="92" t="s">
        <v>115</v>
      </c>
      <c r="C40" s="90"/>
      <c r="D40" s="95" t="s">
        <v>40</v>
      </c>
      <c r="E40" s="96" t="s">
        <v>42</v>
      </c>
      <c r="F40" s="95" t="s">
        <v>151</v>
      </c>
    </row>
    <row r="41" spans="2:6" ht="15.4" x14ac:dyDescent="0.35">
      <c r="B41" s="86"/>
      <c r="C41" s="87" t="s">
        <v>36</v>
      </c>
      <c r="D41" s="88"/>
      <c r="E41" s="91"/>
      <c r="F41" s="89"/>
    </row>
    <row r="42" spans="2:6" ht="15.4" x14ac:dyDescent="0.35">
      <c r="B42" s="92" t="s">
        <v>132</v>
      </c>
      <c r="C42" s="90"/>
      <c r="D42" s="95" t="s">
        <v>39</v>
      </c>
      <c r="E42" s="96" t="s">
        <v>42</v>
      </c>
      <c r="F42" s="97" t="s">
        <v>146</v>
      </c>
    </row>
    <row r="43" spans="2:6" ht="15.4" x14ac:dyDescent="0.35">
      <c r="B43" s="92" t="s">
        <v>133</v>
      </c>
      <c r="C43" s="90"/>
      <c r="D43" s="95" t="s">
        <v>39</v>
      </c>
      <c r="E43" s="96" t="s">
        <v>42</v>
      </c>
      <c r="F43" s="97" t="s">
        <v>146</v>
      </c>
    </row>
    <row r="44" spans="2:6" ht="15.4" x14ac:dyDescent="0.35">
      <c r="B44" s="92" t="s">
        <v>134</v>
      </c>
      <c r="C44" s="90"/>
      <c r="D44" s="95" t="s">
        <v>40</v>
      </c>
      <c r="E44" s="96" t="s">
        <v>42</v>
      </c>
      <c r="F44" s="97" t="s">
        <v>151</v>
      </c>
    </row>
    <row r="45" spans="2:6" ht="15.4" x14ac:dyDescent="0.35">
      <c r="B45" s="92" t="s">
        <v>135</v>
      </c>
      <c r="C45" s="90"/>
      <c r="D45" s="95" t="s">
        <v>40</v>
      </c>
      <c r="E45" s="96" t="s">
        <v>42</v>
      </c>
      <c r="F45" s="95" t="s">
        <v>149</v>
      </c>
    </row>
    <row r="46" spans="2:6" ht="15.4" x14ac:dyDescent="0.35">
      <c r="B46" s="92" t="s">
        <v>136</v>
      </c>
      <c r="C46" s="90"/>
      <c r="D46" s="95" t="s">
        <v>40</v>
      </c>
      <c r="E46" s="96" t="s">
        <v>42</v>
      </c>
      <c r="F46" s="97" t="s">
        <v>147</v>
      </c>
    </row>
    <row r="47" spans="2:6" ht="15.4" x14ac:dyDescent="0.35">
      <c r="B47" s="92" t="s">
        <v>137</v>
      </c>
      <c r="C47" s="90"/>
      <c r="D47" s="95" t="s">
        <v>39</v>
      </c>
      <c r="E47" s="96" t="s">
        <v>41</v>
      </c>
      <c r="F47" s="97" t="s">
        <v>146</v>
      </c>
    </row>
    <row r="48" spans="2:6" ht="28.5" x14ac:dyDescent="0.35">
      <c r="B48" s="92" t="s">
        <v>138</v>
      </c>
      <c r="C48" s="90"/>
      <c r="D48" s="95" t="s">
        <v>39</v>
      </c>
      <c r="E48" s="96" t="s">
        <v>42</v>
      </c>
      <c r="F48" s="97" t="s">
        <v>146</v>
      </c>
    </row>
    <row r="49" spans="2:6" ht="15.4" x14ac:dyDescent="0.35">
      <c r="B49" s="92" t="s">
        <v>139</v>
      </c>
      <c r="C49" s="90"/>
      <c r="D49" s="95" t="s">
        <v>39</v>
      </c>
      <c r="E49" s="96" t="s">
        <v>41</v>
      </c>
      <c r="F49" s="97" t="s">
        <v>152</v>
      </c>
    </row>
    <row r="50" spans="2:6" ht="15.4" x14ac:dyDescent="0.35">
      <c r="B50" s="92" t="s">
        <v>140</v>
      </c>
      <c r="C50" s="90"/>
      <c r="D50" s="95" t="s">
        <v>39</v>
      </c>
      <c r="E50" s="96" t="s">
        <v>42</v>
      </c>
      <c r="F50" s="95" t="s">
        <v>153</v>
      </c>
    </row>
    <row r="51" spans="2:6" ht="15.4" x14ac:dyDescent="0.35">
      <c r="B51" s="92" t="s">
        <v>141</v>
      </c>
      <c r="C51" s="90"/>
      <c r="D51" s="95" t="s">
        <v>39</v>
      </c>
      <c r="E51" s="96" t="s">
        <v>42</v>
      </c>
      <c r="F51" s="97" t="s">
        <v>151</v>
      </c>
    </row>
    <row r="52" spans="2:6" ht="15.4" x14ac:dyDescent="0.35">
      <c r="B52" s="92" t="s">
        <v>142</v>
      </c>
      <c r="C52" s="90"/>
      <c r="D52" s="95" t="s">
        <v>39</v>
      </c>
      <c r="E52" s="96" t="s">
        <v>42</v>
      </c>
      <c r="F52" s="97" t="s">
        <v>151</v>
      </c>
    </row>
    <row r="53" spans="2:6" ht="15.4" x14ac:dyDescent="0.35">
      <c r="B53" s="92" t="s">
        <v>143</v>
      </c>
      <c r="C53" s="90"/>
      <c r="D53" s="95" t="s">
        <v>39</v>
      </c>
      <c r="E53" s="96" t="s">
        <v>42</v>
      </c>
      <c r="F53" s="97" t="s">
        <v>146</v>
      </c>
    </row>
    <row r="54" spans="2:6" ht="15.4" x14ac:dyDescent="0.35">
      <c r="B54" s="92" t="s">
        <v>144</v>
      </c>
      <c r="C54" s="90"/>
      <c r="D54" s="95" t="s">
        <v>40</v>
      </c>
      <c r="E54" s="96" t="s">
        <v>42</v>
      </c>
      <c r="F54" s="97" t="s">
        <v>148</v>
      </c>
    </row>
    <row r="55" spans="2:6" ht="15.4" x14ac:dyDescent="0.35">
      <c r="B55" s="93" t="s">
        <v>145</v>
      </c>
      <c r="C55" s="90"/>
      <c r="D55" s="95" t="s">
        <v>39</v>
      </c>
      <c r="E55" s="96" t="s">
        <v>42</v>
      </c>
      <c r="F55" s="97" t="s">
        <v>146</v>
      </c>
    </row>
    <row r="65" spans="2:2" ht="15.4" x14ac:dyDescent="0.35">
      <c r="B65" s="89" t="s">
        <v>40</v>
      </c>
    </row>
    <row r="66" spans="2:2" ht="15.4" x14ac:dyDescent="0.35">
      <c r="B66" s="91" t="s">
        <v>38</v>
      </c>
    </row>
    <row r="67" spans="2:2" ht="15.4" x14ac:dyDescent="0.35">
      <c r="B67" s="91" t="s">
        <v>39</v>
      </c>
    </row>
    <row r="70" spans="2:2" ht="15.4" x14ac:dyDescent="0.35">
      <c r="B70" s="91" t="s">
        <v>41</v>
      </c>
    </row>
    <row r="71" spans="2:2" ht="15.4" x14ac:dyDescent="0.35">
      <c r="B71" s="91" t="s">
        <v>42</v>
      </c>
    </row>
  </sheetData>
  <mergeCells count="10">
    <mergeCell ref="C2:E4"/>
    <mergeCell ref="F2:F4"/>
    <mergeCell ref="B2:B4"/>
    <mergeCell ref="F17:F18"/>
    <mergeCell ref="E17:E18"/>
    <mergeCell ref="D17:D18"/>
    <mergeCell ref="B15:F15"/>
    <mergeCell ref="B6:F6"/>
    <mergeCell ref="B7:F14"/>
    <mergeCell ref="B16:F16"/>
  </mergeCells>
  <phoneticPr fontId="1" type="noConversion"/>
  <dataValidations count="4">
    <dataValidation type="list" allowBlank="1" showInputMessage="1" showErrorMessage="1" sqref="D29 D36 D41" xr:uid="{00000000-0002-0000-0100-000000000000}">
      <formula1>$B$65:$B$67</formula1>
    </dataValidation>
    <dataValidation type="list" allowBlank="1" showInputMessage="1" showErrorMessage="1" sqref="E29 E36 E41" xr:uid="{00000000-0002-0000-0100-000001000000}">
      <formula1>$B$70:$B$71</formula1>
    </dataValidation>
    <dataValidation type="list" allowBlank="1" showInputMessage="1" showErrorMessage="1" sqref="D19:D28 D30:D35 D37:D40 D42:D55" xr:uid="{ADCFE1FD-38CB-44F5-9055-6C7C52FCF7FC}">
      <formula1>$B$60:$B$62</formula1>
    </dataValidation>
    <dataValidation type="list" allowBlank="1" showInputMessage="1" showErrorMessage="1" sqref="E19:E28 E30:E35 E37:E40 E42:E55" xr:uid="{6F66A986-428F-4260-9B29-968DAF70CCAD}">
      <formula1>$B$64:$B$65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85"/>
  <sheetViews>
    <sheetView showGridLines="0" zoomScale="70" zoomScaleNormal="70" zoomScalePageLayoutView="70" workbookViewId="0">
      <selection activeCell="B6" sqref="B6:L6"/>
    </sheetView>
  </sheetViews>
  <sheetFormatPr baseColWidth="10" defaultColWidth="11.53125" defaultRowHeight="12.75" x14ac:dyDescent="0.35"/>
  <cols>
    <col min="1" max="1" width="4.1328125" customWidth="1"/>
    <col min="2" max="2" width="41.46484375" customWidth="1"/>
    <col min="3" max="3" width="25.1328125" customWidth="1"/>
    <col min="4" max="4" width="14.6640625" customWidth="1"/>
    <col min="5" max="5" width="12.46484375" customWidth="1"/>
    <col min="6" max="6" width="18.33203125" customWidth="1"/>
    <col min="7" max="7" width="24.86328125" customWidth="1"/>
    <col min="8" max="8" width="31.46484375" style="10" customWidth="1"/>
    <col min="9" max="9" width="14.6640625" customWidth="1"/>
    <col min="10" max="10" width="11.86328125" customWidth="1"/>
    <col min="11" max="11" width="14" customWidth="1"/>
    <col min="12" max="12" width="15.33203125" style="4" customWidth="1"/>
    <col min="13" max="13" width="4.86328125" customWidth="1"/>
  </cols>
  <sheetData>
    <row r="1" spans="2:17" x14ac:dyDescent="0.35">
      <c r="H1"/>
      <c r="L1"/>
    </row>
    <row r="2" spans="2:17" ht="48.75" customHeight="1" x14ac:dyDescent="0.35">
      <c r="B2" s="152"/>
      <c r="C2" s="165" t="s">
        <v>85</v>
      </c>
      <c r="D2" s="166"/>
      <c r="E2" s="166"/>
      <c r="F2" s="166"/>
      <c r="G2" s="166"/>
      <c r="H2" s="166"/>
      <c r="I2" s="166"/>
      <c r="J2" s="167"/>
      <c r="K2" s="136" t="s">
        <v>103</v>
      </c>
      <c r="L2" s="205"/>
    </row>
    <row r="3" spans="2:17" ht="42" customHeight="1" x14ac:dyDescent="0.35">
      <c r="B3" s="152"/>
      <c r="C3" s="168"/>
      <c r="D3" s="169"/>
      <c r="E3" s="169"/>
      <c r="F3" s="169"/>
      <c r="G3" s="169"/>
      <c r="H3" s="169"/>
      <c r="I3" s="169"/>
      <c r="J3" s="170"/>
      <c r="K3" s="206"/>
      <c r="L3" s="207"/>
    </row>
    <row r="4" spans="2:17" ht="36.75" customHeight="1" x14ac:dyDescent="0.35">
      <c r="B4" s="152"/>
      <c r="C4" s="171"/>
      <c r="D4" s="172"/>
      <c r="E4" s="172"/>
      <c r="F4" s="172"/>
      <c r="G4" s="172"/>
      <c r="H4" s="172"/>
      <c r="I4" s="172"/>
      <c r="J4" s="173"/>
      <c r="K4" s="208"/>
      <c r="L4" s="209"/>
    </row>
    <row r="5" spans="2:17" ht="24.75" customHeight="1" thickBot="1" x14ac:dyDescent="0.45">
      <c r="C5" s="11"/>
      <c r="D5" s="12"/>
      <c r="E5" s="12"/>
      <c r="F5" s="12"/>
      <c r="G5" s="12"/>
      <c r="H5"/>
      <c r="L5"/>
    </row>
    <row r="6" spans="2:17" ht="147.75" customHeight="1" thickBot="1" x14ac:dyDescent="0.4">
      <c r="B6" s="196" t="s">
        <v>319</v>
      </c>
      <c r="C6" s="197"/>
      <c r="D6" s="197"/>
      <c r="E6" s="197"/>
      <c r="F6" s="197"/>
      <c r="G6" s="197"/>
      <c r="H6" s="197"/>
      <c r="I6" s="197"/>
      <c r="J6" s="197"/>
      <c r="K6" s="197"/>
      <c r="L6" s="198"/>
      <c r="M6" s="1"/>
      <c r="N6" s="1"/>
      <c r="O6" s="1"/>
      <c r="P6" s="1"/>
      <c r="Q6" s="1"/>
    </row>
    <row r="7" spans="2:17" ht="24.75" hidden="1" customHeight="1" x14ac:dyDescent="0.35">
      <c r="B7" s="202" t="s">
        <v>61</v>
      </c>
      <c r="C7" s="203"/>
      <c r="D7" s="203"/>
      <c r="E7" s="203"/>
      <c r="F7" s="203"/>
      <c r="G7" s="203"/>
      <c r="H7" s="203"/>
      <c r="I7" s="203"/>
      <c r="J7" s="203"/>
      <c r="K7" s="203"/>
      <c r="L7" s="204"/>
    </row>
    <row r="8" spans="2:17" ht="18" hidden="1" customHeight="1" x14ac:dyDescent="0.45">
      <c r="B8" s="78" t="s">
        <v>99</v>
      </c>
      <c r="C8" s="79"/>
      <c r="D8" s="79"/>
      <c r="E8" s="79"/>
      <c r="F8" s="79"/>
      <c r="G8" s="79"/>
      <c r="H8" s="79"/>
      <c r="I8" s="79"/>
      <c r="J8" s="79"/>
      <c r="K8" s="79"/>
      <c r="L8" s="80"/>
    </row>
    <row r="9" spans="2:17" ht="15.4" hidden="1" x14ac:dyDescent="0.45">
      <c r="B9" s="78" t="s">
        <v>97</v>
      </c>
      <c r="C9" s="81"/>
      <c r="D9" s="81"/>
      <c r="E9" s="81"/>
      <c r="F9" s="81"/>
      <c r="G9" s="81"/>
      <c r="H9" s="81"/>
      <c r="I9" s="82"/>
      <c r="J9" s="81"/>
      <c r="K9" s="81"/>
      <c r="L9" s="83"/>
    </row>
    <row r="10" spans="2:17" ht="15.4" hidden="1" x14ac:dyDescent="0.45">
      <c r="B10" s="78" t="s">
        <v>92</v>
      </c>
      <c r="C10" s="81"/>
      <c r="D10" s="81"/>
      <c r="E10" s="81"/>
      <c r="F10" s="81"/>
      <c r="G10" s="81"/>
      <c r="H10" s="81"/>
      <c r="I10" s="81"/>
      <c r="J10" s="81"/>
      <c r="K10" s="81"/>
      <c r="L10" s="83"/>
    </row>
    <row r="11" spans="2:17" ht="15.4" hidden="1" x14ac:dyDescent="0.45">
      <c r="B11" s="78" t="s">
        <v>93</v>
      </c>
      <c r="C11" s="81"/>
      <c r="D11" s="81"/>
      <c r="E11" s="81"/>
      <c r="F11" s="81"/>
      <c r="G11" s="81"/>
      <c r="H11" s="81"/>
      <c r="I11" s="81"/>
      <c r="J11" s="81"/>
      <c r="K11" s="81"/>
      <c r="L11" s="83"/>
    </row>
    <row r="12" spans="2:17" ht="18" hidden="1" customHeight="1" x14ac:dyDescent="0.35">
      <c r="B12" s="199" t="s">
        <v>91</v>
      </c>
      <c r="C12" s="200"/>
      <c r="D12" s="200"/>
      <c r="E12" s="200"/>
      <c r="F12" s="200"/>
      <c r="G12" s="200"/>
      <c r="H12" s="200"/>
      <c r="I12" s="200"/>
      <c r="J12" s="200"/>
      <c r="K12" s="200"/>
      <c r="L12" s="201"/>
    </row>
    <row r="13" spans="2:17" ht="15.4" hidden="1" x14ac:dyDescent="0.45">
      <c r="B13" s="78" t="s">
        <v>95</v>
      </c>
      <c r="C13" s="81"/>
      <c r="D13" s="81"/>
      <c r="E13" s="81"/>
      <c r="F13" s="81"/>
      <c r="G13" s="81"/>
      <c r="H13" s="81"/>
      <c r="I13" s="81"/>
      <c r="J13" s="81"/>
      <c r="K13" s="81"/>
      <c r="L13" s="83"/>
    </row>
    <row r="14" spans="2:17" ht="7.5" customHeight="1" thickBot="1" x14ac:dyDescent="0.45">
      <c r="B14" s="49"/>
      <c r="C14" s="50"/>
      <c r="D14" s="50"/>
      <c r="E14" s="50"/>
      <c r="F14" s="50"/>
      <c r="G14" s="50"/>
      <c r="H14" s="50"/>
      <c r="I14" s="50"/>
      <c r="J14" s="50"/>
      <c r="K14" s="50"/>
      <c r="L14" s="51"/>
    </row>
    <row r="15" spans="2:17" ht="33.75" customHeight="1" thickBot="1" x14ac:dyDescent="0.4">
      <c r="B15" s="193" t="s">
        <v>77</v>
      </c>
      <c r="C15" s="194"/>
      <c r="D15" s="194"/>
      <c r="E15" s="194"/>
      <c r="F15" s="194"/>
      <c r="G15" s="195"/>
      <c r="H15" s="190" t="s">
        <v>75</v>
      </c>
      <c r="I15" s="191"/>
      <c r="J15" s="191"/>
      <c r="K15" s="191"/>
      <c r="L15" s="192"/>
    </row>
    <row r="16" spans="2:17" ht="40.5" customHeight="1" thickBot="1" x14ac:dyDescent="0.4">
      <c r="B16" s="52" t="s">
        <v>43</v>
      </c>
      <c r="C16" s="210" t="s">
        <v>48</v>
      </c>
      <c r="D16" s="210"/>
      <c r="E16" s="210"/>
      <c r="F16" s="210"/>
      <c r="G16" s="210"/>
      <c r="H16" s="85" t="s">
        <v>49</v>
      </c>
      <c r="I16" s="85" t="s">
        <v>5</v>
      </c>
      <c r="J16" s="85" t="s">
        <v>3</v>
      </c>
      <c r="K16" s="85" t="s">
        <v>54</v>
      </c>
      <c r="L16" s="98" t="s">
        <v>51</v>
      </c>
    </row>
    <row r="17" spans="2:12" ht="55.05" customHeight="1" thickBot="1" x14ac:dyDescent="0.4">
      <c r="B17" s="53" t="str">
        <f>'IDENTIFICACION Y ANALISIS'!C18</f>
        <v>PLANEACIÓN</v>
      </c>
      <c r="C17" s="185" t="str">
        <f>'IDENTIFICACION Y ANALISIS'!B19</f>
        <v>Inadecuada escogencia de la modalidad de contratación</v>
      </c>
      <c r="D17" s="185"/>
      <c r="E17" s="185"/>
      <c r="F17" s="185"/>
      <c r="G17" s="186"/>
      <c r="H17" s="103" t="s">
        <v>154</v>
      </c>
      <c r="I17" s="104">
        <v>1</v>
      </c>
      <c r="J17" s="105">
        <v>5</v>
      </c>
      <c r="K17" s="105">
        <f>I17+J17</f>
        <v>6</v>
      </c>
      <c r="L17" s="104" t="str">
        <f t="shared" ref="L17:L53" si="0">IF(K17&lt;=4,"BAJO",IF(K17=5,"MEDIO",IF(K17=6,"ALTO",IF(K17=7,"ALTO","EXTREMO"))))</f>
        <v>ALTO</v>
      </c>
    </row>
    <row r="18" spans="2:12" ht="55.05" customHeight="1" thickBot="1" x14ac:dyDescent="0.4">
      <c r="B18" s="53" t="s">
        <v>37</v>
      </c>
      <c r="C18" s="185" t="str">
        <f>'IDENTIFICACION Y ANALISIS'!B20</f>
        <v>Insuficiencia o imprecisión en el Anexo Técnico</v>
      </c>
      <c r="D18" s="185"/>
      <c r="E18" s="185"/>
      <c r="F18" s="185"/>
      <c r="G18" s="186"/>
      <c r="H18" s="103" t="s">
        <v>155</v>
      </c>
      <c r="I18" s="104">
        <v>3</v>
      </c>
      <c r="J18" s="105">
        <v>4</v>
      </c>
      <c r="K18" s="105">
        <f t="shared" ref="K18:K50" si="1">I18+J18</f>
        <v>7</v>
      </c>
      <c r="L18" s="104" t="str">
        <f t="shared" si="0"/>
        <v>ALTO</v>
      </c>
    </row>
    <row r="19" spans="2:12" ht="55.05" customHeight="1" thickBot="1" x14ac:dyDescent="0.4">
      <c r="B19" s="53" t="s">
        <v>37</v>
      </c>
      <c r="C19" s="185" t="str">
        <f>'IDENTIFICACION Y ANALISIS'!B21</f>
        <v>Inadecuada estimación del presupuesto oficial</v>
      </c>
      <c r="D19" s="185"/>
      <c r="E19" s="185"/>
      <c r="F19" s="185"/>
      <c r="G19" s="186"/>
      <c r="H19" s="103" t="s">
        <v>156</v>
      </c>
      <c r="I19" s="104">
        <v>2</v>
      </c>
      <c r="J19" s="105">
        <v>5</v>
      </c>
      <c r="K19" s="105">
        <f t="shared" si="1"/>
        <v>7</v>
      </c>
      <c r="L19" s="104" t="str">
        <f t="shared" si="0"/>
        <v>ALTO</v>
      </c>
    </row>
    <row r="20" spans="2:12" ht="55.05" customHeight="1" thickBot="1" x14ac:dyDescent="0.4">
      <c r="B20" s="53" t="s">
        <v>37</v>
      </c>
      <c r="C20" s="185" t="str">
        <f>'IDENTIFICACION Y ANALISIS'!B22</f>
        <v>Inadecuada elaboración de estudios previos y del sector</v>
      </c>
      <c r="D20" s="185"/>
      <c r="E20" s="185"/>
      <c r="F20" s="185"/>
      <c r="G20" s="186"/>
      <c r="H20" s="103" t="s">
        <v>157</v>
      </c>
      <c r="I20" s="104">
        <v>2</v>
      </c>
      <c r="J20" s="105">
        <v>4</v>
      </c>
      <c r="K20" s="105">
        <f t="shared" si="1"/>
        <v>6</v>
      </c>
      <c r="L20" s="104" t="str">
        <f t="shared" si="0"/>
        <v>ALTO</v>
      </c>
    </row>
    <row r="21" spans="2:12" ht="55.05" customHeight="1" thickBot="1" x14ac:dyDescent="0.4">
      <c r="B21" s="53" t="s">
        <v>37</v>
      </c>
      <c r="C21" s="185" t="str">
        <f>'IDENTIFICACION Y ANALISIS'!B23</f>
        <v>Falta o tardanza en el registro presupuestal (CDP)</v>
      </c>
      <c r="D21" s="185"/>
      <c r="E21" s="185"/>
      <c r="F21" s="185"/>
      <c r="G21" s="186"/>
      <c r="H21" s="103" t="s">
        <v>158</v>
      </c>
      <c r="I21" s="104">
        <v>2</v>
      </c>
      <c r="J21" s="105">
        <v>5</v>
      </c>
      <c r="K21" s="105">
        <f t="shared" si="1"/>
        <v>7</v>
      </c>
      <c r="L21" s="104" t="str">
        <f t="shared" si="0"/>
        <v>ALTO</v>
      </c>
    </row>
    <row r="22" spans="2:12" ht="55.05" customHeight="1" thickBot="1" x14ac:dyDescent="0.4">
      <c r="B22" s="53" t="s">
        <v>37</v>
      </c>
      <c r="C22" s="185" t="str">
        <f>'IDENTIFICACION Y ANALISIS'!B24</f>
        <v>Normativa aplicable desactualizada o inaplicada</v>
      </c>
      <c r="D22" s="185"/>
      <c r="E22" s="185"/>
      <c r="F22" s="185"/>
      <c r="G22" s="186"/>
      <c r="H22" s="103" t="s">
        <v>159</v>
      </c>
      <c r="I22" s="104">
        <v>1</v>
      </c>
      <c r="J22" s="105">
        <v>4</v>
      </c>
      <c r="K22" s="105">
        <f t="shared" si="1"/>
        <v>5</v>
      </c>
      <c r="L22" s="104" t="str">
        <f t="shared" si="0"/>
        <v>MEDIO</v>
      </c>
    </row>
    <row r="23" spans="2:12" ht="55.05" customHeight="1" thickBot="1" x14ac:dyDescent="0.4">
      <c r="B23" s="53" t="s">
        <v>37</v>
      </c>
      <c r="C23" s="185" t="str">
        <f>'IDENTIFICACION Y ANALISIS'!B25</f>
        <v>Factores ambientales y climáticos que afectan la planeación de eventos</v>
      </c>
      <c r="D23" s="185"/>
      <c r="E23" s="185"/>
      <c r="F23" s="185"/>
      <c r="G23" s="186"/>
      <c r="H23" s="103" t="s">
        <v>160</v>
      </c>
      <c r="I23" s="104">
        <v>3</v>
      </c>
      <c r="J23" s="105">
        <v>3</v>
      </c>
      <c r="K23" s="105">
        <f t="shared" si="1"/>
        <v>6</v>
      </c>
      <c r="L23" s="104" t="str">
        <f t="shared" si="0"/>
        <v>ALTO</v>
      </c>
    </row>
    <row r="24" spans="2:12" ht="55.05" customHeight="1" thickBot="1" x14ac:dyDescent="0.4">
      <c r="B24" s="53" t="s">
        <v>37</v>
      </c>
      <c r="C24" s="185" t="str">
        <f>'IDENTIFICACION Y ANALISIS'!B26</f>
        <v>Requisitos habilitantes inapropiados</v>
      </c>
      <c r="D24" s="185"/>
      <c r="E24" s="185"/>
      <c r="F24" s="185"/>
      <c r="G24" s="186"/>
      <c r="H24" s="103" t="s">
        <v>161</v>
      </c>
      <c r="I24" s="104">
        <v>2</v>
      </c>
      <c r="J24" s="105">
        <v>4</v>
      </c>
      <c r="K24" s="105">
        <f t="shared" si="1"/>
        <v>6</v>
      </c>
      <c r="L24" s="104" t="str">
        <f t="shared" si="0"/>
        <v>ALTO</v>
      </c>
    </row>
    <row r="25" spans="2:12" ht="55.05" customHeight="1" thickBot="1" x14ac:dyDescent="0.4">
      <c r="B25" s="53" t="s">
        <v>37</v>
      </c>
      <c r="C25" s="185" t="str">
        <f>'IDENTIFICACION Y ANALISIS'!B27</f>
        <v>Requisitos que impidan la selección objetiva</v>
      </c>
      <c r="D25" s="185"/>
      <c r="E25" s="185"/>
      <c r="F25" s="185"/>
      <c r="G25" s="186"/>
      <c r="H25" s="103" t="s">
        <v>162</v>
      </c>
      <c r="I25" s="104">
        <v>1</v>
      </c>
      <c r="J25" s="105">
        <v>5</v>
      </c>
      <c r="K25" s="105">
        <f t="shared" si="1"/>
        <v>6</v>
      </c>
      <c r="L25" s="104" t="str">
        <f t="shared" si="0"/>
        <v>ALTO</v>
      </c>
    </row>
    <row r="26" spans="2:12" ht="55.05" customHeight="1" thickBot="1" x14ac:dyDescent="0.4">
      <c r="B26" s="53" t="s">
        <v>37</v>
      </c>
      <c r="C26" s="185" t="str">
        <f>'IDENTIFICACION Y ANALISIS'!B28</f>
        <v>Inadecuado análisis del entorno socioambiental de Ciudad Bolívar</v>
      </c>
      <c r="D26" s="185"/>
      <c r="E26" s="185"/>
      <c r="F26" s="185"/>
      <c r="G26" s="186"/>
      <c r="H26" s="103" t="s">
        <v>163</v>
      </c>
      <c r="I26" s="104">
        <v>3</v>
      </c>
      <c r="J26" s="105">
        <v>4</v>
      </c>
      <c r="K26" s="105">
        <f t="shared" si="1"/>
        <v>7</v>
      </c>
      <c r="L26" s="104" t="str">
        <f t="shared" si="0"/>
        <v>ALTO</v>
      </c>
    </row>
    <row r="27" spans="2:12" ht="55.05" customHeight="1" thickBot="1" x14ac:dyDescent="0.4">
      <c r="B27" s="53" t="str">
        <f>'IDENTIFICACION Y ANALISIS'!C29</f>
        <v>SELECCIÓN</v>
      </c>
      <c r="C27" s="185" t="str">
        <f>'IDENTIFICACION Y ANALISIS'!B30</f>
        <v>Presentación de ofertas con precios artificialmente bajos</v>
      </c>
      <c r="D27" s="185"/>
      <c r="E27" s="185"/>
      <c r="F27" s="185"/>
      <c r="G27" s="186"/>
      <c r="H27" s="103" t="s">
        <v>164</v>
      </c>
      <c r="I27" s="104">
        <v>3</v>
      </c>
      <c r="J27" s="105">
        <v>4</v>
      </c>
      <c r="K27" s="105">
        <f t="shared" si="1"/>
        <v>7</v>
      </c>
      <c r="L27" s="104" t="str">
        <f t="shared" si="0"/>
        <v>ALTO</v>
      </c>
    </row>
    <row r="28" spans="2:12" ht="55.05" customHeight="1" thickBot="1" x14ac:dyDescent="0.4">
      <c r="B28" s="53" t="s">
        <v>34</v>
      </c>
      <c r="C28" s="185" t="str">
        <f>'IDENTIFICACION Y ANALISIS'!B31</f>
        <v>Impugnación o recurso de apelación contra la evaluación</v>
      </c>
      <c r="D28" s="185"/>
      <c r="E28" s="185"/>
      <c r="F28" s="185"/>
      <c r="G28" s="186"/>
      <c r="H28" s="103" t="s">
        <v>165</v>
      </c>
      <c r="I28" s="104">
        <v>3</v>
      </c>
      <c r="J28" s="105">
        <v>3</v>
      </c>
      <c r="K28" s="105">
        <f t="shared" si="1"/>
        <v>6</v>
      </c>
      <c r="L28" s="104" t="str">
        <f t="shared" si="0"/>
        <v>ALTO</v>
      </c>
    </row>
    <row r="29" spans="2:12" ht="55.05" customHeight="1" thickBot="1" x14ac:dyDescent="0.4">
      <c r="B29" s="53" t="s">
        <v>34</v>
      </c>
      <c r="C29" s="185" t="str">
        <f>'IDENTIFICACION Y ANALISIS'!B32</f>
        <v>Declaratoria de desierto del proceso</v>
      </c>
      <c r="D29" s="185"/>
      <c r="E29" s="185"/>
      <c r="F29" s="185"/>
      <c r="G29" s="186"/>
      <c r="H29" s="103" t="s">
        <v>166</v>
      </c>
      <c r="I29" s="104">
        <v>2</v>
      </c>
      <c r="J29" s="105">
        <v>5</v>
      </c>
      <c r="K29" s="105">
        <f t="shared" si="1"/>
        <v>7</v>
      </c>
      <c r="L29" s="104" t="str">
        <f t="shared" si="0"/>
        <v>ALTO</v>
      </c>
    </row>
    <row r="30" spans="2:12" ht="55.05" customHeight="1" thickBot="1" x14ac:dyDescent="0.4">
      <c r="B30" s="53" t="s">
        <v>34</v>
      </c>
      <c r="C30" s="185" t="str">
        <f>'IDENTIFICACION Y ANALISIS'!B33</f>
        <v>Conflicto de interés en el comité evaluador</v>
      </c>
      <c r="D30" s="185"/>
      <c r="E30" s="185"/>
      <c r="F30" s="185"/>
      <c r="G30" s="186"/>
      <c r="H30" s="103" t="s">
        <v>167</v>
      </c>
      <c r="I30" s="104">
        <v>1</v>
      </c>
      <c r="J30" s="105">
        <v>5</v>
      </c>
      <c r="K30" s="105">
        <f t="shared" si="1"/>
        <v>6</v>
      </c>
      <c r="L30" s="104" t="str">
        <f t="shared" si="0"/>
        <v>ALTO</v>
      </c>
    </row>
    <row r="31" spans="2:12" ht="55.05" customHeight="1" thickBot="1" x14ac:dyDescent="0.4">
      <c r="B31" s="53" t="s">
        <v>34</v>
      </c>
      <c r="C31" s="185" t="str">
        <f>'IDENTIFICACION Y ANALISIS'!B34</f>
        <v>Filtraciones de información durante el proceso de selección</v>
      </c>
      <c r="D31" s="185"/>
      <c r="E31" s="185"/>
      <c r="F31" s="185"/>
      <c r="G31" s="186"/>
      <c r="H31" s="103" t="s">
        <v>168</v>
      </c>
      <c r="I31" s="104">
        <v>1</v>
      </c>
      <c r="J31" s="105">
        <v>5</v>
      </c>
      <c r="K31" s="105">
        <f t="shared" si="1"/>
        <v>6</v>
      </c>
      <c r="L31" s="104" t="str">
        <f t="shared" si="0"/>
        <v>ALTO</v>
      </c>
    </row>
    <row r="32" spans="2:12" ht="55.05" customHeight="1" thickBot="1" x14ac:dyDescent="0.4">
      <c r="B32" s="53" t="s">
        <v>34</v>
      </c>
      <c r="C32" s="185" t="str">
        <f>'IDENTIFICACION Y ANALISIS'!B35</f>
        <v>Manipulación del proceso licitatorio (colusión entre oferentes)</v>
      </c>
      <c r="D32" s="185"/>
      <c r="E32" s="185"/>
      <c r="F32" s="185"/>
      <c r="G32" s="186"/>
      <c r="H32" s="103" t="s">
        <v>169</v>
      </c>
      <c r="I32" s="104">
        <v>2</v>
      </c>
      <c r="J32" s="105">
        <v>5</v>
      </c>
      <c r="K32" s="105">
        <f t="shared" si="1"/>
        <v>7</v>
      </c>
      <c r="L32" s="104" t="str">
        <f t="shared" si="0"/>
        <v>ALTO</v>
      </c>
    </row>
    <row r="33" spans="2:12" ht="55.05" customHeight="1" thickBot="1" x14ac:dyDescent="0.4">
      <c r="B33" s="53" t="str">
        <f>'IDENTIFICACION Y ANALISIS'!C36</f>
        <v>CONTRATACIÓN</v>
      </c>
      <c r="C33" s="185" t="str">
        <f>'IDENTIFICACION Y ANALISIS'!B37</f>
        <v>Retrasos en la firma del contrato</v>
      </c>
      <c r="D33" s="185"/>
      <c r="E33" s="185"/>
      <c r="F33" s="185"/>
      <c r="G33" s="186"/>
      <c r="H33" s="103" t="s">
        <v>170</v>
      </c>
      <c r="I33" s="104">
        <v>3</v>
      </c>
      <c r="J33" s="105">
        <v>4</v>
      </c>
      <c r="K33" s="105">
        <f t="shared" si="1"/>
        <v>7</v>
      </c>
      <c r="L33" s="104" t="str">
        <f t="shared" si="0"/>
        <v>ALTO</v>
      </c>
    </row>
    <row r="34" spans="2:12" ht="55.05" customHeight="1" thickBot="1" x14ac:dyDescent="0.4">
      <c r="B34" s="53" t="s">
        <v>35</v>
      </c>
      <c r="C34" s="185" t="str">
        <f>'IDENTIFICACION Y ANALISIS'!B38</f>
        <v>Falta o tardanza del registro presupuestal (RP)</v>
      </c>
      <c r="D34" s="185"/>
      <c r="E34" s="185"/>
      <c r="F34" s="185"/>
      <c r="G34" s="186"/>
      <c r="H34" s="103" t="s">
        <v>171</v>
      </c>
      <c r="I34" s="104">
        <v>2</v>
      </c>
      <c r="J34" s="105">
        <v>4</v>
      </c>
      <c r="K34" s="105">
        <f t="shared" si="1"/>
        <v>6</v>
      </c>
      <c r="L34" s="104" t="str">
        <f t="shared" si="0"/>
        <v>ALTO</v>
      </c>
    </row>
    <row r="35" spans="2:12" ht="55.05" customHeight="1" thickBot="1" x14ac:dyDescent="0.4">
      <c r="B35" s="53" t="s">
        <v>35</v>
      </c>
      <c r="C35" s="185" t="str">
        <f>'IDENTIFICACION Y ANALISIS'!B39</f>
        <v>Inconsistencias o insuficiencias en las pólizas y garantías</v>
      </c>
      <c r="D35" s="185"/>
      <c r="E35" s="185"/>
      <c r="F35" s="185"/>
      <c r="G35" s="186"/>
      <c r="H35" s="103" t="s">
        <v>172</v>
      </c>
      <c r="I35" s="104">
        <v>2</v>
      </c>
      <c r="J35" s="105">
        <v>4</v>
      </c>
      <c r="K35" s="105">
        <f t="shared" si="1"/>
        <v>6</v>
      </c>
      <c r="L35" s="104" t="str">
        <f t="shared" si="0"/>
        <v>ALTO</v>
      </c>
    </row>
    <row r="36" spans="2:12" ht="55.05" customHeight="1" thickBot="1" x14ac:dyDescent="0.4">
      <c r="B36" s="53" t="s">
        <v>35</v>
      </c>
      <c r="C36" s="185" t="str">
        <f>'IDENTIFICACION Y ANALISIS'!B40</f>
        <v>Reclamos de terceros</v>
      </c>
      <c r="D36" s="185"/>
      <c r="E36" s="185"/>
      <c r="F36" s="185"/>
      <c r="G36" s="186"/>
      <c r="H36" s="103" t="s">
        <v>187</v>
      </c>
      <c r="I36" s="104">
        <v>2</v>
      </c>
      <c r="J36" s="105">
        <v>3</v>
      </c>
      <c r="K36" s="105">
        <f t="shared" si="1"/>
        <v>5</v>
      </c>
      <c r="L36" s="104" t="str">
        <f t="shared" si="0"/>
        <v>MEDIO</v>
      </c>
    </row>
    <row r="37" spans="2:12" ht="55.05" customHeight="1" thickBot="1" x14ac:dyDescent="0.4">
      <c r="B37" s="53" t="str">
        <f>'IDENTIFICACION Y ANALISIS'!C41</f>
        <v>EJECUCIÓN</v>
      </c>
      <c r="C37" s="185" t="str">
        <f>'IDENTIFICACION Y ANALISIS'!B42</f>
        <v>Incumplimiento parcial o total del contratista</v>
      </c>
      <c r="D37" s="185"/>
      <c r="E37" s="185"/>
      <c r="F37" s="185"/>
      <c r="G37" s="186"/>
      <c r="H37" s="103" t="s">
        <v>173</v>
      </c>
      <c r="I37" s="104">
        <v>3</v>
      </c>
      <c r="J37" s="105">
        <v>5</v>
      </c>
      <c r="K37" s="105">
        <f t="shared" si="1"/>
        <v>8</v>
      </c>
      <c r="L37" s="104" t="str">
        <f t="shared" si="0"/>
        <v>EXTREMO</v>
      </c>
    </row>
    <row r="38" spans="2:12" ht="55.05" customHeight="1" thickBot="1" x14ac:dyDescent="0.4">
      <c r="B38" s="53" t="s">
        <v>36</v>
      </c>
      <c r="C38" s="185" t="str">
        <f>'IDENTIFICACION Y ANALISIS'!B43</f>
        <v>Insuficiencia del talento humano del contratista</v>
      </c>
      <c r="D38" s="185"/>
      <c r="E38" s="185"/>
      <c r="F38" s="185"/>
      <c r="G38" s="186"/>
      <c r="H38" s="103" t="s">
        <v>174</v>
      </c>
      <c r="I38" s="104">
        <v>3</v>
      </c>
      <c r="J38" s="105">
        <v>4</v>
      </c>
      <c r="K38" s="105">
        <f t="shared" si="1"/>
        <v>7</v>
      </c>
      <c r="L38" s="104" t="str">
        <f t="shared" si="0"/>
        <v>ALTO</v>
      </c>
    </row>
    <row r="39" spans="2:12" ht="55.05" customHeight="1" thickBot="1" x14ac:dyDescent="0.4">
      <c r="B39" s="53" t="s">
        <v>36</v>
      </c>
      <c r="C39" s="185" t="str">
        <f>'IDENTIFICACION Y ANALISIS'!B44</f>
        <v>Eventos de orden público que impidan la realización de actividades</v>
      </c>
      <c r="D39" s="185"/>
      <c r="E39" s="185"/>
      <c r="F39" s="185"/>
      <c r="G39" s="186"/>
      <c r="H39" s="103" t="s">
        <v>186</v>
      </c>
      <c r="I39" s="104">
        <v>3</v>
      </c>
      <c r="J39" s="105">
        <v>4</v>
      </c>
      <c r="K39" s="105">
        <f t="shared" si="1"/>
        <v>7</v>
      </c>
      <c r="L39" s="104" t="str">
        <f t="shared" si="0"/>
        <v>ALTO</v>
      </c>
    </row>
    <row r="40" spans="2:12" ht="55.05" customHeight="1" thickBot="1" x14ac:dyDescent="0.4">
      <c r="B40" s="53" t="s">
        <v>36</v>
      </c>
      <c r="C40" s="185" t="str">
        <f>'IDENTIFICACION Y ANALISIS'!B45</f>
        <v>Fenómenos climáticos o de la naturaleza durante la ejecución</v>
      </c>
      <c r="D40" s="185"/>
      <c r="E40" s="185"/>
      <c r="F40" s="185"/>
      <c r="G40" s="186"/>
      <c r="H40" s="103" t="s">
        <v>185</v>
      </c>
      <c r="I40" s="104">
        <v>4</v>
      </c>
      <c r="J40" s="105">
        <v>3</v>
      </c>
      <c r="K40" s="105">
        <f t="shared" si="1"/>
        <v>7</v>
      </c>
      <c r="L40" s="104" t="str">
        <f t="shared" si="0"/>
        <v>ALTO</v>
      </c>
    </row>
    <row r="41" spans="2:12" ht="55.05" customHeight="1" thickBot="1" x14ac:dyDescent="0.4">
      <c r="B41" s="53" t="s">
        <v>36</v>
      </c>
      <c r="C41" s="185" t="str">
        <f>'IDENTIFICACION Y ANALISIS'!B46</f>
        <v>Desequilibrio económico del contrato por variación de precios</v>
      </c>
      <c r="D41" s="185"/>
      <c r="E41" s="185"/>
      <c r="F41" s="185"/>
      <c r="G41" s="186"/>
      <c r="H41" s="103" t="s">
        <v>184</v>
      </c>
      <c r="I41" s="104">
        <v>3</v>
      </c>
      <c r="J41" s="105">
        <v>3</v>
      </c>
      <c r="K41" s="105">
        <f t="shared" si="1"/>
        <v>6</v>
      </c>
      <c r="L41" s="104" t="str">
        <f t="shared" si="0"/>
        <v>ALTO</v>
      </c>
    </row>
    <row r="42" spans="2:12" ht="55.05" customHeight="1" thickBot="1" x14ac:dyDescent="0.4">
      <c r="B42" s="53" t="s">
        <v>36</v>
      </c>
      <c r="C42" s="185" t="str">
        <f>'IDENTIFICACION Y ANALISIS'!B47</f>
        <v>Inadecuada supervisión del contrato</v>
      </c>
      <c r="D42" s="185"/>
      <c r="E42" s="185"/>
      <c r="F42" s="185"/>
      <c r="G42" s="186"/>
      <c r="H42" s="103" t="s">
        <v>183</v>
      </c>
      <c r="I42" s="104">
        <v>3</v>
      </c>
      <c r="J42" s="105">
        <v>5</v>
      </c>
      <c r="K42" s="105">
        <f t="shared" si="1"/>
        <v>8</v>
      </c>
      <c r="L42" s="104" t="str">
        <f t="shared" si="0"/>
        <v>EXTREMO</v>
      </c>
    </row>
    <row r="43" spans="2:12" ht="55.05" customHeight="1" thickBot="1" x14ac:dyDescent="0.4">
      <c r="B43" s="53" t="s">
        <v>36</v>
      </c>
      <c r="C43" s="185" t="str">
        <f>'IDENTIFICACION Y ANALISIS'!B48</f>
        <v>Incumplimiento de obligaciones laborales y de seguridad social por parte del contratista</v>
      </c>
      <c r="D43" s="185"/>
      <c r="E43" s="185"/>
      <c r="F43" s="185"/>
      <c r="G43" s="186"/>
      <c r="H43" s="103" t="s">
        <v>182</v>
      </c>
      <c r="I43" s="104">
        <v>3</v>
      </c>
      <c r="J43" s="105">
        <v>3</v>
      </c>
      <c r="K43" s="105">
        <f t="shared" si="1"/>
        <v>6</v>
      </c>
      <c r="L43" s="104" t="str">
        <f t="shared" si="0"/>
        <v>ALTO</v>
      </c>
    </row>
    <row r="44" spans="2:12" ht="55.05" customHeight="1" thickBot="1" x14ac:dyDescent="0.4">
      <c r="B44" s="53" t="s">
        <v>36</v>
      </c>
      <c r="C44" s="185" t="str">
        <f>'IDENTIFICACION Y ANALISIS'!B49</f>
        <v>Fallas tecnológicas en el registro y reporte de beneficiarios</v>
      </c>
      <c r="D44" s="185"/>
      <c r="E44" s="185"/>
      <c r="F44" s="185"/>
      <c r="G44" s="186"/>
      <c r="H44" s="103" t="s">
        <v>181</v>
      </c>
      <c r="I44" s="104">
        <v>3</v>
      </c>
      <c r="J44" s="105">
        <v>4</v>
      </c>
      <c r="K44" s="105">
        <f t="shared" si="1"/>
        <v>7</v>
      </c>
      <c r="L44" s="104" t="str">
        <f t="shared" si="0"/>
        <v>ALTO</v>
      </c>
    </row>
    <row r="45" spans="2:12" ht="55.05" customHeight="1" thickBot="1" x14ac:dyDescent="0.4">
      <c r="B45" s="53" t="s">
        <v>36</v>
      </c>
      <c r="C45" s="185" t="str">
        <f>'IDENTIFICACION Y ANALISIS'!B50</f>
        <v>Afectaciones ambientales derivadas de la realización de eventos masivos</v>
      </c>
      <c r="D45" s="185"/>
      <c r="E45" s="185"/>
      <c r="F45" s="185"/>
      <c r="G45" s="186"/>
      <c r="H45" s="103" t="s">
        <v>180</v>
      </c>
      <c r="I45" s="104">
        <v>2</v>
      </c>
      <c r="J45" s="105">
        <v>3</v>
      </c>
      <c r="K45" s="105">
        <f t="shared" si="1"/>
        <v>5</v>
      </c>
      <c r="L45" s="104" t="str">
        <f t="shared" si="0"/>
        <v>MEDIO</v>
      </c>
    </row>
    <row r="46" spans="2:12" ht="55.05" customHeight="1" thickBot="1" x14ac:dyDescent="0.4">
      <c r="B46" s="53" t="s">
        <v>36</v>
      </c>
      <c r="C46" s="185" t="str">
        <f>'IDENTIFICACION Y ANALISIS'!B51</f>
        <v>Desarticulación con el IDRD, la Secretaría de Cultura y otras entidades</v>
      </c>
      <c r="D46" s="185"/>
      <c r="E46" s="185"/>
      <c r="F46" s="185"/>
      <c r="G46" s="186"/>
      <c r="H46" s="103" t="s">
        <v>179</v>
      </c>
      <c r="I46" s="104">
        <v>2</v>
      </c>
      <c r="J46" s="105">
        <v>3</v>
      </c>
      <c r="K46" s="105">
        <f t="shared" si="1"/>
        <v>5</v>
      </c>
      <c r="L46" s="104" t="str">
        <f t="shared" si="0"/>
        <v>MEDIO</v>
      </c>
    </row>
    <row r="47" spans="2:12" ht="55.05" customHeight="1" thickBot="1" x14ac:dyDescent="0.4">
      <c r="B47" s="53" t="s">
        <v>36</v>
      </c>
      <c r="C47" s="185" t="str">
        <f>'IDENTIFICACION Y ANALISIS'!B52</f>
        <v>No concertación efectiva con las iniciativas de Presupuestos Participativos</v>
      </c>
      <c r="D47" s="185"/>
      <c r="E47" s="185"/>
      <c r="F47" s="185"/>
      <c r="G47" s="186"/>
      <c r="H47" s="103" t="s">
        <v>178</v>
      </c>
      <c r="I47" s="104">
        <v>3</v>
      </c>
      <c r="J47" s="105">
        <v>4</v>
      </c>
      <c r="K47" s="105">
        <f t="shared" si="1"/>
        <v>7</v>
      </c>
      <c r="L47" s="104" t="str">
        <f t="shared" si="0"/>
        <v>ALTO</v>
      </c>
    </row>
    <row r="48" spans="2:12" ht="55.05" customHeight="1" thickBot="1" x14ac:dyDescent="0.4">
      <c r="B48" s="53" t="s">
        <v>36</v>
      </c>
      <c r="C48" s="185" t="str">
        <f>'IDENTIFICACION Y ANALISIS'!B53</f>
        <v>Accidentes o lesiones de beneficiarios durante los eventos</v>
      </c>
      <c r="D48" s="185"/>
      <c r="E48" s="185"/>
      <c r="F48" s="185"/>
      <c r="G48" s="186"/>
      <c r="H48" s="103" t="s">
        <v>177</v>
      </c>
      <c r="I48" s="104">
        <v>3</v>
      </c>
      <c r="J48" s="105">
        <v>4</v>
      </c>
      <c r="K48" s="105">
        <f t="shared" si="1"/>
        <v>7</v>
      </c>
      <c r="L48" s="104" t="str">
        <f t="shared" si="0"/>
        <v>ALTO</v>
      </c>
    </row>
    <row r="49" spans="2:14" ht="55.05" customHeight="1" thickBot="1" x14ac:dyDescent="0.4">
      <c r="B49" s="53" t="s">
        <v>36</v>
      </c>
      <c r="C49" s="185" t="str">
        <f>'IDENTIFICACION Y ANALISIS'!B54</f>
        <v>Cambios regulatorios o normativos durante la ejecución</v>
      </c>
      <c r="D49" s="185"/>
      <c r="E49" s="185"/>
      <c r="F49" s="185"/>
      <c r="G49" s="186"/>
      <c r="H49" s="103" t="s">
        <v>176</v>
      </c>
      <c r="I49" s="104">
        <v>2</v>
      </c>
      <c r="J49" s="105">
        <v>3</v>
      </c>
      <c r="K49" s="105">
        <f t="shared" si="1"/>
        <v>5</v>
      </c>
      <c r="L49" s="104" t="str">
        <f t="shared" si="0"/>
        <v>MEDIO</v>
      </c>
    </row>
    <row r="50" spans="2:14" ht="55.05" customHeight="1" thickBot="1" x14ac:dyDescent="0.4">
      <c r="B50" s="53" t="s">
        <v>36</v>
      </c>
      <c r="C50" s="185" t="str">
        <f>'IDENTIFICACION Y ANALISIS'!B55</f>
        <v>Insuficiencia de implementos deportivos para atender los beneficiarios</v>
      </c>
      <c r="D50" s="185"/>
      <c r="E50" s="185"/>
      <c r="F50" s="185"/>
      <c r="G50" s="186"/>
      <c r="H50" s="103" t="s">
        <v>175</v>
      </c>
      <c r="I50" s="104">
        <v>2</v>
      </c>
      <c r="J50" s="105">
        <v>3</v>
      </c>
      <c r="K50" s="105">
        <f t="shared" si="1"/>
        <v>5</v>
      </c>
      <c r="L50" s="104" t="str">
        <f t="shared" si="0"/>
        <v>MEDIO</v>
      </c>
    </row>
    <row r="51" spans="2:14" ht="53.25" hidden="1" customHeight="1" x14ac:dyDescent="0.35">
      <c r="B51" s="84" t="s">
        <v>36</v>
      </c>
      <c r="C51" s="187"/>
      <c r="D51" s="188"/>
      <c r="E51" s="188"/>
      <c r="F51" s="188"/>
      <c r="G51" s="189"/>
      <c r="H51" s="99"/>
      <c r="I51" s="100"/>
      <c r="J51" s="101"/>
      <c r="K51" s="101">
        <f t="shared" ref="K51:K53" si="2">+I51+J51</f>
        <v>0</v>
      </c>
      <c r="L51" s="102" t="str">
        <f t="shared" si="0"/>
        <v>BAJO</v>
      </c>
    </row>
    <row r="52" spans="2:14" ht="53.25" hidden="1" customHeight="1" x14ac:dyDescent="0.35">
      <c r="B52" s="84" t="s">
        <v>36</v>
      </c>
      <c r="C52" s="187"/>
      <c r="D52" s="188"/>
      <c r="E52" s="188"/>
      <c r="F52" s="188"/>
      <c r="G52" s="189"/>
      <c r="H52" s="56"/>
      <c r="I52" s="54"/>
      <c r="J52" s="55"/>
      <c r="K52" s="55">
        <f t="shared" si="2"/>
        <v>0</v>
      </c>
      <c r="L52" s="57" t="str">
        <f t="shared" si="0"/>
        <v>BAJO</v>
      </c>
    </row>
    <row r="53" spans="2:14" ht="53.25" hidden="1" customHeight="1" thickBot="1" x14ac:dyDescent="0.4">
      <c r="B53" s="84" t="s">
        <v>36</v>
      </c>
      <c r="C53" s="187"/>
      <c r="D53" s="188"/>
      <c r="E53" s="188"/>
      <c r="F53" s="188"/>
      <c r="G53" s="189"/>
      <c r="H53" s="56"/>
      <c r="I53" s="54"/>
      <c r="J53" s="55"/>
      <c r="K53" s="55">
        <f t="shared" si="2"/>
        <v>0</v>
      </c>
      <c r="L53" s="58" t="str">
        <f t="shared" si="0"/>
        <v>BAJO</v>
      </c>
    </row>
    <row r="54" spans="2:14" ht="12.75" customHeight="1" x14ac:dyDescent="0.4">
      <c r="B54" s="46"/>
      <c r="C54" s="47"/>
      <c r="D54" s="47"/>
      <c r="E54" s="47"/>
      <c r="F54" s="47"/>
      <c r="G54" s="47"/>
      <c r="H54" s="47"/>
      <c r="I54" s="47"/>
      <c r="J54" s="47"/>
      <c r="K54" s="47"/>
      <c r="L54" s="59"/>
    </row>
    <row r="55" spans="2:14" ht="13.15" x14ac:dyDescent="0.4">
      <c r="B55" s="46"/>
      <c r="C55" s="216"/>
      <c r="D55" s="216"/>
      <c r="E55" s="216"/>
      <c r="F55" s="47"/>
      <c r="G55" s="47"/>
      <c r="H55" s="217"/>
      <c r="I55" s="217"/>
      <c r="J55" s="47"/>
      <c r="K55" s="47"/>
      <c r="L55" s="48"/>
    </row>
    <row r="56" spans="2:14" ht="19.5" customHeight="1" x14ac:dyDescent="0.4">
      <c r="B56" s="212" t="s">
        <v>2</v>
      </c>
      <c r="C56" s="213" t="s">
        <v>13</v>
      </c>
      <c r="D56" s="213"/>
      <c r="E56" s="60" t="s">
        <v>12</v>
      </c>
      <c r="F56" s="47"/>
      <c r="G56" s="215" t="s">
        <v>3</v>
      </c>
      <c r="H56" s="61" t="s">
        <v>18</v>
      </c>
      <c r="I56" s="61" t="s">
        <v>12</v>
      </c>
      <c r="J56" s="47"/>
      <c r="K56" s="47"/>
      <c r="L56" s="48"/>
    </row>
    <row r="57" spans="2:14" ht="21" customHeight="1" x14ac:dyDescent="0.4">
      <c r="B57" s="212"/>
      <c r="C57" s="214" t="s">
        <v>7</v>
      </c>
      <c r="D57" s="214"/>
      <c r="E57" s="62">
        <v>1</v>
      </c>
      <c r="F57" s="47"/>
      <c r="G57" s="215"/>
      <c r="H57" s="62" t="s">
        <v>15</v>
      </c>
      <c r="I57" s="63">
        <v>1</v>
      </c>
      <c r="J57" s="47"/>
      <c r="K57" s="47"/>
      <c r="L57" s="48"/>
    </row>
    <row r="58" spans="2:14" ht="15.75" customHeight="1" x14ac:dyDescent="0.4">
      <c r="B58" s="212"/>
      <c r="C58" s="214" t="s">
        <v>8</v>
      </c>
      <c r="D58" s="214"/>
      <c r="E58" s="62">
        <v>2</v>
      </c>
      <c r="F58" s="47"/>
      <c r="G58" s="215"/>
      <c r="H58" s="62" t="s">
        <v>16</v>
      </c>
      <c r="I58" s="63">
        <v>2</v>
      </c>
      <c r="J58" s="47"/>
      <c r="K58" s="47"/>
      <c r="L58" s="48"/>
      <c r="N58" s="5"/>
    </row>
    <row r="59" spans="2:14" ht="24.75" customHeight="1" x14ac:dyDescent="0.4">
      <c r="B59" s="212"/>
      <c r="C59" s="214" t="s">
        <v>9</v>
      </c>
      <c r="D59" s="214"/>
      <c r="E59" s="62">
        <v>3</v>
      </c>
      <c r="F59" s="47"/>
      <c r="G59" s="215"/>
      <c r="H59" s="62" t="s">
        <v>1</v>
      </c>
      <c r="I59" s="63">
        <v>3</v>
      </c>
      <c r="J59" s="47"/>
      <c r="K59" s="47"/>
      <c r="L59" s="48"/>
    </row>
    <row r="60" spans="2:14" ht="18" customHeight="1" x14ac:dyDescent="0.4">
      <c r="B60" s="212"/>
      <c r="C60" s="214" t="s">
        <v>10</v>
      </c>
      <c r="D60" s="214"/>
      <c r="E60" s="62">
        <v>4</v>
      </c>
      <c r="F60" s="47"/>
      <c r="G60" s="215"/>
      <c r="H60" s="62" t="s">
        <v>17</v>
      </c>
      <c r="I60" s="63">
        <v>4</v>
      </c>
      <c r="J60" s="47"/>
      <c r="K60" s="47"/>
      <c r="L60" s="48"/>
    </row>
    <row r="61" spans="2:14" ht="29.25" customHeight="1" x14ac:dyDescent="0.4">
      <c r="B61" s="212"/>
      <c r="C61" s="214" t="s">
        <v>11</v>
      </c>
      <c r="D61" s="214"/>
      <c r="E61" s="62">
        <v>5</v>
      </c>
      <c r="F61" s="47"/>
      <c r="G61" s="215"/>
      <c r="H61" s="62" t="s">
        <v>0</v>
      </c>
      <c r="I61" s="63">
        <v>5</v>
      </c>
      <c r="J61" s="47"/>
      <c r="K61" s="47"/>
      <c r="L61" s="48"/>
    </row>
    <row r="62" spans="2:14" ht="16.5" customHeight="1" x14ac:dyDescent="0.4">
      <c r="B62" s="64"/>
      <c r="C62" s="65"/>
      <c r="D62" s="65"/>
      <c r="E62" s="65"/>
      <c r="F62" s="47"/>
      <c r="G62" s="65"/>
      <c r="H62" s="65"/>
      <c r="I62" s="65"/>
      <c r="J62" s="65"/>
      <c r="K62" s="65"/>
      <c r="L62" s="48"/>
    </row>
    <row r="63" spans="2:14" ht="16.5" customHeight="1" x14ac:dyDescent="0.4">
      <c r="B63" s="64"/>
      <c r="C63" s="217" t="s">
        <v>20</v>
      </c>
      <c r="D63" s="217"/>
      <c r="E63" s="217"/>
      <c r="F63" s="217"/>
      <c r="G63" s="217"/>
      <c r="H63" s="226"/>
      <c r="I63" s="226"/>
      <c r="J63" s="226"/>
      <c r="K63" s="226"/>
      <c r="L63" s="48"/>
    </row>
    <row r="64" spans="2:14" ht="69.75" customHeight="1" x14ac:dyDescent="0.35">
      <c r="B64" s="64"/>
      <c r="C64" s="214" t="s">
        <v>63</v>
      </c>
      <c r="D64" s="214"/>
      <c r="E64" s="214"/>
      <c r="F64" s="62" t="s">
        <v>65</v>
      </c>
      <c r="G64" s="62" t="s">
        <v>72</v>
      </c>
      <c r="H64" s="62" t="s">
        <v>70</v>
      </c>
      <c r="I64" s="214" t="s">
        <v>68</v>
      </c>
      <c r="J64" s="214"/>
      <c r="K64" s="214" t="s">
        <v>66</v>
      </c>
      <c r="L64" s="218"/>
    </row>
    <row r="65" spans="2:12" ht="69.75" customHeight="1" x14ac:dyDescent="0.35">
      <c r="B65" s="64"/>
      <c r="C65" s="214" t="s">
        <v>64</v>
      </c>
      <c r="D65" s="214"/>
      <c r="E65" s="214"/>
      <c r="F65" s="62" t="s">
        <v>74</v>
      </c>
      <c r="G65" s="62" t="s">
        <v>73</v>
      </c>
      <c r="H65" s="62" t="s">
        <v>71</v>
      </c>
      <c r="I65" s="214" t="s">
        <v>69</v>
      </c>
      <c r="J65" s="214"/>
      <c r="K65" s="214" t="s">
        <v>67</v>
      </c>
      <c r="L65" s="218"/>
    </row>
    <row r="66" spans="2:12" ht="13.15" x14ac:dyDescent="0.4">
      <c r="B66" s="46"/>
      <c r="C66" s="213" t="s">
        <v>21</v>
      </c>
      <c r="D66" s="213"/>
      <c r="E66" s="213" t="s">
        <v>12</v>
      </c>
      <c r="F66" s="66" t="s">
        <v>15</v>
      </c>
      <c r="G66" s="66" t="s">
        <v>16</v>
      </c>
      <c r="H66" s="67" t="s">
        <v>1</v>
      </c>
      <c r="I66" s="220" t="s">
        <v>17</v>
      </c>
      <c r="J66" s="220"/>
      <c r="K66" s="213" t="s">
        <v>0</v>
      </c>
      <c r="L66" s="227"/>
    </row>
    <row r="67" spans="2:12" ht="13.15" x14ac:dyDescent="0.4">
      <c r="B67" s="46"/>
      <c r="C67" s="213"/>
      <c r="D67" s="213"/>
      <c r="E67" s="213"/>
      <c r="F67" s="68">
        <v>1</v>
      </c>
      <c r="G67" s="68">
        <v>2</v>
      </c>
      <c r="H67" s="68">
        <v>3</v>
      </c>
      <c r="I67" s="228">
        <v>4</v>
      </c>
      <c r="J67" s="228"/>
      <c r="K67" s="228">
        <v>5</v>
      </c>
      <c r="L67" s="229"/>
    </row>
    <row r="68" spans="2:12" ht="19.5" customHeight="1" x14ac:dyDescent="0.4">
      <c r="B68" s="46"/>
      <c r="C68" s="214" t="s">
        <v>7</v>
      </c>
      <c r="D68" s="214"/>
      <c r="E68" s="69">
        <v>1</v>
      </c>
      <c r="F68" s="70">
        <v>2</v>
      </c>
      <c r="G68" s="70">
        <v>3</v>
      </c>
      <c r="H68" s="70">
        <v>4</v>
      </c>
      <c r="I68" s="225">
        <v>5</v>
      </c>
      <c r="J68" s="225"/>
      <c r="K68" s="211">
        <v>6</v>
      </c>
      <c r="L68" s="221"/>
    </row>
    <row r="69" spans="2:12" ht="21.75" customHeight="1" x14ac:dyDescent="0.4">
      <c r="B69" s="46"/>
      <c r="C69" s="214" t="s">
        <v>8</v>
      </c>
      <c r="D69" s="214"/>
      <c r="E69" s="69">
        <v>2</v>
      </c>
      <c r="F69" s="70">
        <v>3</v>
      </c>
      <c r="G69" s="70">
        <v>4</v>
      </c>
      <c r="H69" s="71">
        <v>5</v>
      </c>
      <c r="I69" s="211">
        <v>6</v>
      </c>
      <c r="J69" s="211"/>
      <c r="K69" s="222">
        <v>7</v>
      </c>
      <c r="L69" s="223"/>
    </row>
    <row r="70" spans="2:12" ht="26.25" customHeight="1" x14ac:dyDescent="0.4">
      <c r="B70" s="46"/>
      <c r="C70" s="214" t="s">
        <v>9</v>
      </c>
      <c r="D70" s="214"/>
      <c r="E70" s="69">
        <v>3</v>
      </c>
      <c r="F70" s="70">
        <v>4</v>
      </c>
      <c r="G70" s="71">
        <v>5</v>
      </c>
      <c r="H70" s="72">
        <v>6</v>
      </c>
      <c r="I70" s="211">
        <v>7</v>
      </c>
      <c r="J70" s="211"/>
      <c r="K70" s="219">
        <v>8</v>
      </c>
      <c r="L70" s="224"/>
    </row>
    <row r="71" spans="2:12" ht="21" customHeight="1" x14ac:dyDescent="0.4">
      <c r="B71" s="46"/>
      <c r="C71" s="214" t="s">
        <v>10</v>
      </c>
      <c r="D71" s="214"/>
      <c r="E71" s="69">
        <v>4</v>
      </c>
      <c r="F71" s="71">
        <v>5</v>
      </c>
      <c r="G71" s="72">
        <v>6</v>
      </c>
      <c r="H71" s="72">
        <v>7</v>
      </c>
      <c r="I71" s="219">
        <v>8</v>
      </c>
      <c r="J71" s="219"/>
      <c r="K71" s="219">
        <v>9</v>
      </c>
      <c r="L71" s="224"/>
    </row>
    <row r="72" spans="2:12" ht="27" customHeight="1" x14ac:dyDescent="0.4">
      <c r="B72" s="46"/>
      <c r="C72" s="214" t="s">
        <v>11</v>
      </c>
      <c r="D72" s="214"/>
      <c r="E72" s="69">
        <v>5</v>
      </c>
      <c r="F72" s="72">
        <v>6</v>
      </c>
      <c r="G72" s="72">
        <v>7</v>
      </c>
      <c r="H72" s="73">
        <v>8</v>
      </c>
      <c r="I72" s="219">
        <v>9</v>
      </c>
      <c r="J72" s="219"/>
      <c r="K72" s="219">
        <v>10</v>
      </c>
      <c r="L72" s="224"/>
    </row>
    <row r="73" spans="2:12" ht="13.15" x14ac:dyDescent="0.4">
      <c r="B73" s="46"/>
      <c r="C73" s="47"/>
      <c r="D73" s="47"/>
      <c r="E73" s="47"/>
      <c r="F73" s="47"/>
      <c r="G73" s="47"/>
      <c r="H73" s="47"/>
      <c r="I73" s="47"/>
      <c r="J73" s="47"/>
      <c r="K73" s="47"/>
      <c r="L73" s="48"/>
    </row>
    <row r="74" spans="2:12" ht="19.5" customHeight="1" x14ac:dyDescent="0.4">
      <c r="B74" s="46"/>
      <c r="C74" s="47"/>
      <c r="D74" s="47"/>
      <c r="E74" s="47"/>
      <c r="F74" s="47"/>
      <c r="G74" s="217" t="s">
        <v>14</v>
      </c>
      <c r="H74" s="217"/>
      <c r="I74" s="47"/>
      <c r="J74" s="47"/>
      <c r="K74" s="47"/>
      <c r="L74" s="48"/>
    </row>
    <row r="75" spans="2:12" ht="18" customHeight="1" x14ac:dyDescent="0.4">
      <c r="B75" s="46"/>
      <c r="C75" s="47"/>
      <c r="D75" s="47"/>
      <c r="E75" s="47"/>
      <c r="F75" s="47"/>
      <c r="G75" s="66" t="s">
        <v>20</v>
      </c>
      <c r="H75" s="74" t="s">
        <v>21</v>
      </c>
      <c r="I75" s="47"/>
      <c r="J75" s="47"/>
      <c r="K75" s="47"/>
      <c r="L75" s="48"/>
    </row>
    <row r="76" spans="2:12" ht="18" customHeight="1" x14ac:dyDescent="0.4">
      <c r="B76" s="46"/>
      <c r="C76" s="47"/>
      <c r="D76" s="47"/>
      <c r="E76" s="47"/>
      <c r="F76" s="47"/>
      <c r="G76" s="73" t="s">
        <v>22</v>
      </c>
      <c r="H76" s="75" t="s">
        <v>23</v>
      </c>
      <c r="I76" s="47"/>
      <c r="J76" s="47"/>
      <c r="K76" s="47"/>
      <c r="L76" s="48"/>
    </row>
    <row r="77" spans="2:12" ht="18" customHeight="1" x14ac:dyDescent="0.4">
      <c r="B77" s="46"/>
      <c r="C77" s="47"/>
      <c r="D77" s="47"/>
      <c r="E77" s="47"/>
      <c r="F77" s="47"/>
      <c r="G77" s="72" t="s">
        <v>24</v>
      </c>
      <c r="H77" s="75" t="s">
        <v>25</v>
      </c>
      <c r="I77" s="47"/>
      <c r="J77" s="47"/>
      <c r="K77" s="47"/>
      <c r="L77" s="48"/>
    </row>
    <row r="78" spans="2:12" ht="18" customHeight="1" x14ac:dyDescent="0.4">
      <c r="B78" s="46"/>
      <c r="C78" s="47"/>
      <c r="D78" s="47"/>
      <c r="E78" s="47"/>
      <c r="F78" s="47"/>
      <c r="G78" s="71">
        <v>5</v>
      </c>
      <c r="H78" s="75" t="s">
        <v>26</v>
      </c>
      <c r="I78" s="47"/>
      <c r="J78" s="47"/>
      <c r="K78" s="47"/>
      <c r="L78" s="48"/>
    </row>
    <row r="79" spans="2:12" ht="18" customHeight="1" x14ac:dyDescent="0.4">
      <c r="B79" s="46"/>
      <c r="C79" s="47"/>
      <c r="D79" s="47"/>
      <c r="E79" s="47"/>
      <c r="F79" s="47"/>
      <c r="G79" s="70" t="s">
        <v>27</v>
      </c>
      <c r="H79" s="75" t="s">
        <v>28</v>
      </c>
      <c r="I79" s="47"/>
      <c r="J79" s="47"/>
      <c r="K79" s="47"/>
      <c r="L79" s="48"/>
    </row>
    <row r="80" spans="2:12" ht="13.5" thickBot="1" x14ac:dyDescent="0.45">
      <c r="B80" s="49"/>
      <c r="C80" s="50"/>
      <c r="D80" s="50"/>
      <c r="E80" s="50"/>
      <c r="F80" s="50"/>
      <c r="G80" s="50"/>
      <c r="H80" s="50"/>
      <c r="I80" s="50"/>
      <c r="J80" s="50"/>
      <c r="K80" s="50"/>
      <c r="L80" s="51"/>
    </row>
    <row r="84" spans="2:2" hidden="1" x14ac:dyDescent="0.35">
      <c r="B84" s="7" t="s">
        <v>75</v>
      </c>
    </row>
    <row r="85" spans="2:2" hidden="1" x14ac:dyDescent="0.35">
      <c r="B85" s="7" t="s">
        <v>76</v>
      </c>
    </row>
  </sheetData>
  <mergeCells count="85">
    <mergeCell ref="C39:G39"/>
    <mergeCell ref="C40:G40"/>
    <mergeCell ref="C48:G48"/>
    <mergeCell ref="C49:G49"/>
    <mergeCell ref="C50:G50"/>
    <mergeCell ref="I69:J69"/>
    <mergeCell ref="E66:E67"/>
    <mergeCell ref="C63:K63"/>
    <mergeCell ref="K66:L66"/>
    <mergeCell ref="K67:L67"/>
    <mergeCell ref="K65:L65"/>
    <mergeCell ref="C66:D67"/>
    <mergeCell ref="I67:J67"/>
    <mergeCell ref="H55:I55"/>
    <mergeCell ref="C65:E65"/>
    <mergeCell ref="C68:D68"/>
    <mergeCell ref="I68:J68"/>
    <mergeCell ref="C61:D61"/>
    <mergeCell ref="C64:E64"/>
    <mergeCell ref="G74:H74"/>
    <mergeCell ref="C69:D69"/>
    <mergeCell ref="K64:L64"/>
    <mergeCell ref="C72:D72"/>
    <mergeCell ref="C71:D71"/>
    <mergeCell ref="I72:J72"/>
    <mergeCell ref="I66:J66"/>
    <mergeCell ref="I64:J64"/>
    <mergeCell ref="I65:J65"/>
    <mergeCell ref="K68:L68"/>
    <mergeCell ref="K69:L69"/>
    <mergeCell ref="K70:L70"/>
    <mergeCell ref="K71:L71"/>
    <mergeCell ref="K72:L72"/>
    <mergeCell ref="I71:J71"/>
    <mergeCell ref="C70:D70"/>
    <mergeCell ref="I70:J70"/>
    <mergeCell ref="B56:B61"/>
    <mergeCell ref="C56:D56"/>
    <mergeCell ref="C57:D57"/>
    <mergeCell ref="C17:G17"/>
    <mergeCell ref="C58:D58"/>
    <mergeCell ref="C59:D59"/>
    <mergeCell ref="C60:D60"/>
    <mergeCell ref="G56:G61"/>
    <mergeCell ref="C31:G31"/>
    <mergeCell ref="C32:G32"/>
    <mergeCell ref="C33:G33"/>
    <mergeCell ref="C26:G26"/>
    <mergeCell ref="C36:G36"/>
    <mergeCell ref="C55:E55"/>
    <mergeCell ref="C27:G27"/>
    <mergeCell ref="C16:G16"/>
    <mergeCell ref="C18:G18"/>
    <mergeCell ref="C19:G19"/>
    <mergeCell ref="C20:G20"/>
    <mergeCell ref="C21:G21"/>
    <mergeCell ref="H15:L15"/>
    <mergeCell ref="B15:G15"/>
    <mergeCell ref="B6:L6"/>
    <mergeCell ref="B2:B4"/>
    <mergeCell ref="B12:L12"/>
    <mergeCell ref="B7:L7"/>
    <mergeCell ref="C2:J4"/>
    <mergeCell ref="K2:L4"/>
    <mergeCell ref="C52:G52"/>
    <mergeCell ref="C53:G53"/>
    <mergeCell ref="C35:G35"/>
    <mergeCell ref="C28:G28"/>
    <mergeCell ref="C29:G29"/>
    <mergeCell ref="C30:G30"/>
    <mergeCell ref="C34:G34"/>
    <mergeCell ref="C41:G41"/>
    <mergeCell ref="C42:G42"/>
    <mergeCell ref="C43:G43"/>
    <mergeCell ref="C44:G44"/>
    <mergeCell ref="C45:G45"/>
    <mergeCell ref="C46:G46"/>
    <mergeCell ref="C47:G47"/>
    <mergeCell ref="C51:G51"/>
    <mergeCell ref="C38:G38"/>
    <mergeCell ref="C37:G37"/>
    <mergeCell ref="C22:G22"/>
    <mergeCell ref="C23:G23"/>
    <mergeCell ref="C25:G25"/>
    <mergeCell ref="C24:G24"/>
  </mergeCells>
  <phoneticPr fontId="1" type="noConversion"/>
  <conditionalFormatting sqref="J17:K53">
    <cfRule type="expression" dxfId="18" priority="1" stopIfTrue="1">
      <formula>"""bajo"""</formula>
    </cfRule>
  </conditionalFormatting>
  <conditionalFormatting sqref="L17:L53">
    <cfRule type="cellIs" dxfId="17" priority="2" stopIfTrue="1" operator="equal">
      <formula>"EXTREMO"</formula>
    </cfRule>
    <cfRule type="cellIs" dxfId="16" priority="3" stopIfTrue="1" operator="equal">
      <formula>"ALTO"</formula>
    </cfRule>
    <cfRule type="cellIs" dxfId="15" priority="4" stopIfTrue="1" operator="equal">
      <formula>"MEDIO"</formula>
    </cfRule>
    <cfRule type="cellIs" dxfId="14" priority="5" stopIfTrue="1" operator="equal">
      <formula>"BAJO"</formula>
    </cfRule>
  </conditionalFormatting>
  <dataValidations count="8">
    <dataValidation type="list" allowBlank="1" showInputMessage="1" showErrorMessage="1" sqref="H15" xr:uid="{00000000-0002-0000-0200-000002000000}">
      <formula1>$B$84:$B$85</formula1>
    </dataValidation>
    <dataValidation type="list" allowBlank="1" showInputMessage="1" showErrorMessage="1" sqref="C51" xr:uid="{00000000-0002-0000-0200-000015000000}">
      <formula1>INDIRECT(#REF!)</formula1>
    </dataValidation>
    <dataValidation type="list" allowBlank="1" showInputMessage="1" showErrorMessage="1" sqref="C52:G52" xr:uid="{00000000-0002-0000-0200-000016000000}">
      <formula1>INDIRECT($B$52)</formula1>
    </dataValidation>
    <dataValidation type="list" allowBlank="1" showInputMessage="1" showErrorMessage="1" sqref="C53" xr:uid="{00000000-0002-0000-0200-000017000000}">
      <formula1>INDIRECT($B$53)</formula1>
    </dataValidation>
    <dataValidation type="list" allowBlank="1" showInputMessage="1" showErrorMessage="1" sqref="C17:G50" xr:uid="{00000000-0002-0000-0200-000003000000}">
      <formula1>INDIRECT($B$17)</formula1>
    </dataValidation>
    <dataValidation type="list" allowBlank="1" showInputMessage="1" showErrorMessage="1" sqref="I17:I53" xr:uid="{00000000-0002-0000-0200-000000000000}">
      <formula1>$E$57:$E$61</formula1>
    </dataValidation>
    <dataValidation type="list" allowBlank="1" showInputMessage="1" showErrorMessage="1" sqref="J17:J53" xr:uid="{00000000-0002-0000-0200-000001000000}">
      <formula1>$I$57:$I$61</formula1>
    </dataValidation>
    <dataValidation type="list" allowBlank="1" showInputMessage="1" showErrorMessage="1" sqref="B17:B53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24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69"/>
  <sheetViews>
    <sheetView showGridLines="0" tabSelected="1" topLeftCell="F35" zoomScale="80" zoomScaleNormal="80" zoomScalePageLayoutView="70" workbookViewId="0">
      <selection activeCell="T20" sqref="T20"/>
    </sheetView>
  </sheetViews>
  <sheetFormatPr baseColWidth="10" defaultColWidth="11.53125" defaultRowHeight="12.75" x14ac:dyDescent="0.35"/>
  <cols>
    <col min="1" max="1" width="2.86328125" customWidth="1"/>
    <col min="2" max="2" width="41.6640625" customWidth="1"/>
    <col min="3" max="3" width="15.86328125" customWidth="1"/>
    <col min="4" max="4" width="13.1328125" customWidth="1"/>
    <col min="5" max="5" width="16.46484375" customWidth="1"/>
    <col min="6" max="6" width="14.86328125" customWidth="1"/>
    <col min="7" max="7" width="17.46484375" customWidth="1"/>
    <col min="8" max="8" width="14.46484375" customWidth="1"/>
    <col min="9" max="9" width="15.86328125" customWidth="1"/>
    <col min="10" max="10" width="9.46484375" customWidth="1"/>
    <col min="11" max="16" width="14" customWidth="1"/>
    <col min="17" max="17" width="32.46484375" customWidth="1"/>
    <col min="18" max="18" width="20.86328125" style="4" customWidth="1"/>
  </cols>
  <sheetData>
    <row r="2" spans="2:26" ht="48.75" customHeight="1" x14ac:dyDescent="0.35">
      <c r="B2" s="152"/>
      <c r="C2" s="165" t="s">
        <v>85</v>
      </c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7"/>
      <c r="Q2" s="136" t="s">
        <v>103</v>
      </c>
      <c r="R2" s="205"/>
    </row>
    <row r="3" spans="2:26" ht="30" customHeight="1" x14ac:dyDescent="0.35">
      <c r="B3" s="152"/>
      <c r="C3" s="168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70"/>
      <c r="Q3" s="206"/>
      <c r="R3" s="207"/>
    </row>
    <row r="4" spans="2:26" ht="39.75" customHeight="1" x14ac:dyDescent="0.35">
      <c r="B4" s="152"/>
      <c r="C4" s="171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3"/>
      <c r="Q4" s="208"/>
      <c r="R4" s="209"/>
    </row>
    <row r="5" spans="2:26" ht="13.15" thickBot="1" x14ac:dyDescent="0.4"/>
    <row r="6" spans="2:26" ht="78.75" customHeight="1" thickBot="1" x14ac:dyDescent="0.4">
      <c r="B6" s="232" t="str">
        <f>+EVALUACION!B6</f>
        <v>Objeto Contractual: PRESTAR LOS SERVICIOS INTEGRALES PARA LA REALIZACIÓN DE LOS EVENTOS RECREATIVOS Y DEPORTIVOS EN LOCALIDAD DE CIUDAD BOLÍVAR, EN EL MARCO DEL PLAN DE DESARROLLO LOCAL 2025-2028.</v>
      </c>
      <c r="C6" s="233"/>
      <c r="D6" s="233"/>
      <c r="E6" s="233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4"/>
      <c r="S6" s="1"/>
      <c r="T6" s="1"/>
      <c r="U6" s="1"/>
      <c r="V6" s="1"/>
      <c r="W6" s="1"/>
      <c r="X6" s="1"/>
      <c r="Y6" s="1"/>
      <c r="Z6" s="1"/>
    </row>
    <row r="7" spans="2:26" ht="24.75" hidden="1" customHeight="1" x14ac:dyDescent="0.35">
      <c r="B7" s="235" t="s">
        <v>61</v>
      </c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  <c r="N7" s="236"/>
      <c r="O7" s="236"/>
      <c r="P7" s="236"/>
      <c r="Q7" s="236"/>
      <c r="R7" s="237"/>
    </row>
    <row r="8" spans="2:26" ht="15.4" hidden="1" x14ac:dyDescent="0.45">
      <c r="B8" s="242" t="s">
        <v>62</v>
      </c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3"/>
    </row>
    <row r="9" spans="2:26" ht="34.5" hidden="1" customHeight="1" x14ac:dyDescent="0.35">
      <c r="B9" s="240" t="s">
        <v>94</v>
      </c>
      <c r="C9" s="241"/>
      <c r="D9" s="241"/>
      <c r="E9" s="241"/>
      <c r="F9" s="241"/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</row>
    <row r="10" spans="2:26" ht="15.4" hidden="1" x14ac:dyDescent="0.45">
      <c r="B10" s="242" t="s">
        <v>98</v>
      </c>
      <c r="C10" s="243"/>
      <c r="D10" s="243"/>
      <c r="E10" s="243"/>
      <c r="F10" s="243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</row>
    <row r="11" spans="2:26" ht="13.15" hidden="1" x14ac:dyDescent="0.4">
      <c r="B11" s="46"/>
      <c r="R11" s="3"/>
    </row>
    <row r="12" spans="2:26" hidden="1" x14ac:dyDescent="0.35">
      <c r="B12" s="8"/>
      <c r="R12" s="3"/>
    </row>
    <row r="13" spans="2:26" x14ac:dyDescent="0.35">
      <c r="B13" s="8"/>
      <c r="R13" s="3"/>
    </row>
    <row r="14" spans="2:26" ht="7.5" customHeight="1" thickBot="1" x14ac:dyDescent="0.4">
      <c r="B14" s="2"/>
      <c r="R14" s="3"/>
    </row>
    <row r="15" spans="2:26" ht="93.75" customHeight="1" thickBot="1" x14ac:dyDescent="0.4">
      <c r="B15" s="106" t="s">
        <v>43</v>
      </c>
      <c r="C15" s="239" t="s">
        <v>48</v>
      </c>
      <c r="D15" s="239"/>
      <c r="E15" s="239"/>
      <c r="F15" s="239"/>
      <c r="G15" s="238" t="s">
        <v>53</v>
      </c>
      <c r="H15" s="238"/>
      <c r="I15" s="85" t="s">
        <v>5</v>
      </c>
      <c r="J15" s="85" t="s">
        <v>3</v>
      </c>
      <c r="K15" s="85" t="s">
        <v>54</v>
      </c>
      <c r="L15" s="85" t="s">
        <v>51</v>
      </c>
      <c r="M15" s="85" t="s">
        <v>55</v>
      </c>
      <c r="N15" s="85" t="s">
        <v>56</v>
      </c>
      <c r="O15" s="85" t="s">
        <v>57</v>
      </c>
      <c r="P15" s="85" t="s">
        <v>58</v>
      </c>
      <c r="Q15" s="85" t="s">
        <v>81</v>
      </c>
      <c r="R15" s="107" t="s">
        <v>60</v>
      </c>
    </row>
    <row r="16" spans="2:26" s="26" customFormat="1" ht="45" customHeight="1" thickBot="1" x14ac:dyDescent="0.4">
      <c r="B16" s="104" t="str">
        <f>+EVALUACION!B17</f>
        <v>PLANEACIÓN</v>
      </c>
      <c r="C16" s="230" t="str">
        <f>+EVALUACION!C17</f>
        <v>Inadecuada escogencia de la modalidad de contratación</v>
      </c>
      <c r="D16" s="230"/>
      <c r="E16" s="230"/>
      <c r="F16" s="230"/>
      <c r="G16" s="231" t="s">
        <v>188</v>
      </c>
      <c r="H16" s="231"/>
      <c r="I16" s="104">
        <f>+EVALUACION!I17</f>
        <v>1</v>
      </c>
      <c r="J16" s="104">
        <f>+EVALUACION!J17</f>
        <v>5</v>
      </c>
      <c r="K16" s="104">
        <f>+I16+J16</f>
        <v>6</v>
      </c>
      <c r="L16" s="104" t="str">
        <f>IF(K16&lt;=4,"BAJO",IF(K16=5,"MEDIO",IF(K16=6,"ALTO",IF(K16=7,"ALTO","EXTREMO"))))</f>
        <v>ALTO</v>
      </c>
      <c r="M16" s="104" t="s">
        <v>108</v>
      </c>
      <c r="N16" s="108" t="s">
        <v>223</v>
      </c>
      <c r="O16" s="108" t="s">
        <v>249</v>
      </c>
      <c r="P16" s="108" t="s">
        <v>250</v>
      </c>
      <c r="Q16" s="108" t="s">
        <v>284</v>
      </c>
      <c r="R16" s="109" t="s">
        <v>262</v>
      </c>
    </row>
    <row r="17" spans="2:18" s="26" customFormat="1" ht="45" customHeight="1" thickBot="1" x14ac:dyDescent="0.4">
      <c r="B17" s="104" t="str">
        <f>+EVALUACION!B18</f>
        <v>PLANEACIÓN</v>
      </c>
      <c r="C17" s="230" t="str">
        <f>+EVALUACION!C18</f>
        <v>Insuficiencia o imprecisión en el Anexo Técnico</v>
      </c>
      <c r="D17" s="230"/>
      <c r="E17" s="230"/>
      <c r="F17" s="230"/>
      <c r="G17" s="231" t="s">
        <v>189</v>
      </c>
      <c r="H17" s="231"/>
      <c r="I17" s="104">
        <f>+EVALUACION!I18</f>
        <v>3</v>
      </c>
      <c r="J17" s="104">
        <f>+EVALUACION!J18</f>
        <v>4</v>
      </c>
      <c r="K17" s="104">
        <f t="shared" ref="K17:K49" si="0">+I17+J17</f>
        <v>7</v>
      </c>
      <c r="L17" s="104" t="str">
        <f t="shared" ref="L17:L49" si="1">IF(K17&lt;=4,"BAJO",IF(K17=5,"MEDIO",IF(K17=6,"ALTO",IF(K17=7,"ALTO","EXTREMO"))))</f>
        <v>ALTO</v>
      </c>
      <c r="M17" s="104" t="s">
        <v>222</v>
      </c>
      <c r="N17" s="108" t="s">
        <v>224</v>
      </c>
      <c r="O17" s="108" t="s">
        <v>249</v>
      </c>
      <c r="P17" s="108" t="s">
        <v>250</v>
      </c>
      <c r="Q17" s="108" t="s">
        <v>285</v>
      </c>
      <c r="R17" s="109" t="s">
        <v>263</v>
      </c>
    </row>
    <row r="18" spans="2:18" s="26" customFormat="1" ht="45" customHeight="1" thickBot="1" x14ac:dyDescent="0.4">
      <c r="B18" s="104" t="str">
        <f>+EVALUACION!B19</f>
        <v>PLANEACIÓN</v>
      </c>
      <c r="C18" s="230" t="str">
        <f>+EVALUACION!C19</f>
        <v>Inadecuada estimación del presupuesto oficial</v>
      </c>
      <c r="D18" s="230"/>
      <c r="E18" s="230"/>
      <c r="F18" s="230"/>
      <c r="G18" s="231" t="s">
        <v>190</v>
      </c>
      <c r="H18" s="231"/>
      <c r="I18" s="104">
        <f>+EVALUACION!I19</f>
        <v>2</v>
      </c>
      <c r="J18" s="104">
        <f>+EVALUACION!J19</f>
        <v>5</v>
      </c>
      <c r="K18" s="104">
        <f t="shared" si="0"/>
        <v>7</v>
      </c>
      <c r="L18" s="104" t="str">
        <f t="shared" si="1"/>
        <v>ALTO</v>
      </c>
      <c r="M18" s="104" t="s">
        <v>222</v>
      </c>
      <c r="N18" s="108" t="s">
        <v>225</v>
      </c>
      <c r="O18" s="108" t="s">
        <v>249</v>
      </c>
      <c r="P18" s="108" t="s">
        <v>250</v>
      </c>
      <c r="Q18" s="108" t="s">
        <v>286</v>
      </c>
      <c r="R18" s="109" t="s">
        <v>264</v>
      </c>
    </row>
    <row r="19" spans="2:18" s="26" customFormat="1" ht="45" customHeight="1" thickBot="1" x14ac:dyDescent="0.4">
      <c r="B19" s="104" t="str">
        <f>+EVALUACION!B20</f>
        <v>PLANEACIÓN</v>
      </c>
      <c r="C19" s="230" t="str">
        <f>+EVALUACION!C20</f>
        <v>Inadecuada elaboración de estudios previos y del sector</v>
      </c>
      <c r="D19" s="230"/>
      <c r="E19" s="230"/>
      <c r="F19" s="230"/>
      <c r="G19" s="231" t="s">
        <v>191</v>
      </c>
      <c r="H19" s="231"/>
      <c r="I19" s="104">
        <f>+EVALUACION!I20</f>
        <v>2</v>
      </c>
      <c r="J19" s="104">
        <f>+EVALUACION!J20</f>
        <v>4</v>
      </c>
      <c r="K19" s="104">
        <f t="shared" si="0"/>
        <v>6</v>
      </c>
      <c r="L19" s="104" t="str">
        <f t="shared" si="1"/>
        <v>ALTO</v>
      </c>
      <c r="M19" s="104" t="s">
        <v>108</v>
      </c>
      <c r="N19" s="108" t="s">
        <v>226</v>
      </c>
      <c r="O19" s="108" t="s">
        <v>249</v>
      </c>
      <c r="P19" s="108" t="s">
        <v>250</v>
      </c>
      <c r="Q19" s="108" t="s">
        <v>287</v>
      </c>
      <c r="R19" s="109" t="s">
        <v>265</v>
      </c>
    </row>
    <row r="20" spans="2:18" s="26" customFormat="1" ht="45" customHeight="1" thickBot="1" x14ac:dyDescent="0.4">
      <c r="B20" s="104" t="str">
        <f>+EVALUACION!B21</f>
        <v>PLANEACIÓN</v>
      </c>
      <c r="C20" s="230" t="str">
        <f>+EVALUACION!C21</f>
        <v>Falta o tardanza en el registro presupuestal (CDP)</v>
      </c>
      <c r="D20" s="230"/>
      <c r="E20" s="230"/>
      <c r="F20" s="230"/>
      <c r="G20" s="231" t="s">
        <v>192</v>
      </c>
      <c r="H20" s="231"/>
      <c r="I20" s="104">
        <f>+EVALUACION!I21</f>
        <v>2</v>
      </c>
      <c r="J20" s="104">
        <f>+EVALUACION!J21</f>
        <v>5</v>
      </c>
      <c r="K20" s="104">
        <f t="shared" si="0"/>
        <v>7</v>
      </c>
      <c r="L20" s="104" t="str">
        <f t="shared" si="1"/>
        <v>ALTO</v>
      </c>
      <c r="M20" s="104" t="s">
        <v>222</v>
      </c>
      <c r="N20" s="108" t="s">
        <v>227</v>
      </c>
      <c r="O20" s="108" t="s">
        <v>249</v>
      </c>
      <c r="P20" s="108" t="s">
        <v>251</v>
      </c>
      <c r="Q20" s="108" t="s">
        <v>288</v>
      </c>
      <c r="R20" s="109" t="s">
        <v>266</v>
      </c>
    </row>
    <row r="21" spans="2:18" s="26" customFormat="1" ht="45" customHeight="1" thickBot="1" x14ac:dyDescent="0.4">
      <c r="B21" s="104" t="str">
        <f>+EVALUACION!B22</f>
        <v>PLANEACIÓN</v>
      </c>
      <c r="C21" s="230" t="str">
        <f>+EVALUACION!C22</f>
        <v>Normativa aplicable desactualizada o inaplicada</v>
      </c>
      <c r="D21" s="230"/>
      <c r="E21" s="230"/>
      <c r="F21" s="230"/>
      <c r="G21" s="231" t="s">
        <v>193</v>
      </c>
      <c r="H21" s="231"/>
      <c r="I21" s="104">
        <f>+EVALUACION!I22</f>
        <v>1</v>
      </c>
      <c r="J21" s="104">
        <f>+EVALUACION!J22</f>
        <v>4</v>
      </c>
      <c r="K21" s="104">
        <f t="shared" si="0"/>
        <v>5</v>
      </c>
      <c r="L21" s="104" t="str">
        <f t="shared" si="1"/>
        <v>MEDIO</v>
      </c>
      <c r="M21" s="104" t="s">
        <v>108</v>
      </c>
      <c r="N21" s="108" t="s">
        <v>228</v>
      </c>
      <c r="O21" s="108" t="s">
        <v>249</v>
      </c>
      <c r="P21" s="108" t="s">
        <v>250</v>
      </c>
      <c r="Q21" s="108" t="s">
        <v>289</v>
      </c>
      <c r="R21" s="109" t="s">
        <v>267</v>
      </c>
    </row>
    <row r="22" spans="2:18" s="26" customFormat="1" ht="45" customHeight="1" thickBot="1" x14ac:dyDescent="0.4">
      <c r="B22" s="104" t="str">
        <f>+EVALUACION!B23</f>
        <v>PLANEACIÓN</v>
      </c>
      <c r="C22" s="230" t="str">
        <f>+EVALUACION!C23</f>
        <v>Factores ambientales y climáticos que afectan la planeación de eventos</v>
      </c>
      <c r="D22" s="230"/>
      <c r="E22" s="230"/>
      <c r="F22" s="230"/>
      <c r="G22" s="231" t="s">
        <v>194</v>
      </c>
      <c r="H22" s="231"/>
      <c r="I22" s="104">
        <f>+EVALUACION!I23</f>
        <v>3</v>
      </c>
      <c r="J22" s="104">
        <f>+EVALUACION!J23</f>
        <v>3</v>
      </c>
      <c r="K22" s="104">
        <f t="shared" si="0"/>
        <v>6</v>
      </c>
      <c r="L22" s="104" t="str">
        <f t="shared" si="1"/>
        <v>ALTO</v>
      </c>
      <c r="M22" s="104" t="s">
        <v>108</v>
      </c>
      <c r="N22" s="108" t="s">
        <v>229</v>
      </c>
      <c r="O22" s="108" t="s">
        <v>252</v>
      </c>
      <c r="P22" s="108" t="s">
        <v>253</v>
      </c>
      <c r="Q22" s="108" t="s">
        <v>290</v>
      </c>
      <c r="R22" s="109" t="s">
        <v>268</v>
      </c>
    </row>
    <row r="23" spans="2:18" s="26" customFormat="1" ht="45" customHeight="1" thickBot="1" x14ac:dyDescent="0.4">
      <c r="B23" s="104" t="str">
        <f>+EVALUACION!B24</f>
        <v>PLANEACIÓN</v>
      </c>
      <c r="C23" s="230" t="str">
        <f>+EVALUACION!C24</f>
        <v>Requisitos habilitantes inapropiados</v>
      </c>
      <c r="D23" s="230"/>
      <c r="E23" s="230"/>
      <c r="F23" s="230"/>
      <c r="G23" s="231" t="s">
        <v>195</v>
      </c>
      <c r="H23" s="231"/>
      <c r="I23" s="104">
        <f>+EVALUACION!I24</f>
        <v>2</v>
      </c>
      <c r="J23" s="104">
        <f>+EVALUACION!J24</f>
        <v>4</v>
      </c>
      <c r="K23" s="104">
        <f t="shared" si="0"/>
        <v>6</v>
      </c>
      <c r="L23" s="104" t="str">
        <f t="shared" si="1"/>
        <v>ALTO</v>
      </c>
      <c r="M23" s="104" t="s">
        <v>108</v>
      </c>
      <c r="N23" s="108" t="s">
        <v>230</v>
      </c>
      <c r="O23" s="108" t="s">
        <v>252</v>
      </c>
      <c r="P23" s="108" t="s">
        <v>250</v>
      </c>
      <c r="Q23" s="108" t="s">
        <v>291</v>
      </c>
      <c r="R23" s="109" t="s">
        <v>269</v>
      </c>
    </row>
    <row r="24" spans="2:18" s="26" customFormat="1" ht="45" customHeight="1" thickBot="1" x14ac:dyDescent="0.4">
      <c r="B24" s="104" t="str">
        <f>+EVALUACION!B25</f>
        <v>PLANEACIÓN</v>
      </c>
      <c r="C24" s="230" t="str">
        <f>+EVALUACION!C25</f>
        <v>Requisitos que impidan la selección objetiva</v>
      </c>
      <c r="D24" s="230"/>
      <c r="E24" s="230"/>
      <c r="F24" s="230"/>
      <c r="G24" s="231" t="s">
        <v>196</v>
      </c>
      <c r="H24" s="231"/>
      <c r="I24" s="104">
        <f>+EVALUACION!I25</f>
        <v>1</v>
      </c>
      <c r="J24" s="104">
        <f>+EVALUACION!J25</f>
        <v>5</v>
      </c>
      <c r="K24" s="104">
        <f t="shared" si="0"/>
        <v>6</v>
      </c>
      <c r="L24" s="104" t="str">
        <f t="shared" si="1"/>
        <v>ALTO</v>
      </c>
      <c r="M24" s="104" t="s">
        <v>108</v>
      </c>
      <c r="N24" s="108" t="s">
        <v>228</v>
      </c>
      <c r="O24" s="108" t="s">
        <v>252</v>
      </c>
      <c r="P24" s="108" t="s">
        <v>250</v>
      </c>
      <c r="Q24" s="108" t="s">
        <v>292</v>
      </c>
      <c r="R24" s="109" t="s">
        <v>270</v>
      </c>
    </row>
    <row r="25" spans="2:18" s="26" customFormat="1" ht="45" customHeight="1" thickBot="1" x14ac:dyDescent="0.4">
      <c r="B25" s="104" t="str">
        <f>+EVALUACION!B26</f>
        <v>PLANEACIÓN</v>
      </c>
      <c r="C25" s="230" t="str">
        <f>+EVALUACION!C26</f>
        <v>Inadecuado análisis del entorno socioambiental de Ciudad Bolívar</v>
      </c>
      <c r="D25" s="230"/>
      <c r="E25" s="230"/>
      <c r="F25" s="230"/>
      <c r="G25" s="231" t="s">
        <v>197</v>
      </c>
      <c r="H25" s="231"/>
      <c r="I25" s="104">
        <f>+EVALUACION!I26</f>
        <v>3</v>
      </c>
      <c r="J25" s="104">
        <f>+EVALUACION!J26</f>
        <v>4</v>
      </c>
      <c r="K25" s="104">
        <f t="shared" si="0"/>
        <v>7</v>
      </c>
      <c r="L25" s="104" t="str">
        <f t="shared" si="1"/>
        <v>ALTO</v>
      </c>
      <c r="M25" s="104" t="s">
        <v>108</v>
      </c>
      <c r="N25" s="108" t="s">
        <v>231</v>
      </c>
      <c r="O25" s="108" t="s">
        <v>252</v>
      </c>
      <c r="P25" s="108" t="s">
        <v>254</v>
      </c>
      <c r="Q25" s="108" t="s">
        <v>293</v>
      </c>
      <c r="R25" s="109" t="s">
        <v>268</v>
      </c>
    </row>
    <row r="26" spans="2:18" s="26" customFormat="1" ht="45" customHeight="1" thickBot="1" x14ac:dyDescent="0.4">
      <c r="B26" s="104" t="str">
        <f>+EVALUACION!B27</f>
        <v>SELECCIÓN</v>
      </c>
      <c r="C26" s="230" t="str">
        <f>+EVALUACION!C27</f>
        <v>Presentación de ofertas con precios artificialmente bajos</v>
      </c>
      <c r="D26" s="230"/>
      <c r="E26" s="230"/>
      <c r="F26" s="230"/>
      <c r="G26" s="231" t="s">
        <v>198</v>
      </c>
      <c r="H26" s="231"/>
      <c r="I26" s="104">
        <f>+EVALUACION!I27</f>
        <v>3</v>
      </c>
      <c r="J26" s="104">
        <f>+EVALUACION!J27</f>
        <v>4</v>
      </c>
      <c r="K26" s="104">
        <f t="shared" si="0"/>
        <v>7</v>
      </c>
      <c r="L26" s="104" t="str">
        <f t="shared" si="1"/>
        <v>ALTO</v>
      </c>
      <c r="M26" s="104" t="s">
        <v>222</v>
      </c>
      <c r="N26" s="108" t="s">
        <v>232</v>
      </c>
      <c r="O26" s="108" t="s">
        <v>255</v>
      </c>
      <c r="P26" s="108" t="s">
        <v>256</v>
      </c>
      <c r="Q26" s="108" t="s">
        <v>294</v>
      </c>
      <c r="R26" s="109" t="s">
        <v>271</v>
      </c>
    </row>
    <row r="27" spans="2:18" s="26" customFormat="1" ht="45" customHeight="1" thickBot="1" x14ac:dyDescent="0.4">
      <c r="B27" s="104" t="str">
        <f>+EVALUACION!B28</f>
        <v>SELECCIÓN</v>
      </c>
      <c r="C27" s="230" t="str">
        <f>+EVALUACION!C28</f>
        <v>Impugnación o recurso de apelación contra la evaluación</v>
      </c>
      <c r="D27" s="230"/>
      <c r="E27" s="230"/>
      <c r="F27" s="230"/>
      <c r="G27" s="231" t="s">
        <v>199</v>
      </c>
      <c r="H27" s="231"/>
      <c r="I27" s="104">
        <f>+EVALUACION!I28</f>
        <v>3</v>
      </c>
      <c r="J27" s="104">
        <f>+EVALUACION!J28</f>
        <v>3</v>
      </c>
      <c r="K27" s="104">
        <f t="shared" si="0"/>
        <v>6</v>
      </c>
      <c r="L27" s="104" t="str">
        <f t="shared" si="1"/>
        <v>ALTO</v>
      </c>
      <c r="M27" s="104" t="s">
        <v>108</v>
      </c>
      <c r="N27" s="108" t="s">
        <v>233</v>
      </c>
      <c r="O27" s="108" t="s">
        <v>255</v>
      </c>
      <c r="P27" s="108" t="s">
        <v>256</v>
      </c>
      <c r="Q27" s="108" t="s">
        <v>295</v>
      </c>
      <c r="R27" s="109" t="s">
        <v>272</v>
      </c>
    </row>
    <row r="28" spans="2:18" s="26" customFormat="1" ht="45" customHeight="1" thickBot="1" x14ac:dyDescent="0.4">
      <c r="B28" s="104" t="str">
        <f>+EVALUACION!B29</f>
        <v>SELECCIÓN</v>
      </c>
      <c r="C28" s="230" t="str">
        <f>+EVALUACION!C29</f>
        <v>Declaratoria de desierto del proceso</v>
      </c>
      <c r="D28" s="230"/>
      <c r="E28" s="230"/>
      <c r="F28" s="230"/>
      <c r="G28" s="231" t="s">
        <v>200</v>
      </c>
      <c r="H28" s="231"/>
      <c r="I28" s="104">
        <f>+EVALUACION!I29</f>
        <v>2</v>
      </c>
      <c r="J28" s="104">
        <f>+EVALUACION!J29</f>
        <v>5</v>
      </c>
      <c r="K28" s="104">
        <f t="shared" si="0"/>
        <v>7</v>
      </c>
      <c r="L28" s="104" t="str">
        <f t="shared" si="1"/>
        <v>ALTO</v>
      </c>
      <c r="M28" s="104" t="s">
        <v>222</v>
      </c>
      <c r="N28" s="108" t="s">
        <v>223</v>
      </c>
      <c r="O28" s="108" t="s">
        <v>255</v>
      </c>
      <c r="P28" s="108" t="s">
        <v>257</v>
      </c>
      <c r="Q28" s="108" t="s">
        <v>296</v>
      </c>
      <c r="R28" s="109" t="s">
        <v>273</v>
      </c>
    </row>
    <row r="29" spans="2:18" s="26" customFormat="1" ht="45" customHeight="1" thickBot="1" x14ac:dyDescent="0.4">
      <c r="B29" s="104" t="str">
        <f>+EVALUACION!B30</f>
        <v>SELECCIÓN</v>
      </c>
      <c r="C29" s="230" t="str">
        <f>+EVALUACION!C30</f>
        <v>Conflicto de interés en el comité evaluador</v>
      </c>
      <c r="D29" s="230"/>
      <c r="E29" s="230"/>
      <c r="F29" s="230"/>
      <c r="G29" s="231" t="s">
        <v>201</v>
      </c>
      <c r="H29" s="231"/>
      <c r="I29" s="104">
        <f>+EVALUACION!I30</f>
        <v>1</v>
      </c>
      <c r="J29" s="104">
        <f>+EVALUACION!J30</f>
        <v>5</v>
      </c>
      <c r="K29" s="104">
        <f t="shared" si="0"/>
        <v>6</v>
      </c>
      <c r="L29" s="104" t="str">
        <f t="shared" si="1"/>
        <v>ALTO</v>
      </c>
      <c r="M29" s="104" t="s">
        <v>108</v>
      </c>
      <c r="N29" s="108" t="s">
        <v>232</v>
      </c>
      <c r="O29" s="108" t="s">
        <v>255</v>
      </c>
      <c r="P29" s="108" t="s">
        <v>256</v>
      </c>
      <c r="Q29" s="108" t="s">
        <v>297</v>
      </c>
      <c r="R29" s="109" t="s">
        <v>274</v>
      </c>
    </row>
    <row r="30" spans="2:18" s="26" customFormat="1" ht="45" customHeight="1" thickBot="1" x14ac:dyDescent="0.4">
      <c r="B30" s="104" t="str">
        <f>+EVALUACION!B31</f>
        <v>SELECCIÓN</v>
      </c>
      <c r="C30" s="230" t="str">
        <f>+EVALUACION!C31</f>
        <v>Filtraciones de información durante el proceso de selección</v>
      </c>
      <c r="D30" s="230"/>
      <c r="E30" s="230"/>
      <c r="F30" s="230"/>
      <c r="G30" s="231" t="s">
        <v>202</v>
      </c>
      <c r="H30" s="231"/>
      <c r="I30" s="104">
        <f>+EVALUACION!I31</f>
        <v>1</v>
      </c>
      <c r="J30" s="104">
        <f>+EVALUACION!J31</f>
        <v>5</v>
      </c>
      <c r="K30" s="104">
        <f t="shared" si="0"/>
        <v>6</v>
      </c>
      <c r="L30" s="104" t="str">
        <f t="shared" si="1"/>
        <v>ALTO</v>
      </c>
      <c r="M30" s="104" t="s">
        <v>108</v>
      </c>
      <c r="N30" s="108" t="s">
        <v>223</v>
      </c>
      <c r="O30" s="108" t="s">
        <v>255</v>
      </c>
      <c r="P30" s="108" t="s">
        <v>256</v>
      </c>
      <c r="Q30" s="108" t="s">
        <v>298</v>
      </c>
      <c r="R30" s="109" t="s">
        <v>275</v>
      </c>
    </row>
    <row r="31" spans="2:18" s="26" customFormat="1" ht="45" customHeight="1" thickBot="1" x14ac:dyDescent="0.4">
      <c r="B31" s="104" t="str">
        <f>+EVALUACION!B32</f>
        <v>SELECCIÓN</v>
      </c>
      <c r="C31" s="230" t="str">
        <f>+EVALUACION!C32</f>
        <v>Manipulación del proceso licitatorio (colusión entre oferentes)</v>
      </c>
      <c r="D31" s="230"/>
      <c r="E31" s="230"/>
      <c r="F31" s="230"/>
      <c r="G31" s="231" t="s">
        <v>203</v>
      </c>
      <c r="H31" s="231"/>
      <c r="I31" s="104">
        <f>+EVALUACION!I32</f>
        <v>2</v>
      </c>
      <c r="J31" s="104">
        <f>+EVALUACION!J32</f>
        <v>5</v>
      </c>
      <c r="K31" s="104">
        <f t="shared" si="0"/>
        <v>7</v>
      </c>
      <c r="L31" s="104" t="str">
        <f t="shared" si="1"/>
        <v>ALTO</v>
      </c>
      <c r="M31" s="104" t="s">
        <v>222</v>
      </c>
      <c r="N31" s="108" t="s">
        <v>234</v>
      </c>
      <c r="O31" s="108" t="s">
        <v>255</v>
      </c>
      <c r="P31" s="108" t="s">
        <v>256</v>
      </c>
      <c r="Q31" s="108" t="s">
        <v>299</v>
      </c>
      <c r="R31" s="109" t="s">
        <v>276</v>
      </c>
    </row>
    <row r="32" spans="2:18" s="26" customFormat="1" ht="45" customHeight="1" thickBot="1" x14ac:dyDescent="0.4">
      <c r="B32" s="104" t="str">
        <f>+EVALUACION!B33</f>
        <v>CONTRATACIÓN</v>
      </c>
      <c r="C32" s="230" t="str">
        <f>+EVALUACION!C33</f>
        <v>Retrasos en la firma del contrato</v>
      </c>
      <c r="D32" s="230"/>
      <c r="E32" s="230"/>
      <c r="F32" s="230"/>
      <c r="G32" s="231" t="s">
        <v>204</v>
      </c>
      <c r="H32" s="231"/>
      <c r="I32" s="104">
        <f>+EVALUACION!I33</f>
        <v>3</v>
      </c>
      <c r="J32" s="104">
        <f>+EVALUACION!J33</f>
        <v>4</v>
      </c>
      <c r="K32" s="104">
        <f t="shared" si="0"/>
        <v>7</v>
      </c>
      <c r="L32" s="104" t="str">
        <f t="shared" si="1"/>
        <v>ALTO</v>
      </c>
      <c r="M32" s="104" t="s">
        <v>222</v>
      </c>
      <c r="N32" s="108" t="s">
        <v>235</v>
      </c>
      <c r="O32" s="108" t="s">
        <v>256</v>
      </c>
      <c r="P32" s="108" t="s">
        <v>258</v>
      </c>
      <c r="Q32" s="108" t="s">
        <v>300</v>
      </c>
      <c r="R32" s="109" t="s">
        <v>277</v>
      </c>
    </row>
    <row r="33" spans="2:18" s="26" customFormat="1" ht="45" customHeight="1" thickBot="1" x14ac:dyDescent="0.4">
      <c r="B33" s="104" t="str">
        <f>+EVALUACION!B34</f>
        <v>CONTRATACIÓN</v>
      </c>
      <c r="C33" s="230" t="str">
        <f>+EVALUACION!C34</f>
        <v>Falta o tardanza del registro presupuestal (RP)</v>
      </c>
      <c r="D33" s="230"/>
      <c r="E33" s="230"/>
      <c r="F33" s="230"/>
      <c r="G33" s="231" t="s">
        <v>205</v>
      </c>
      <c r="H33" s="231"/>
      <c r="I33" s="104">
        <f>+EVALUACION!I34</f>
        <v>2</v>
      </c>
      <c r="J33" s="104">
        <f>+EVALUACION!J34</f>
        <v>4</v>
      </c>
      <c r="K33" s="104">
        <f t="shared" si="0"/>
        <v>6</v>
      </c>
      <c r="L33" s="104" t="str">
        <f t="shared" si="1"/>
        <v>ALTO</v>
      </c>
      <c r="M33" s="104" t="s">
        <v>222</v>
      </c>
      <c r="N33" s="108" t="s">
        <v>236</v>
      </c>
      <c r="O33" s="108" t="s">
        <v>259</v>
      </c>
      <c r="P33" s="108" t="s">
        <v>260</v>
      </c>
      <c r="Q33" s="108" t="s">
        <v>301</v>
      </c>
      <c r="R33" s="109" t="s">
        <v>266</v>
      </c>
    </row>
    <row r="34" spans="2:18" s="26" customFormat="1" ht="45" customHeight="1" thickBot="1" x14ac:dyDescent="0.4">
      <c r="B34" s="104" t="str">
        <f>+EVALUACION!B35</f>
        <v>CONTRATACIÓN</v>
      </c>
      <c r="C34" s="230" t="str">
        <f>+EVALUACION!C35</f>
        <v>Inconsistencias o insuficiencias en las pólizas y garantías</v>
      </c>
      <c r="D34" s="230"/>
      <c r="E34" s="230"/>
      <c r="F34" s="230"/>
      <c r="G34" s="231" t="s">
        <v>206</v>
      </c>
      <c r="H34" s="231"/>
      <c r="I34" s="104">
        <f>+EVALUACION!I35</f>
        <v>2</v>
      </c>
      <c r="J34" s="104">
        <f>+EVALUACION!J35</f>
        <v>4</v>
      </c>
      <c r="K34" s="104">
        <f t="shared" si="0"/>
        <v>6</v>
      </c>
      <c r="L34" s="104" t="str">
        <f t="shared" si="1"/>
        <v>ALTO</v>
      </c>
      <c r="M34" s="104" t="s">
        <v>222</v>
      </c>
      <c r="N34" s="108" t="s">
        <v>237</v>
      </c>
      <c r="O34" s="108" t="s">
        <v>259</v>
      </c>
      <c r="P34" s="108" t="s">
        <v>260</v>
      </c>
      <c r="Q34" s="108" t="s">
        <v>302</v>
      </c>
      <c r="R34" s="109" t="s">
        <v>269</v>
      </c>
    </row>
    <row r="35" spans="2:18" s="26" customFormat="1" ht="45" customHeight="1" thickBot="1" x14ac:dyDescent="0.4">
      <c r="B35" s="104" t="str">
        <f>+EVALUACION!B36</f>
        <v>CONTRATACIÓN</v>
      </c>
      <c r="C35" s="230" t="str">
        <f>+EVALUACION!C36</f>
        <v>Reclamos de terceros</v>
      </c>
      <c r="D35" s="230"/>
      <c r="E35" s="230"/>
      <c r="F35" s="230"/>
      <c r="G35" s="231" t="s">
        <v>207</v>
      </c>
      <c r="H35" s="231"/>
      <c r="I35" s="104">
        <f>+EVALUACION!I36</f>
        <v>2</v>
      </c>
      <c r="J35" s="104">
        <f>+EVALUACION!J36</f>
        <v>3</v>
      </c>
      <c r="K35" s="104">
        <f t="shared" si="0"/>
        <v>5</v>
      </c>
      <c r="L35" s="104" t="str">
        <f t="shared" si="1"/>
        <v>MEDIO</v>
      </c>
      <c r="M35" s="104" t="s">
        <v>108</v>
      </c>
      <c r="N35" s="108" t="s">
        <v>238</v>
      </c>
      <c r="O35" s="108" t="s">
        <v>259</v>
      </c>
      <c r="P35" s="108" t="s">
        <v>253</v>
      </c>
      <c r="Q35" s="108" t="s">
        <v>303</v>
      </c>
      <c r="R35" s="109" t="s">
        <v>268</v>
      </c>
    </row>
    <row r="36" spans="2:18" s="26" customFormat="1" ht="45" customHeight="1" thickBot="1" x14ac:dyDescent="0.4">
      <c r="B36" s="104" t="str">
        <f>+EVALUACION!B37</f>
        <v>EJECUCIÓN</v>
      </c>
      <c r="C36" s="230" t="str">
        <f>+EVALUACION!C37</f>
        <v>Incumplimiento parcial o total del contratista</v>
      </c>
      <c r="D36" s="230"/>
      <c r="E36" s="230"/>
      <c r="F36" s="230"/>
      <c r="G36" s="231" t="s">
        <v>208</v>
      </c>
      <c r="H36" s="231"/>
      <c r="I36" s="104">
        <f>+EVALUACION!I37</f>
        <v>3</v>
      </c>
      <c r="J36" s="104">
        <f>+EVALUACION!J37</f>
        <v>5</v>
      </c>
      <c r="K36" s="104">
        <f t="shared" si="0"/>
        <v>8</v>
      </c>
      <c r="L36" s="104" t="str">
        <f t="shared" si="1"/>
        <v>EXTREMO</v>
      </c>
      <c r="M36" s="104" t="s">
        <v>222</v>
      </c>
      <c r="N36" s="108" t="s">
        <v>239</v>
      </c>
      <c r="O36" s="108" t="s">
        <v>253</v>
      </c>
      <c r="P36" s="108" t="s">
        <v>261</v>
      </c>
      <c r="Q36" s="108" t="s">
        <v>304</v>
      </c>
      <c r="R36" s="109" t="s">
        <v>266</v>
      </c>
    </row>
    <row r="37" spans="2:18" s="26" customFormat="1" ht="45" customHeight="1" thickBot="1" x14ac:dyDescent="0.4">
      <c r="B37" s="104" t="str">
        <f>+EVALUACION!B38</f>
        <v>EJECUCIÓN</v>
      </c>
      <c r="C37" s="230" t="str">
        <f>+EVALUACION!C38</f>
        <v>Insuficiencia del talento humano del contratista</v>
      </c>
      <c r="D37" s="230"/>
      <c r="E37" s="230"/>
      <c r="F37" s="230"/>
      <c r="G37" s="231" t="s">
        <v>209</v>
      </c>
      <c r="H37" s="231"/>
      <c r="I37" s="104">
        <f>+EVALUACION!I38</f>
        <v>3</v>
      </c>
      <c r="J37" s="104">
        <f>+EVALUACION!J38</f>
        <v>4</v>
      </c>
      <c r="K37" s="104">
        <f t="shared" si="0"/>
        <v>7</v>
      </c>
      <c r="L37" s="104" t="str">
        <f t="shared" si="1"/>
        <v>ALTO</v>
      </c>
      <c r="M37" s="104" t="s">
        <v>222</v>
      </c>
      <c r="N37" s="108" t="s">
        <v>240</v>
      </c>
      <c r="O37" s="108" t="s">
        <v>253</v>
      </c>
      <c r="P37" s="108" t="s">
        <v>261</v>
      </c>
      <c r="Q37" s="108" t="s">
        <v>305</v>
      </c>
      <c r="R37" s="109" t="s">
        <v>266</v>
      </c>
    </row>
    <row r="38" spans="2:18" s="26" customFormat="1" ht="45" customHeight="1" thickBot="1" x14ac:dyDescent="0.4">
      <c r="B38" s="104" t="str">
        <f>+EVALUACION!B39</f>
        <v>EJECUCIÓN</v>
      </c>
      <c r="C38" s="230" t="str">
        <f>+EVALUACION!C39</f>
        <v>Eventos de orden público que impidan la realización de actividades</v>
      </c>
      <c r="D38" s="230"/>
      <c r="E38" s="230"/>
      <c r="F38" s="230"/>
      <c r="G38" s="231" t="s">
        <v>210</v>
      </c>
      <c r="H38" s="231"/>
      <c r="I38" s="104">
        <f>+EVALUACION!I39</f>
        <v>3</v>
      </c>
      <c r="J38" s="104">
        <f>+EVALUACION!J39</f>
        <v>4</v>
      </c>
      <c r="K38" s="104">
        <f t="shared" si="0"/>
        <v>7</v>
      </c>
      <c r="L38" s="104" t="str">
        <f t="shared" si="1"/>
        <v>ALTO</v>
      </c>
      <c r="M38" s="104" t="s">
        <v>108</v>
      </c>
      <c r="N38" s="108" t="s">
        <v>241</v>
      </c>
      <c r="O38" s="108" t="s">
        <v>253</v>
      </c>
      <c r="P38" s="108" t="s">
        <v>261</v>
      </c>
      <c r="Q38" s="108" t="s">
        <v>306</v>
      </c>
      <c r="R38" s="109" t="s">
        <v>278</v>
      </c>
    </row>
    <row r="39" spans="2:18" s="26" customFormat="1" ht="45" customHeight="1" thickBot="1" x14ac:dyDescent="0.4">
      <c r="B39" s="104" t="str">
        <f>+EVALUACION!B40</f>
        <v>EJECUCIÓN</v>
      </c>
      <c r="C39" s="230" t="str">
        <f>+EVALUACION!C40</f>
        <v>Fenómenos climáticos o de la naturaleza durante la ejecución</v>
      </c>
      <c r="D39" s="230"/>
      <c r="E39" s="230"/>
      <c r="F39" s="230"/>
      <c r="G39" s="231" t="s">
        <v>211</v>
      </c>
      <c r="H39" s="231"/>
      <c r="I39" s="104">
        <f>+EVALUACION!I40</f>
        <v>4</v>
      </c>
      <c r="J39" s="104">
        <f>+EVALUACION!J40</f>
        <v>3</v>
      </c>
      <c r="K39" s="104">
        <f t="shared" si="0"/>
        <v>7</v>
      </c>
      <c r="L39" s="104" t="str">
        <f t="shared" si="1"/>
        <v>ALTO</v>
      </c>
      <c r="M39" s="104" t="s">
        <v>222</v>
      </c>
      <c r="N39" s="108" t="s">
        <v>240</v>
      </c>
      <c r="O39" s="108" t="s">
        <v>253</v>
      </c>
      <c r="P39" s="108" t="s">
        <v>261</v>
      </c>
      <c r="Q39" s="108" t="s">
        <v>307</v>
      </c>
      <c r="R39" s="109" t="s">
        <v>279</v>
      </c>
    </row>
    <row r="40" spans="2:18" s="26" customFormat="1" ht="45" customHeight="1" thickBot="1" x14ac:dyDescent="0.4">
      <c r="B40" s="104" t="str">
        <f>+EVALUACION!B41</f>
        <v>EJECUCIÓN</v>
      </c>
      <c r="C40" s="230" t="str">
        <f>+EVALUACION!C41</f>
        <v>Desequilibrio económico del contrato por variación de precios</v>
      </c>
      <c r="D40" s="230"/>
      <c r="E40" s="230"/>
      <c r="F40" s="230"/>
      <c r="G40" s="231" t="s">
        <v>212</v>
      </c>
      <c r="H40" s="231"/>
      <c r="I40" s="104">
        <f>+EVALUACION!I41</f>
        <v>3</v>
      </c>
      <c r="J40" s="104">
        <f>+EVALUACION!J41</f>
        <v>3</v>
      </c>
      <c r="K40" s="104">
        <f t="shared" si="0"/>
        <v>6</v>
      </c>
      <c r="L40" s="104" t="str">
        <f t="shared" si="1"/>
        <v>ALTO</v>
      </c>
      <c r="M40" s="104" t="s">
        <v>222</v>
      </c>
      <c r="N40" s="108" t="s">
        <v>242</v>
      </c>
      <c r="O40" s="108" t="s">
        <v>253</v>
      </c>
      <c r="P40" s="108" t="s">
        <v>261</v>
      </c>
      <c r="Q40" s="108" t="s">
        <v>308</v>
      </c>
      <c r="R40" s="109" t="s">
        <v>268</v>
      </c>
    </row>
    <row r="41" spans="2:18" s="26" customFormat="1" ht="45" customHeight="1" thickBot="1" x14ac:dyDescent="0.4">
      <c r="B41" s="104" t="str">
        <f>+EVALUACION!B42</f>
        <v>EJECUCIÓN</v>
      </c>
      <c r="C41" s="230" t="str">
        <f>+EVALUACION!C42</f>
        <v>Inadecuada supervisión del contrato</v>
      </c>
      <c r="D41" s="230"/>
      <c r="E41" s="230"/>
      <c r="F41" s="230"/>
      <c r="G41" s="231" t="s">
        <v>213</v>
      </c>
      <c r="H41" s="231"/>
      <c r="I41" s="104">
        <f>+EVALUACION!I42</f>
        <v>3</v>
      </c>
      <c r="J41" s="104">
        <f>+EVALUACION!J42</f>
        <v>5</v>
      </c>
      <c r="K41" s="104">
        <f t="shared" si="0"/>
        <v>8</v>
      </c>
      <c r="L41" s="104" t="str">
        <f t="shared" si="1"/>
        <v>EXTREMO</v>
      </c>
      <c r="M41" s="104" t="s">
        <v>222</v>
      </c>
      <c r="N41" s="108" t="s">
        <v>239</v>
      </c>
      <c r="O41" s="108" t="s">
        <v>253</v>
      </c>
      <c r="P41" s="108" t="s">
        <v>261</v>
      </c>
      <c r="Q41" s="108" t="s">
        <v>309</v>
      </c>
      <c r="R41" s="109" t="s">
        <v>266</v>
      </c>
    </row>
    <row r="42" spans="2:18" s="26" customFormat="1" ht="45" customHeight="1" thickBot="1" x14ac:dyDescent="0.4">
      <c r="B42" s="104" t="str">
        <f>+EVALUACION!B43</f>
        <v>EJECUCIÓN</v>
      </c>
      <c r="C42" s="230" t="str">
        <f>+EVALUACION!C43</f>
        <v>Incumplimiento de obligaciones laborales y de seguridad social por parte del contratista</v>
      </c>
      <c r="D42" s="230"/>
      <c r="E42" s="230"/>
      <c r="F42" s="230"/>
      <c r="G42" s="231" t="s">
        <v>214</v>
      </c>
      <c r="H42" s="231"/>
      <c r="I42" s="104">
        <f>+EVALUACION!I43</f>
        <v>3</v>
      </c>
      <c r="J42" s="104">
        <f>+EVALUACION!J43</f>
        <v>3</v>
      </c>
      <c r="K42" s="104">
        <f t="shared" si="0"/>
        <v>6</v>
      </c>
      <c r="L42" s="104" t="str">
        <f t="shared" si="1"/>
        <v>ALTO</v>
      </c>
      <c r="M42" s="104" t="s">
        <v>108</v>
      </c>
      <c r="N42" s="108" t="s">
        <v>240</v>
      </c>
      <c r="O42" s="108" t="s">
        <v>253</v>
      </c>
      <c r="P42" s="108" t="s">
        <v>261</v>
      </c>
      <c r="Q42" s="108" t="s">
        <v>310</v>
      </c>
      <c r="R42" s="109" t="s">
        <v>280</v>
      </c>
    </row>
    <row r="43" spans="2:18" s="26" customFormat="1" ht="45" customHeight="1" thickBot="1" x14ac:dyDescent="0.4">
      <c r="B43" s="104" t="str">
        <f>+EVALUACION!B44</f>
        <v>EJECUCIÓN</v>
      </c>
      <c r="C43" s="230" t="str">
        <f>+EVALUACION!C44</f>
        <v>Fallas tecnológicas en el registro y reporte de beneficiarios</v>
      </c>
      <c r="D43" s="230"/>
      <c r="E43" s="230"/>
      <c r="F43" s="230"/>
      <c r="G43" s="231" t="s">
        <v>215</v>
      </c>
      <c r="H43" s="231"/>
      <c r="I43" s="104">
        <f>+EVALUACION!I44</f>
        <v>3</v>
      </c>
      <c r="J43" s="104">
        <f>+EVALUACION!J44</f>
        <v>4</v>
      </c>
      <c r="K43" s="104">
        <f t="shared" si="0"/>
        <v>7</v>
      </c>
      <c r="L43" s="104" t="str">
        <f t="shared" si="1"/>
        <v>ALTO</v>
      </c>
      <c r="M43" s="104" t="s">
        <v>108</v>
      </c>
      <c r="N43" s="108" t="s">
        <v>243</v>
      </c>
      <c r="O43" s="108" t="s">
        <v>253</v>
      </c>
      <c r="P43" s="108" t="s">
        <v>261</v>
      </c>
      <c r="Q43" s="108" t="s">
        <v>311</v>
      </c>
      <c r="R43" s="109" t="s">
        <v>268</v>
      </c>
    </row>
    <row r="44" spans="2:18" s="26" customFormat="1" ht="45" customHeight="1" thickBot="1" x14ac:dyDescent="0.4">
      <c r="B44" s="104" t="str">
        <f>+EVALUACION!B45</f>
        <v>EJECUCIÓN</v>
      </c>
      <c r="C44" s="230" t="str">
        <f>+EVALUACION!C45</f>
        <v>Afectaciones ambientales derivadas de la realización de eventos masivos</v>
      </c>
      <c r="D44" s="230"/>
      <c r="E44" s="230"/>
      <c r="F44" s="230"/>
      <c r="G44" s="231" t="s">
        <v>216</v>
      </c>
      <c r="H44" s="231"/>
      <c r="I44" s="104">
        <f>+EVALUACION!I45</f>
        <v>2</v>
      </c>
      <c r="J44" s="104">
        <f>+EVALUACION!J45</f>
        <v>3</v>
      </c>
      <c r="K44" s="104">
        <f t="shared" si="0"/>
        <v>5</v>
      </c>
      <c r="L44" s="104" t="str">
        <f t="shared" si="1"/>
        <v>MEDIO</v>
      </c>
      <c r="M44" s="104" t="s">
        <v>108</v>
      </c>
      <c r="N44" s="108" t="s">
        <v>244</v>
      </c>
      <c r="O44" s="108" t="s">
        <v>253</v>
      </c>
      <c r="P44" s="108" t="s">
        <v>261</v>
      </c>
      <c r="Q44" s="108" t="s">
        <v>312</v>
      </c>
      <c r="R44" s="109" t="s">
        <v>279</v>
      </c>
    </row>
    <row r="45" spans="2:18" s="26" customFormat="1" ht="45" customHeight="1" thickBot="1" x14ac:dyDescent="0.4">
      <c r="B45" s="104" t="str">
        <f>+EVALUACION!B46</f>
        <v>EJECUCIÓN</v>
      </c>
      <c r="C45" s="230" t="str">
        <f>+EVALUACION!C46</f>
        <v>Desarticulación con el IDRD, la Secretaría de Cultura y otras entidades</v>
      </c>
      <c r="D45" s="230"/>
      <c r="E45" s="230"/>
      <c r="F45" s="230"/>
      <c r="G45" s="231" t="s">
        <v>217</v>
      </c>
      <c r="H45" s="231"/>
      <c r="I45" s="104">
        <f>+EVALUACION!I46</f>
        <v>2</v>
      </c>
      <c r="J45" s="104">
        <f>+EVALUACION!J46</f>
        <v>3</v>
      </c>
      <c r="K45" s="104">
        <f t="shared" si="0"/>
        <v>5</v>
      </c>
      <c r="L45" s="104" t="str">
        <f t="shared" si="1"/>
        <v>MEDIO</v>
      </c>
      <c r="M45" s="104" t="s">
        <v>108</v>
      </c>
      <c r="N45" s="108" t="s">
        <v>245</v>
      </c>
      <c r="O45" s="108" t="s">
        <v>253</v>
      </c>
      <c r="P45" s="108" t="s">
        <v>261</v>
      </c>
      <c r="Q45" s="108" t="s">
        <v>313</v>
      </c>
      <c r="R45" s="109" t="s">
        <v>281</v>
      </c>
    </row>
    <row r="46" spans="2:18" s="26" customFormat="1" ht="45" customHeight="1" thickBot="1" x14ac:dyDescent="0.4">
      <c r="B46" s="104" t="str">
        <f>+EVALUACION!B47</f>
        <v>EJECUCIÓN</v>
      </c>
      <c r="C46" s="230" t="str">
        <f>+EVALUACION!C47</f>
        <v>No concertación efectiva con las iniciativas de Presupuestos Participativos</v>
      </c>
      <c r="D46" s="230"/>
      <c r="E46" s="230"/>
      <c r="F46" s="230"/>
      <c r="G46" s="231" t="s">
        <v>218</v>
      </c>
      <c r="H46" s="231"/>
      <c r="I46" s="104">
        <f>+EVALUACION!I47</f>
        <v>3</v>
      </c>
      <c r="J46" s="104">
        <f>+EVALUACION!J47</f>
        <v>4</v>
      </c>
      <c r="K46" s="104">
        <f t="shared" si="0"/>
        <v>7</v>
      </c>
      <c r="L46" s="104" t="str">
        <f t="shared" si="1"/>
        <v>ALTO</v>
      </c>
      <c r="M46" s="104" t="s">
        <v>108</v>
      </c>
      <c r="N46" s="108" t="s">
        <v>246</v>
      </c>
      <c r="O46" s="108" t="s">
        <v>253</v>
      </c>
      <c r="P46" s="108" t="s">
        <v>261</v>
      </c>
      <c r="Q46" s="108" t="s">
        <v>314</v>
      </c>
      <c r="R46" s="109" t="s">
        <v>268</v>
      </c>
    </row>
    <row r="47" spans="2:18" s="26" customFormat="1" ht="45" customHeight="1" thickBot="1" x14ac:dyDescent="0.4">
      <c r="B47" s="104" t="str">
        <f>+EVALUACION!B48</f>
        <v>EJECUCIÓN</v>
      </c>
      <c r="C47" s="230" t="str">
        <f>+EVALUACION!C48</f>
        <v>Accidentes o lesiones de beneficiarios durante los eventos</v>
      </c>
      <c r="D47" s="230"/>
      <c r="E47" s="230"/>
      <c r="F47" s="230"/>
      <c r="G47" s="231" t="s">
        <v>219</v>
      </c>
      <c r="H47" s="231"/>
      <c r="I47" s="104">
        <f>+EVALUACION!I48</f>
        <v>3</v>
      </c>
      <c r="J47" s="104">
        <f>+EVALUACION!J48</f>
        <v>4</v>
      </c>
      <c r="K47" s="104">
        <f t="shared" si="0"/>
        <v>7</v>
      </c>
      <c r="L47" s="104" t="str">
        <f t="shared" si="1"/>
        <v>ALTO</v>
      </c>
      <c r="M47" s="104" t="s">
        <v>222</v>
      </c>
      <c r="N47" s="108" t="s">
        <v>247</v>
      </c>
      <c r="O47" s="108" t="s">
        <v>253</v>
      </c>
      <c r="P47" s="108" t="s">
        <v>261</v>
      </c>
      <c r="Q47" s="108" t="s">
        <v>315</v>
      </c>
      <c r="R47" s="109" t="s">
        <v>279</v>
      </c>
    </row>
    <row r="48" spans="2:18" s="26" customFormat="1" ht="45" customHeight="1" thickBot="1" x14ac:dyDescent="0.4">
      <c r="B48" s="104" t="str">
        <f>+EVALUACION!B49</f>
        <v>EJECUCIÓN</v>
      </c>
      <c r="C48" s="230" t="str">
        <f>+EVALUACION!C49</f>
        <v>Cambios regulatorios o normativos durante la ejecución</v>
      </c>
      <c r="D48" s="230"/>
      <c r="E48" s="230"/>
      <c r="F48" s="230"/>
      <c r="G48" s="231" t="s">
        <v>220</v>
      </c>
      <c r="H48" s="231"/>
      <c r="I48" s="104">
        <f>+EVALUACION!I49</f>
        <v>2</v>
      </c>
      <c r="J48" s="104">
        <f>+EVALUACION!J49</f>
        <v>3</v>
      </c>
      <c r="K48" s="104">
        <f t="shared" si="0"/>
        <v>5</v>
      </c>
      <c r="L48" s="104" t="str">
        <f t="shared" si="1"/>
        <v>MEDIO</v>
      </c>
      <c r="M48" s="104" t="s">
        <v>222</v>
      </c>
      <c r="N48" s="108" t="s">
        <v>248</v>
      </c>
      <c r="O48" s="108" t="s">
        <v>253</v>
      </c>
      <c r="P48" s="108" t="s">
        <v>261</v>
      </c>
      <c r="Q48" s="108" t="s">
        <v>316</v>
      </c>
      <c r="R48" s="109" t="s">
        <v>282</v>
      </c>
    </row>
    <row r="49" spans="2:23" s="26" customFormat="1" ht="45" customHeight="1" thickBot="1" x14ac:dyDescent="0.4">
      <c r="B49" s="104" t="str">
        <f>+EVALUACION!B50</f>
        <v>EJECUCIÓN</v>
      </c>
      <c r="C49" s="230" t="str">
        <f>+EVALUACION!C50</f>
        <v>Insuficiencia de implementos deportivos para atender los beneficiarios</v>
      </c>
      <c r="D49" s="230"/>
      <c r="E49" s="230"/>
      <c r="F49" s="230"/>
      <c r="G49" s="231" t="s">
        <v>221</v>
      </c>
      <c r="H49" s="231"/>
      <c r="I49" s="104">
        <f>+EVALUACION!I50</f>
        <v>2</v>
      </c>
      <c r="J49" s="104">
        <f>+EVALUACION!J50</f>
        <v>3</v>
      </c>
      <c r="K49" s="104">
        <f t="shared" si="0"/>
        <v>5</v>
      </c>
      <c r="L49" s="104" t="str">
        <f t="shared" si="1"/>
        <v>MEDIO</v>
      </c>
      <c r="M49" s="104" t="s">
        <v>108</v>
      </c>
      <c r="N49" s="108" t="s">
        <v>240</v>
      </c>
      <c r="O49" s="108" t="s">
        <v>253</v>
      </c>
      <c r="P49" s="108" t="s">
        <v>261</v>
      </c>
      <c r="Q49" s="108" t="s">
        <v>317</v>
      </c>
      <c r="R49" s="109" t="s">
        <v>283</v>
      </c>
    </row>
    <row r="50" spans="2:23" ht="12.75" customHeight="1" x14ac:dyDescent="0.4">
      <c r="B50" s="46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3"/>
    </row>
    <row r="51" spans="2:23" ht="13.15" x14ac:dyDescent="0.4">
      <c r="B51" s="46"/>
      <c r="C51" s="251" t="s">
        <v>109</v>
      </c>
      <c r="D51" s="251"/>
      <c r="E51" s="251"/>
      <c r="F51" s="251"/>
      <c r="G51" s="47"/>
      <c r="H51" s="217" t="s">
        <v>19</v>
      </c>
      <c r="I51" s="217"/>
      <c r="J51" s="217"/>
      <c r="K51" s="217"/>
      <c r="L51" s="76"/>
      <c r="M51" s="76"/>
      <c r="N51" s="76"/>
      <c r="O51" s="76"/>
      <c r="P51" s="76"/>
      <c r="Q51" s="76"/>
      <c r="R51" s="3"/>
    </row>
    <row r="52" spans="2:23" ht="19.5" customHeight="1" x14ac:dyDescent="0.4">
      <c r="B52" s="212" t="s">
        <v>2</v>
      </c>
      <c r="C52" s="256" t="s">
        <v>21</v>
      </c>
      <c r="D52" s="262"/>
      <c r="E52" s="257"/>
      <c r="F52" s="60" t="s">
        <v>12</v>
      </c>
      <c r="G52" s="47"/>
      <c r="H52" s="256" t="s">
        <v>21</v>
      </c>
      <c r="I52" s="257"/>
      <c r="J52" s="256" t="s">
        <v>12</v>
      </c>
      <c r="K52" s="257"/>
      <c r="L52" s="65"/>
      <c r="M52" s="65"/>
      <c r="N52" s="217" t="s">
        <v>109</v>
      </c>
      <c r="O52" s="217"/>
      <c r="P52" s="217"/>
      <c r="Q52" s="65"/>
      <c r="R52" s="3"/>
    </row>
    <row r="53" spans="2:23" ht="21" customHeight="1" x14ac:dyDescent="0.4">
      <c r="B53" s="212"/>
      <c r="C53" s="244" t="s">
        <v>7</v>
      </c>
      <c r="D53" s="245"/>
      <c r="E53" s="246"/>
      <c r="F53" s="62">
        <v>1</v>
      </c>
      <c r="G53" s="47"/>
      <c r="H53" s="244" t="s">
        <v>15</v>
      </c>
      <c r="I53" s="246"/>
      <c r="J53" s="244">
        <v>1</v>
      </c>
      <c r="K53" s="246"/>
      <c r="L53" s="65"/>
      <c r="M53" s="65"/>
      <c r="N53" s="252" t="s">
        <v>20</v>
      </c>
      <c r="O53" s="253"/>
      <c r="P53" s="74" t="s">
        <v>21</v>
      </c>
      <c r="Q53" s="65"/>
      <c r="R53" s="3"/>
    </row>
    <row r="54" spans="2:23" ht="15.75" customHeight="1" x14ac:dyDescent="0.4">
      <c r="B54" s="212"/>
      <c r="C54" s="244" t="s">
        <v>8</v>
      </c>
      <c r="D54" s="245"/>
      <c r="E54" s="246"/>
      <c r="F54" s="62">
        <v>2</v>
      </c>
      <c r="G54" s="47"/>
      <c r="H54" s="244" t="s">
        <v>16</v>
      </c>
      <c r="I54" s="246"/>
      <c r="J54" s="244">
        <v>2</v>
      </c>
      <c r="K54" s="246"/>
      <c r="L54" s="65"/>
      <c r="M54" s="65"/>
      <c r="N54" s="254" t="s">
        <v>22</v>
      </c>
      <c r="O54" s="255"/>
      <c r="P54" s="75" t="s">
        <v>23</v>
      </c>
      <c r="Q54" s="65"/>
      <c r="R54" s="3"/>
      <c r="T54" s="5"/>
      <c r="U54" s="5"/>
      <c r="V54" s="5"/>
      <c r="W54" s="5"/>
    </row>
    <row r="55" spans="2:23" ht="24.75" customHeight="1" x14ac:dyDescent="0.4">
      <c r="B55" s="212"/>
      <c r="C55" s="244" t="s">
        <v>9</v>
      </c>
      <c r="D55" s="245"/>
      <c r="E55" s="246"/>
      <c r="F55" s="62">
        <v>3</v>
      </c>
      <c r="G55" s="47"/>
      <c r="H55" s="244" t="s">
        <v>1</v>
      </c>
      <c r="I55" s="246"/>
      <c r="J55" s="244">
        <v>3</v>
      </c>
      <c r="K55" s="246"/>
      <c r="L55" s="65"/>
      <c r="M55" s="65"/>
      <c r="N55" s="222" t="s">
        <v>24</v>
      </c>
      <c r="O55" s="258"/>
      <c r="P55" s="75" t="s">
        <v>25</v>
      </c>
      <c r="Q55" s="65"/>
      <c r="R55" s="3"/>
    </row>
    <row r="56" spans="2:23" ht="18" customHeight="1" x14ac:dyDescent="0.4">
      <c r="B56" s="212"/>
      <c r="C56" s="244" t="s">
        <v>10</v>
      </c>
      <c r="D56" s="245"/>
      <c r="E56" s="246"/>
      <c r="F56" s="62">
        <v>4</v>
      </c>
      <c r="G56" s="47"/>
      <c r="H56" s="244" t="s">
        <v>17</v>
      </c>
      <c r="I56" s="246"/>
      <c r="J56" s="244">
        <v>4</v>
      </c>
      <c r="K56" s="246"/>
      <c r="L56" s="65"/>
      <c r="M56" s="65"/>
      <c r="N56" s="249">
        <v>5</v>
      </c>
      <c r="O56" s="250"/>
      <c r="P56" s="75" t="s">
        <v>26</v>
      </c>
      <c r="Q56" s="65"/>
      <c r="R56" s="3"/>
    </row>
    <row r="57" spans="2:23" ht="21" customHeight="1" thickBot="1" x14ac:dyDescent="0.45">
      <c r="B57" s="212"/>
      <c r="C57" s="244" t="s">
        <v>110</v>
      </c>
      <c r="D57" s="245"/>
      <c r="E57" s="246"/>
      <c r="F57" s="62">
        <v>5</v>
      </c>
      <c r="G57" s="47"/>
      <c r="H57" s="244" t="s">
        <v>0</v>
      </c>
      <c r="I57" s="246"/>
      <c r="J57" s="244">
        <v>5</v>
      </c>
      <c r="K57" s="246"/>
      <c r="L57" s="65"/>
      <c r="M57" s="65"/>
      <c r="N57" s="259" t="s">
        <v>27</v>
      </c>
      <c r="O57" s="260"/>
      <c r="P57" s="77" t="s">
        <v>28</v>
      </c>
      <c r="Q57" s="65"/>
      <c r="R57" s="3"/>
    </row>
    <row r="58" spans="2:23" ht="13.15" x14ac:dyDescent="0.4">
      <c r="B58" s="46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  <c r="Q58" s="47"/>
      <c r="R58" s="3"/>
    </row>
    <row r="59" spans="2:23" ht="18" customHeight="1" x14ac:dyDescent="0.4">
      <c r="B59" s="46"/>
      <c r="C59" s="217" t="s">
        <v>20</v>
      </c>
      <c r="D59" s="217"/>
      <c r="E59" s="217"/>
      <c r="F59" s="217"/>
      <c r="G59" s="217"/>
      <c r="H59" s="217"/>
      <c r="I59" s="217"/>
      <c r="J59" s="217"/>
      <c r="K59" s="217"/>
      <c r="L59" s="217"/>
      <c r="M59" s="217"/>
      <c r="N59" s="217"/>
      <c r="O59" s="217"/>
      <c r="P59" s="217"/>
      <c r="Q59" s="217"/>
      <c r="R59" s="3"/>
    </row>
    <row r="60" spans="2:23" ht="68.25" customHeight="1" x14ac:dyDescent="0.4">
      <c r="B60" s="46"/>
      <c r="C60" s="244" t="s">
        <v>63</v>
      </c>
      <c r="D60" s="245"/>
      <c r="E60" s="245"/>
      <c r="F60" s="246"/>
      <c r="G60" s="244" t="s">
        <v>65</v>
      </c>
      <c r="H60" s="246"/>
      <c r="I60" s="244" t="s">
        <v>72</v>
      </c>
      <c r="J60" s="245"/>
      <c r="K60" s="246"/>
      <c r="L60" s="244" t="s">
        <v>70</v>
      </c>
      <c r="M60" s="246"/>
      <c r="N60" s="244" t="s">
        <v>68</v>
      </c>
      <c r="O60" s="246"/>
      <c r="P60" s="244" t="s">
        <v>66</v>
      </c>
      <c r="Q60" s="246"/>
      <c r="R60" s="3"/>
    </row>
    <row r="61" spans="2:23" ht="60" customHeight="1" x14ac:dyDescent="0.4">
      <c r="B61" s="46"/>
      <c r="C61" s="244" t="s">
        <v>64</v>
      </c>
      <c r="D61" s="245"/>
      <c r="E61" s="245"/>
      <c r="F61" s="246"/>
      <c r="G61" s="244" t="s">
        <v>74</v>
      </c>
      <c r="H61" s="246"/>
      <c r="I61" s="244" t="s">
        <v>73</v>
      </c>
      <c r="J61" s="245"/>
      <c r="K61" s="246"/>
      <c r="L61" s="244" t="s">
        <v>71</v>
      </c>
      <c r="M61" s="246"/>
      <c r="N61" s="244" t="s">
        <v>69</v>
      </c>
      <c r="O61" s="246"/>
      <c r="P61" s="244" t="s">
        <v>67</v>
      </c>
      <c r="Q61" s="246"/>
      <c r="R61" s="3"/>
    </row>
    <row r="62" spans="2:23" ht="13.15" x14ac:dyDescent="0.4">
      <c r="B62" s="46"/>
      <c r="C62" s="264" t="s">
        <v>21</v>
      </c>
      <c r="D62" s="265"/>
      <c r="E62" s="266"/>
      <c r="F62" s="270" t="s">
        <v>12</v>
      </c>
      <c r="G62" s="252" t="s">
        <v>15</v>
      </c>
      <c r="H62" s="253"/>
      <c r="I62" s="252" t="s">
        <v>16</v>
      </c>
      <c r="J62" s="276"/>
      <c r="K62" s="253"/>
      <c r="L62" s="252" t="s">
        <v>1</v>
      </c>
      <c r="M62" s="253"/>
      <c r="N62" s="252" t="s">
        <v>17</v>
      </c>
      <c r="O62" s="253"/>
      <c r="P62" s="256" t="s">
        <v>0</v>
      </c>
      <c r="Q62" s="257"/>
      <c r="R62" s="3"/>
    </row>
    <row r="63" spans="2:23" ht="13.15" x14ac:dyDescent="0.4">
      <c r="B63" s="46"/>
      <c r="C63" s="267"/>
      <c r="D63" s="268"/>
      <c r="E63" s="269"/>
      <c r="F63" s="271"/>
      <c r="G63" s="272">
        <v>1</v>
      </c>
      <c r="H63" s="273"/>
      <c r="I63" s="272">
        <v>2</v>
      </c>
      <c r="J63" s="275"/>
      <c r="K63" s="273"/>
      <c r="L63" s="272">
        <v>3</v>
      </c>
      <c r="M63" s="273"/>
      <c r="N63" s="272">
        <v>4</v>
      </c>
      <c r="O63" s="273"/>
      <c r="P63" s="272">
        <v>5</v>
      </c>
      <c r="Q63" s="273"/>
      <c r="R63" s="3"/>
    </row>
    <row r="64" spans="2:23" ht="19.5" customHeight="1" x14ac:dyDescent="0.4">
      <c r="B64" s="46"/>
      <c r="C64" s="244" t="s">
        <v>7</v>
      </c>
      <c r="D64" s="245"/>
      <c r="E64" s="246"/>
      <c r="F64" s="69">
        <v>1</v>
      </c>
      <c r="G64" s="247">
        <v>2</v>
      </c>
      <c r="H64" s="248"/>
      <c r="I64" s="247">
        <v>3</v>
      </c>
      <c r="J64" s="274"/>
      <c r="K64" s="248"/>
      <c r="L64" s="247">
        <v>4</v>
      </c>
      <c r="M64" s="248"/>
      <c r="N64" s="249">
        <v>5</v>
      </c>
      <c r="O64" s="250"/>
      <c r="P64" s="222">
        <v>6</v>
      </c>
      <c r="Q64" s="258"/>
      <c r="R64" s="3"/>
    </row>
    <row r="65" spans="2:18" ht="21.75" customHeight="1" x14ac:dyDescent="0.4">
      <c r="B65" s="46"/>
      <c r="C65" s="244" t="s">
        <v>8</v>
      </c>
      <c r="D65" s="245"/>
      <c r="E65" s="246"/>
      <c r="F65" s="69">
        <v>2</v>
      </c>
      <c r="G65" s="247">
        <v>3</v>
      </c>
      <c r="H65" s="248"/>
      <c r="I65" s="247">
        <v>4</v>
      </c>
      <c r="J65" s="274"/>
      <c r="K65" s="248"/>
      <c r="L65" s="249">
        <v>5</v>
      </c>
      <c r="M65" s="250"/>
      <c r="N65" s="222">
        <v>6</v>
      </c>
      <c r="O65" s="258"/>
      <c r="P65" s="222">
        <v>7</v>
      </c>
      <c r="Q65" s="258"/>
      <c r="R65" s="3"/>
    </row>
    <row r="66" spans="2:18" ht="21" customHeight="1" x14ac:dyDescent="0.4">
      <c r="B66" s="46"/>
      <c r="C66" s="244" t="s">
        <v>9</v>
      </c>
      <c r="D66" s="245"/>
      <c r="E66" s="246"/>
      <c r="F66" s="69">
        <v>3</v>
      </c>
      <c r="G66" s="247">
        <v>4</v>
      </c>
      <c r="H66" s="248"/>
      <c r="I66" s="249">
        <v>5</v>
      </c>
      <c r="J66" s="263"/>
      <c r="K66" s="250"/>
      <c r="L66" s="222">
        <v>6</v>
      </c>
      <c r="M66" s="258"/>
      <c r="N66" s="222">
        <v>7</v>
      </c>
      <c r="O66" s="258"/>
      <c r="P66" s="254">
        <v>8</v>
      </c>
      <c r="Q66" s="255"/>
      <c r="R66" s="3"/>
    </row>
    <row r="67" spans="2:18" ht="21" customHeight="1" x14ac:dyDescent="0.4">
      <c r="B67" s="46"/>
      <c r="C67" s="244" t="s">
        <v>10</v>
      </c>
      <c r="D67" s="245"/>
      <c r="E67" s="246"/>
      <c r="F67" s="69">
        <v>4</v>
      </c>
      <c r="G67" s="249">
        <v>5</v>
      </c>
      <c r="H67" s="250"/>
      <c r="I67" s="222">
        <v>6</v>
      </c>
      <c r="J67" s="261"/>
      <c r="K67" s="258"/>
      <c r="L67" s="222">
        <v>7</v>
      </c>
      <c r="M67" s="258"/>
      <c r="N67" s="254">
        <v>8</v>
      </c>
      <c r="O67" s="255"/>
      <c r="P67" s="254">
        <v>9</v>
      </c>
      <c r="Q67" s="255"/>
      <c r="R67" s="3"/>
    </row>
    <row r="68" spans="2:18" ht="21" customHeight="1" x14ac:dyDescent="0.4">
      <c r="B68" s="46"/>
      <c r="C68" s="244" t="s">
        <v>110</v>
      </c>
      <c r="D68" s="245"/>
      <c r="E68" s="246"/>
      <c r="F68" s="69">
        <v>5</v>
      </c>
      <c r="G68" s="222">
        <v>6</v>
      </c>
      <c r="H68" s="258"/>
      <c r="I68" s="222">
        <v>7</v>
      </c>
      <c r="J68" s="261"/>
      <c r="K68" s="258"/>
      <c r="L68" s="254">
        <v>8</v>
      </c>
      <c r="M68" s="255"/>
      <c r="N68" s="254">
        <v>9</v>
      </c>
      <c r="O68" s="255"/>
      <c r="P68" s="254">
        <v>10</v>
      </c>
      <c r="Q68" s="255"/>
      <c r="R68" s="3"/>
    </row>
    <row r="69" spans="2:18" ht="13.5" thickBot="1" x14ac:dyDescent="0.45">
      <c r="B69" s="49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9"/>
    </row>
  </sheetData>
  <mergeCells count="160">
    <mergeCell ref="G47:H47"/>
    <mergeCell ref="G48:H48"/>
    <mergeCell ref="G49:H49"/>
    <mergeCell ref="C40:F40"/>
    <mergeCell ref="C41:F41"/>
    <mergeCell ref="C42:F42"/>
    <mergeCell ref="C43:F43"/>
    <mergeCell ref="C44:F44"/>
    <mergeCell ref="C45:F45"/>
    <mergeCell ref="C46:F46"/>
    <mergeCell ref="C47:F47"/>
    <mergeCell ref="C48:F48"/>
    <mergeCell ref="G40:H40"/>
    <mergeCell ref="G41:H41"/>
    <mergeCell ref="G42:H42"/>
    <mergeCell ref="G43:H43"/>
    <mergeCell ref="G44:H44"/>
    <mergeCell ref="G45:H45"/>
    <mergeCell ref="G46:H46"/>
    <mergeCell ref="P65:Q65"/>
    <mergeCell ref="I62:K62"/>
    <mergeCell ref="P63:Q63"/>
    <mergeCell ref="N62:O62"/>
    <mergeCell ref="P62:Q62"/>
    <mergeCell ref="P66:Q66"/>
    <mergeCell ref="C49:F49"/>
    <mergeCell ref="C59:Q59"/>
    <mergeCell ref="G62:H62"/>
    <mergeCell ref="G63:H63"/>
    <mergeCell ref="G64:H64"/>
    <mergeCell ref="P64:Q64"/>
    <mergeCell ref="H54:I54"/>
    <mergeCell ref="C34:F34"/>
    <mergeCell ref="C35:F35"/>
    <mergeCell ref="C36:F36"/>
    <mergeCell ref="C37:F37"/>
    <mergeCell ref="C38:F38"/>
    <mergeCell ref="C39:F39"/>
    <mergeCell ref="G34:H34"/>
    <mergeCell ref="G35:H35"/>
    <mergeCell ref="G36:H36"/>
    <mergeCell ref="G37:H37"/>
    <mergeCell ref="G38:H38"/>
    <mergeCell ref="G39:H39"/>
    <mergeCell ref="L68:M68"/>
    <mergeCell ref="L66:M66"/>
    <mergeCell ref="L63:M63"/>
    <mergeCell ref="G68:H68"/>
    <mergeCell ref="I65:K65"/>
    <mergeCell ref="N63:O63"/>
    <mergeCell ref="N64:O64"/>
    <mergeCell ref="N65:O65"/>
    <mergeCell ref="N66:O66"/>
    <mergeCell ref="N67:O67"/>
    <mergeCell ref="L67:M67"/>
    <mergeCell ref="L64:M64"/>
    <mergeCell ref="L65:M65"/>
    <mergeCell ref="I63:K63"/>
    <mergeCell ref="I64:K64"/>
    <mergeCell ref="G65:H65"/>
    <mergeCell ref="I67:K67"/>
    <mergeCell ref="B52:B57"/>
    <mergeCell ref="C52:E52"/>
    <mergeCell ref="H52:I52"/>
    <mergeCell ref="C64:E64"/>
    <mergeCell ref="C65:E65"/>
    <mergeCell ref="C66:E66"/>
    <mergeCell ref="C60:F60"/>
    <mergeCell ref="C61:F61"/>
    <mergeCell ref="I66:K66"/>
    <mergeCell ref="C56:E56"/>
    <mergeCell ref="C57:E57"/>
    <mergeCell ref="H57:I57"/>
    <mergeCell ref="J57:K57"/>
    <mergeCell ref="C62:E63"/>
    <mergeCell ref="J56:K56"/>
    <mergeCell ref="F62:F63"/>
    <mergeCell ref="H56:I56"/>
    <mergeCell ref="G60:H60"/>
    <mergeCell ref="G61:H61"/>
    <mergeCell ref="I60:K60"/>
    <mergeCell ref="I61:K61"/>
    <mergeCell ref="J53:K53"/>
    <mergeCell ref="C54:E54"/>
    <mergeCell ref="C68:E68"/>
    <mergeCell ref="N52:P52"/>
    <mergeCell ref="N53:O53"/>
    <mergeCell ref="N54:O54"/>
    <mergeCell ref="C55:E55"/>
    <mergeCell ref="H55:I55"/>
    <mergeCell ref="J55:K55"/>
    <mergeCell ref="J52:K52"/>
    <mergeCell ref="C53:E53"/>
    <mergeCell ref="J54:K54"/>
    <mergeCell ref="N55:O55"/>
    <mergeCell ref="N60:O60"/>
    <mergeCell ref="N61:O61"/>
    <mergeCell ref="L60:M60"/>
    <mergeCell ref="L61:M61"/>
    <mergeCell ref="N56:O56"/>
    <mergeCell ref="N57:O57"/>
    <mergeCell ref="P60:Q60"/>
    <mergeCell ref="P61:Q61"/>
    <mergeCell ref="L62:M62"/>
    <mergeCell ref="I68:K68"/>
    <mergeCell ref="P68:Q68"/>
    <mergeCell ref="N68:O68"/>
    <mergeCell ref="P67:Q67"/>
    <mergeCell ref="C25:F25"/>
    <mergeCell ref="G25:H25"/>
    <mergeCell ref="G31:H31"/>
    <mergeCell ref="C32:F32"/>
    <mergeCell ref="G32:H32"/>
    <mergeCell ref="C33:F33"/>
    <mergeCell ref="G33:H33"/>
    <mergeCell ref="C67:E67"/>
    <mergeCell ref="G66:H66"/>
    <mergeCell ref="G67:H67"/>
    <mergeCell ref="G30:H30"/>
    <mergeCell ref="C31:F31"/>
    <mergeCell ref="H53:I53"/>
    <mergeCell ref="C51:F51"/>
    <mergeCell ref="H51:K51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</mergeCells>
  <conditionalFormatting sqref="J16:K49">
    <cfRule type="expression" dxfId="13" priority="61" stopIfTrue="1">
      <formula>"""bajo"""</formula>
    </cfRule>
  </conditionalFormatting>
  <conditionalFormatting sqref="L16:L49">
    <cfRule type="cellIs" dxfId="12" priority="56" stopIfTrue="1" operator="equal">
      <formula>"EXTREMO"</formula>
    </cfRule>
    <cfRule type="cellIs" dxfId="11" priority="57" stopIfTrue="1" operator="equal">
      <formula>"ALTO"</formula>
    </cfRule>
    <cfRule type="cellIs" dxfId="10" priority="58" stopIfTrue="1" operator="equal">
      <formula>"MEDIO"</formula>
    </cfRule>
    <cfRule type="cellIs" dxfId="9" priority="59" stopIfTrue="1" operator="equal">
      <formula>"BAJO"</formula>
    </cfRule>
  </conditionalFormatting>
  <conditionalFormatting sqref="M16:Q49">
    <cfRule type="expression" dxfId="8" priority="1" stopIfTrue="1">
      <formula>"""bajo"""</formula>
    </cfRule>
  </conditionalFormatting>
  <printOptions horizontalCentered="1"/>
  <pageMargins left="0.7" right="0.7" top="0.75" bottom="0.75" header="0.3" footer="0.3"/>
  <pageSetup scale="30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B1:X73"/>
  <sheetViews>
    <sheetView showGridLines="0" topLeftCell="C2" zoomScale="70" zoomScaleNormal="70" zoomScaleSheetLayoutView="25" zoomScalePageLayoutView="70" workbookViewId="0">
      <selection activeCell="L32" sqref="L32"/>
    </sheetView>
  </sheetViews>
  <sheetFormatPr baseColWidth="10" defaultColWidth="11.46484375" defaultRowHeight="13.5" x14ac:dyDescent="0.35"/>
  <cols>
    <col min="1" max="1" width="4.33203125" style="15" customWidth="1"/>
    <col min="2" max="2" width="48.86328125" style="15" customWidth="1"/>
    <col min="3" max="3" width="42" style="15" customWidth="1"/>
    <col min="4" max="4" width="17.6640625" style="15" customWidth="1"/>
    <col min="5" max="5" width="22.53125" style="15" customWidth="1"/>
    <col min="6" max="6" width="15.1328125" style="15" customWidth="1"/>
    <col min="7" max="7" width="17.46484375" style="15" customWidth="1"/>
    <col min="8" max="8" width="5.1328125" style="15" customWidth="1"/>
    <col min="9" max="9" width="4.33203125" style="15" customWidth="1"/>
    <col min="10" max="10" width="5.86328125" style="15" customWidth="1"/>
    <col min="11" max="11" width="5.33203125" style="15" customWidth="1"/>
    <col min="12" max="12" width="14.1328125" style="15" customWidth="1"/>
    <col min="13" max="13" width="5.33203125" style="15" customWidth="1"/>
    <col min="14" max="14" width="18" style="15" customWidth="1"/>
    <col min="15" max="15" width="5.6640625" style="15" customWidth="1"/>
    <col min="16" max="16" width="6.46484375" style="15" customWidth="1"/>
    <col min="17" max="17" width="8.46484375" style="15" customWidth="1"/>
    <col min="18" max="18" width="6" style="15" customWidth="1"/>
    <col min="19" max="19" width="9.6640625" style="15" customWidth="1"/>
    <col min="20" max="20" width="12.86328125" style="15" customWidth="1"/>
    <col min="21" max="21" width="11.46484375" style="15"/>
    <col min="22" max="22" width="10.86328125" style="15" customWidth="1"/>
    <col min="23" max="23" width="15.6640625" style="15" customWidth="1"/>
    <col min="24" max="24" width="13.86328125" style="15" customWidth="1"/>
    <col min="25" max="16384" width="11.46484375" style="15"/>
  </cols>
  <sheetData>
    <row r="1" spans="2:24" s="13" customFormat="1" x14ac:dyDescent="0.35">
      <c r="S1" s="14"/>
    </row>
    <row r="2" spans="2:24" s="13" customFormat="1" ht="54" customHeight="1" x14ac:dyDescent="0.35">
      <c r="B2" s="129"/>
      <c r="C2" s="130" t="s">
        <v>85</v>
      </c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6" t="s">
        <v>103</v>
      </c>
      <c r="X2" s="137"/>
    </row>
    <row r="3" spans="2:24" s="13" customFormat="1" ht="31.5" customHeight="1" x14ac:dyDescent="0.35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8"/>
      <c r="X3" s="139"/>
    </row>
    <row r="4" spans="2:24" s="13" customFormat="1" ht="47.25" customHeight="1" x14ac:dyDescent="0.35">
      <c r="B4" s="129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40"/>
      <c r="X4" s="141"/>
    </row>
    <row r="5" spans="2:24" s="13" customFormat="1" ht="32.25" customHeight="1" thickBot="1" x14ac:dyDescent="0.4"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6"/>
      <c r="T5" s="35"/>
      <c r="U5" s="35"/>
      <c r="V5" s="35"/>
      <c r="W5" s="35"/>
      <c r="X5" s="35"/>
    </row>
    <row r="6" spans="2:24" ht="136.5" customHeight="1" x14ac:dyDescent="0.35">
      <c r="B6" s="116" t="str">
        <f>+EVALUACION!B6</f>
        <v>Objeto Contractual: PRESTAR LOS SERVICIOS INTEGRALES PARA LA REALIZACIÓN DE LOS EVENTOS RECREATIVOS Y DEPORTIVOS EN LOCALIDAD DE CIUDAD BOLÍVAR, EN EL MARCO DEL PLAN DE DESARROLLO LOCAL 2025-2028.</v>
      </c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8"/>
    </row>
    <row r="7" spans="2:24" ht="26.25" customHeight="1" x14ac:dyDescent="0.35">
      <c r="B7" s="142" t="s">
        <v>80</v>
      </c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43"/>
    </row>
    <row r="8" spans="2:24" ht="20.25" customHeight="1" x14ac:dyDescent="0.35">
      <c r="B8" s="142"/>
      <c r="C8" s="125"/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  <c r="W8" s="125"/>
      <c r="X8" s="143"/>
    </row>
    <row r="9" spans="2:24" ht="24.75" customHeight="1" thickBot="1" x14ac:dyDescent="0.4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X9" s="45"/>
    </row>
    <row r="10" spans="2:24" ht="106.5" customHeight="1" thickBot="1" x14ac:dyDescent="0.4">
      <c r="B10" s="27" t="s">
        <v>44</v>
      </c>
      <c r="C10" s="28" t="s">
        <v>48</v>
      </c>
      <c r="D10" s="29" t="s">
        <v>47</v>
      </c>
      <c r="E10" s="29" t="s">
        <v>45</v>
      </c>
      <c r="F10" s="29" t="s">
        <v>46</v>
      </c>
      <c r="G10" s="28" t="s">
        <v>49</v>
      </c>
      <c r="H10" s="29" t="s">
        <v>2</v>
      </c>
      <c r="I10" s="29" t="s">
        <v>3</v>
      </c>
      <c r="J10" s="29" t="s">
        <v>50</v>
      </c>
      <c r="K10" s="29" t="s">
        <v>51</v>
      </c>
      <c r="L10" s="29" t="s">
        <v>52</v>
      </c>
      <c r="M10" s="28" t="s">
        <v>4</v>
      </c>
      <c r="N10" s="28" t="s">
        <v>53</v>
      </c>
      <c r="O10" s="29" t="s">
        <v>2</v>
      </c>
      <c r="P10" s="29" t="s">
        <v>3</v>
      </c>
      <c r="Q10" s="29" t="s">
        <v>50</v>
      </c>
      <c r="R10" s="29" t="s">
        <v>51</v>
      </c>
      <c r="S10" s="28" t="s">
        <v>55</v>
      </c>
      <c r="T10" s="28" t="s">
        <v>56</v>
      </c>
      <c r="U10" s="28" t="s">
        <v>57</v>
      </c>
      <c r="V10" s="28" t="s">
        <v>58</v>
      </c>
      <c r="W10" s="28" t="s">
        <v>59</v>
      </c>
      <c r="X10" s="30" t="s">
        <v>60</v>
      </c>
    </row>
    <row r="11" spans="2:24" ht="106.5" customHeight="1" thickBot="1" x14ac:dyDescent="0.4">
      <c r="B11" s="31">
        <v>1</v>
      </c>
      <c r="C11" s="32" t="str">
        <f>+'EVALUACION CON CONTROLES'!C16:F16</f>
        <v>Inadecuada escogencia de la modalidad de contratación</v>
      </c>
      <c r="D11" s="33" t="str">
        <f>+'EVALUACION CON CONTROLES'!B16</f>
        <v>PLANEACIÓN</v>
      </c>
      <c r="E11" s="33" t="str">
        <f>VLOOKUP(C11,'IDENTIFICACION Y ANALISIS'!$B$19:$F$55,3,FALSE)</f>
        <v>Especifico</v>
      </c>
      <c r="F11" s="33" t="str">
        <f>VLOOKUP(C11,'IDENTIFICACION Y ANALISIS'!$B$19:$F$55,4,FALSE)</f>
        <v>Interno</v>
      </c>
      <c r="G11" s="32" t="str">
        <f>+EVALUACION!H17</f>
        <v>Nulidad del proceso, demoras administrativas, impugnaciones por parte de oferentes, declaratoria de desierto</v>
      </c>
      <c r="H11" s="32">
        <f>+EVALUACION!I17</f>
        <v>1</v>
      </c>
      <c r="I11" s="32">
        <f>+EVALUACION!J17</f>
        <v>5</v>
      </c>
      <c r="J11" s="32">
        <f>+EVALUACION!K17</f>
        <v>6</v>
      </c>
      <c r="K11" s="33" t="str">
        <f>+EVALUACION!L17</f>
        <v>ALTO</v>
      </c>
      <c r="L11" s="32" t="s">
        <v>82</v>
      </c>
      <c r="M11" s="110">
        <v>1</v>
      </c>
      <c r="N11" s="32" t="str">
        <f>+'EVALUACION CON CONTROLES'!G16</f>
        <v>Verificación jurídica previa por la Dirección de Contratación</v>
      </c>
      <c r="O11" s="32">
        <f>+'EVALUACION CON CONTROLES'!I16</f>
        <v>1</v>
      </c>
      <c r="P11" s="32">
        <f>+'EVALUACION CON CONTROLES'!J16</f>
        <v>5</v>
      </c>
      <c r="Q11" s="32">
        <f>+'EVALUACION CON CONTROLES'!K16</f>
        <v>6</v>
      </c>
      <c r="R11" s="33" t="str">
        <f>+'EVALUACION CON CONTROLES'!L16</f>
        <v>ALTO</v>
      </c>
      <c r="S11" s="32" t="str">
        <f>+'EVALUACION CON CONTROLES'!M16</f>
        <v>NO</v>
      </c>
      <c r="T11" s="32" t="str">
        <f>+'EVALUACION CON CONTROLES'!N16</f>
        <v>Coordinación Área de Contratación FDLCB</v>
      </c>
      <c r="U11" s="32" t="str">
        <f>+'EVALUACION CON CONTROLES'!O16</f>
        <v>Planeación (mes 1)</v>
      </c>
      <c r="V11" s="32" t="str">
        <f>+'EVALUACION CON CONTROLES'!P16</f>
        <v>Publicación pliego</v>
      </c>
      <c r="W11" s="32" t="str">
        <f>+'EVALUACION CON CONTROLES'!Q16</f>
        <v>Lista de chequeo jurídica validando modalidad, objeto y cuantía antes de publicación</v>
      </c>
      <c r="X11" s="34" t="str">
        <f>+'EVALUACION CON CONTROLES'!R16</f>
        <v>Revisión única previa</v>
      </c>
    </row>
    <row r="12" spans="2:24" ht="106.5" customHeight="1" thickBot="1" x14ac:dyDescent="0.4">
      <c r="B12" s="16">
        <v>2</v>
      </c>
      <c r="C12" s="18" t="str">
        <f>+'EVALUACION CON CONTROLES'!C17:F17</f>
        <v>Insuficiencia o imprecisión en el Anexo Técnico</v>
      </c>
      <c r="D12" s="17" t="str">
        <f>+'EVALUACION CON CONTROLES'!B17</f>
        <v>PLANEACIÓN</v>
      </c>
      <c r="E12" s="17" t="str">
        <f>VLOOKUP(C12,'IDENTIFICACION Y ANALISIS'!$B$19:$F$55,3,FALSE)</f>
        <v>Especifico</v>
      </c>
      <c r="F12" s="17" t="str">
        <f>VLOOKUP(C12,'IDENTIFICACION Y ANALISIS'!$B$19:$F$55,4,FALSE)</f>
        <v>Interno</v>
      </c>
      <c r="G12" s="32" t="str">
        <f>+EVALUACION!H18</f>
        <v>Propuestas no comparables, incumplimientos en ejecución, reclamaciones contractuales, imposibilidad de lograr las metas del proyecto 2249</v>
      </c>
      <c r="H12" s="32">
        <f>+EVALUACION!I18</f>
        <v>3</v>
      </c>
      <c r="I12" s="32">
        <f>+EVALUACION!J18</f>
        <v>4</v>
      </c>
      <c r="J12" s="32">
        <f>+EVALUACION!K18</f>
        <v>7</v>
      </c>
      <c r="K12" s="33" t="str">
        <f>+EVALUACION!L18</f>
        <v>ALTO</v>
      </c>
      <c r="L12" s="18" t="s">
        <v>82</v>
      </c>
      <c r="M12" s="110">
        <v>1</v>
      </c>
      <c r="N12" s="18" t="str">
        <f>+'EVALUACION CON CONTROLES'!G17</f>
        <v>Revisión técnica del Anexo por el área requirente y validación con IDRD</v>
      </c>
      <c r="O12" s="18">
        <f>+'EVALUACION CON CONTROLES'!I17</f>
        <v>3</v>
      </c>
      <c r="P12" s="18">
        <f>+'EVALUACION CON CONTROLES'!J17</f>
        <v>4</v>
      </c>
      <c r="Q12" s="18">
        <f>+'EVALUACION CON CONTROLES'!K17</f>
        <v>7</v>
      </c>
      <c r="R12" s="17" t="str">
        <f>+'EVALUACION CON CONTROLES'!L17</f>
        <v>ALTO</v>
      </c>
      <c r="S12" s="18" t="str">
        <f>+'EVALUACION CON CONTROLES'!M17</f>
        <v>SI</v>
      </c>
      <c r="T12" s="18" t="str">
        <f>+'EVALUACION CON CONTROLES'!N17</f>
        <v>Área Técnica / IDRD / FDLCB</v>
      </c>
      <c r="U12" s="18" t="str">
        <f>+'EVALUACION CON CONTROLES'!O17</f>
        <v>Planeación (mes 1)</v>
      </c>
      <c r="V12" s="18" t="str">
        <f>+'EVALUACION CON CONTROLES'!P17</f>
        <v>Publicación pliego</v>
      </c>
      <c r="W12" s="18" t="str">
        <f>+'EVALUACION CON CONTROLES'!Q17</f>
        <v>Mesas técnicas con actas de validación del Anexo Técnico y revisión cruzada con IDRD</v>
      </c>
      <c r="X12" s="19" t="str">
        <f>+'EVALUACION CON CONTROLES'!R17</f>
        <v>Mesa técnica semanal</v>
      </c>
    </row>
    <row r="13" spans="2:24" ht="106.5" customHeight="1" thickBot="1" x14ac:dyDescent="0.4">
      <c r="B13" s="16">
        <v>3</v>
      </c>
      <c r="C13" s="18" t="str">
        <f>+'EVALUACION CON CONTROLES'!C18:F18</f>
        <v>Inadecuada estimación del presupuesto oficial</v>
      </c>
      <c r="D13" s="17" t="str">
        <f>+'EVALUACION CON CONTROLES'!B18</f>
        <v>PLANEACIÓN</v>
      </c>
      <c r="E13" s="17" t="str">
        <f>VLOOKUP(C13,'IDENTIFICACION Y ANALISIS'!$B$19:$F$55,3,FALSE)</f>
        <v>Especifico</v>
      </c>
      <c r="F13" s="17" t="str">
        <f>VLOOKUP(C13,'IDENTIFICACION Y ANALISIS'!$B$19:$F$55,4,FALSE)</f>
        <v>Interno</v>
      </c>
      <c r="G13" s="32" t="str">
        <f>+EVALUACION!H19</f>
        <v>Propuestas con precios artificialmente bajos o altos, desequilibrio económico del contrato, incumplimientos del contratista, adiciones presupuestales</v>
      </c>
      <c r="H13" s="32">
        <f>+EVALUACION!I19</f>
        <v>2</v>
      </c>
      <c r="I13" s="32">
        <f>+EVALUACION!J19</f>
        <v>5</v>
      </c>
      <c r="J13" s="32">
        <f>+EVALUACION!K19</f>
        <v>7</v>
      </c>
      <c r="K13" s="33" t="str">
        <f>+EVALUACION!L19</f>
        <v>ALTO</v>
      </c>
      <c r="L13" s="18" t="s">
        <v>82</v>
      </c>
      <c r="M13" s="110">
        <v>1</v>
      </c>
      <c r="N13" s="18" t="str">
        <f>+'EVALUACION CON CONTROLES'!G18</f>
        <v>Estudio de mercado robusto con mínimo 3 cotizaciones verificadas</v>
      </c>
      <c r="O13" s="18">
        <f>+'EVALUACION CON CONTROLES'!I18</f>
        <v>2</v>
      </c>
      <c r="P13" s="18">
        <f>+'EVALUACION CON CONTROLES'!J18</f>
        <v>5</v>
      </c>
      <c r="Q13" s="18">
        <f>+'EVALUACION CON CONTROLES'!K18</f>
        <v>7</v>
      </c>
      <c r="R13" s="17" t="str">
        <f>+'EVALUACION CON CONTROLES'!L18</f>
        <v>ALTO</v>
      </c>
      <c r="S13" s="18" t="str">
        <f>+'EVALUACION CON CONTROLES'!M18</f>
        <v>SI</v>
      </c>
      <c r="T13" s="18" t="str">
        <f>+'EVALUACION CON CONTROLES'!N18</f>
        <v>Área Financiera / Planeación</v>
      </c>
      <c r="U13" s="18" t="str">
        <f>+'EVALUACION CON CONTROLES'!O18</f>
        <v>Planeación (mes 1)</v>
      </c>
      <c r="V13" s="18" t="str">
        <f>+'EVALUACION CON CONTROLES'!P18</f>
        <v>Publicación pliego</v>
      </c>
      <c r="W13" s="18" t="str">
        <f>+'EVALUACION CON CONTROLES'!Q18</f>
        <v>Comparación de cotizaciones, estudio de mercado documentado y validación financiera</v>
      </c>
      <c r="X13" s="19" t="str">
        <f>+'EVALUACION CON CONTROLES'!R18</f>
        <v>Validación previa única</v>
      </c>
    </row>
    <row r="14" spans="2:24" ht="106.5" customHeight="1" thickBot="1" x14ac:dyDescent="0.4">
      <c r="B14" s="16">
        <v>4</v>
      </c>
      <c r="C14" s="18" t="str">
        <f>+'EVALUACION CON CONTROLES'!C19:F19</f>
        <v>Inadecuada elaboración de estudios previos y del sector</v>
      </c>
      <c r="D14" s="17" t="str">
        <f>+'EVALUACION CON CONTROLES'!B19</f>
        <v>PLANEACIÓN</v>
      </c>
      <c r="E14" s="17" t="str">
        <f>VLOOKUP(C14,'IDENTIFICACION Y ANALISIS'!$B$19:$F$55,3,FALSE)</f>
        <v>Especifico</v>
      </c>
      <c r="F14" s="17" t="str">
        <f>VLOOKUP(C14,'IDENTIFICACION Y ANALISIS'!$B$19:$F$55,4,FALSE)</f>
        <v>Interno</v>
      </c>
      <c r="G14" s="32" t="str">
        <f>+EVALUACION!H20</f>
        <v>Requisitos habilitantes mal calibrados, selección objetiva comprometida, impugnaciones, demandas</v>
      </c>
      <c r="H14" s="32">
        <f>+EVALUACION!I20</f>
        <v>2</v>
      </c>
      <c r="I14" s="32">
        <f>+EVALUACION!J20</f>
        <v>4</v>
      </c>
      <c r="J14" s="32">
        <f>+EVALUACION!K20</f>
        <v>6</v>
      </c>
      <c r="K14" s="33" t="str">
        <f>+EVALUACION!L20</f>
        <v>ALTO</v>
      </c>
      <c r="L14" s="18" t="s">
        <v>82</v>
      </c>
      <c r="M14" s="110">
        <v>1</v>
      </c>
      <c r="N14" s="18" t="str">
        <f>+'EVALUACION CON CONTROLES'!G19</f>
        <v>Revisión y aprobación por comité técnico-jurídico</v>
      </c>
      <c r="O14" s="18">
        <f>+'EVALUACION CON CONTROLES'!I19</f>
        <v>2</v>
      </c>
      <c r="P14" s="18">
        <f>+'EVALUACION CON CONTROLES'!J19</f>
        <v>4</v>
      </c>
      <c r="Q14" s="18">
        <f>+'EVALUACION CON CONTROLES'!K19</f>
        <v>6</v>
      </c>
      <c r="R14" s="17" t="str">
        <f>+'EVALUACION CON CONTROLES'!L19</f>
        <v>ALTO</v>
      </c>
      <c r="S14" s="18" t="str">
        <f>+'EVALUACION CON CONTROLES'!M19</f>
        <v>NO</v>
      </c>
      <c r="T14" s="18" t="str">
        <f>+'EVALUACION CON CONTROLES'!N19</f>
        <v>Comité Técnico-Jurídico</v>
      </c>
      <c r="U14" s="18" t="str">
        <f>+'EVALUACION CON CONTROLES'!O19</f>
        <v>Planeación (mes 1)</v>
      </c>
      <c r="V14" s="18" t="str">
        <f>+'EVALUACION CON CONTROLES'!P19</f>
        <v>Publicación pliego</v>
      </c>
      <c r="W14" s="18" t="str">
        <f>+'EVALUACION CON CONTROLES'!Q19</f>
        <v>Revisión integral de estudios previos mediante lista de verificación técnico-jurídica</v>
      </c>
      <c r="X14" s="19" t="str">
        <f>+'EVALUACION CON CONTROLES'!R19</f>
        <v>Revisión documental única</v>
      </c>
    </row>
    <row r="15" spans="2:24" ht="106.5" customHeight="1" thickBot="1" x14ac:dyDescent="0.4">
      <c r="B15" s="16">
        <v>5</v>
      </c>
      <c r="C15" s="18" t="str">
        <f>+'EVALUACION CON CONTROLES'!C20:F20</f>
        <v>Falta o tardanza en el registro presupuestal (CDP)</v>
      </c>
      <c r="D15" s="17" t="str">
        <f>+'EVALUACION CON CONTROLES'!B20</f>
        <v>PLANEACIÓN</v>
      </c>
      <c r="E15" s="17" t="str">
        <f>VLOOKUP(C15,'IDENTIFICACION Y ANALISIS'!$B$19:$F$55,3,FALSE)</f>
        <v>Especifico</v>
      </c>
      <c r="F15" s="17" t="str">
        <f>VLOOKUP(C15,'IDENTIFICACION Y ANALISIS'!$B$19:$F$55,4,FALSE)</f>
        <v>Interno</v>
      </c>
      <c r="G15" s="32" t="str">
        <f>+EVALUACION!H21</f>
        <v>Retraso en apertura del proceso, imposibilidad de publicar los documentos del proceso, incumplimiento de metas para la vigencia 2026</v>
      </c>
      <c r="H15" s="32">
        <f>+EVALUACION!I21</f>
        <v>2</v>
      </c>
      <c r="I15" s="32">
        <f>+EVALUACION!J21</f>
        <v>5</v>
      </c>
      <c r="J15" s="32">
        <f>+EVALUACION!K21</f>
        <v>7</v>
      </c>
      <c r="K15" s="33" t="str">
        <f>+EVALUACION!L21</f>
        <v>ALTO</v>
      </c>
      <c r="L15" s="18" t="s">
        <v>82</v>
      </c>
      <c r="M15" s="110">
        <v>1</v>
      </c>
      <c r="N15" s="18" t="str">
        <f>+'EVALUACION CON CONTROLES'!G20</f>
        <v>Gestión oportuna ante la Subdirección Financiera del FDL</v>
      </c>
      <c r="O15" s="18">
        <f>+'EVALUACION CON CONTROLES'!I20</f>
        <v>2</v>
      </c>
      <c r="P15" s="18">
        <f>+'EVALUACION CON CONTROLES'!J20</f>
        <v>5</v>
      </c>
      <c r="Q15" s="18">
        <f>+'EVALUACION CON CONTROLES'!K20</f>
        <v>7</v>
      </c>
      <c r="R15" s="17" t="str">
        <f>+'EVALUACION CON CONTROLES'!L20</f>
        <v>ALTO</v>
      </c>
      <c r="S15" s="18" t="str">
        <f>+'EVALUACION CON CONTROLES'!M20</f>
        <v>SI</v>
      </c>
      <c r="T15" s="18" t="str">
        <f>+'EVALUACION CON CONTROLES'!N20</f>
        <v>Area Financiera FDLCB</v>
      </c>
      <c r="U15" s="18" t="str">
        <f>+'EVALUACION CON CONTROLES'!O20</f>
        <v>Planeación (mes 1)</v>
      </c>
      <c r="V15" s="18" t="str">
        <f>+'EVALUACION CON CONTROLES'!P20</f>
        <v>Apertura proceso</v>
      </c>
      <c r="W15" s="18" t="str">
        <f>+'EVALUACION CON CONTROLES'!Q20</f>
        <v>Control mediante cronograma financiero y verificación de expedición del CDP</v>
      </c>
      <c r="X15" s="19" t="str">
        <f>+'EVALUACION CON CONTROLES'!R20</f>
        <v>Seguimiento semanal</v>
      </c>
    </row>
    <row r="16" spans="2:24" ht="106.5" customHeight="1" thickBot="1" x14ac:dyDescent="0.4">
      <c r="B16" s="16">
        <v>6</v>
      </c>
      <c r="C16" s="18" t="str">
        <f>+'EVALUACION CON CONTROLES'!C21:F21</f>
        <v>Normativa aplicable desactualizada o inaplicada</v>
      </c>
      <c r="D16" s="17" t="str">
        <f>+'EVALUACION CON CONTROLES'!B21</f>
        <v>PLANEACIÓN</v>
      </c>
      <c r="E16" s="17" t="str">
        <f>VLOOKUP(C16,'IDENTIFICACION Y ANALISIS'!$B$19:$F$55,3,FALSE)</f>
        <v>Especifico</v>
      </c>
      <c r="F16" s="17" t="str">
        <f>VLOOKUP(C16,'IDENTIFICACION Y ANALISIS'!$B$19:$F$55,4,FALSE)</f>
        <v>Interno</v>
      </c>
      <c r="G16" s="32" t="str">
        <f>+EVALUACION!H22</f>
        <v>Vicios de procedimiento, nulidades, sanciones disciplinarias, impugnaciones</v>
      </c>
      <c r="H16" s="32">
        <f>+EVALUACION!I22</f>
        <v>1</v>
      </c>
      <c r="I16" s="32">
        <f>+EVALUACION!J22</f>
        <v>4</v>
      </c>
      <c r="J16" s="32">
        <f>+EVALUACION!K22</f>
        <v>5</v>
      </c>
      <c r="K16" s="33" t="str">
        <f>+EVALUACION!L22</f>
        <v>MEDIO</v>
      </c>
      <c r="L16" s="18" t="s">
        <v>82</v>
      </c>
      <c r="M16" s="110">
        <v>1</v>
      </c>
      <c r="N16" s="18" t="str">
        <f>+'EVALUACION CON CONTROLES'!G21</f>
        <v>Revisión jurídica permanente de la normatividad vigente</v>
      </c>
      <c r="O16" s="18">
        <f>+'EVALUACION CON CONTROLES'!I21</f>
        <v>1</v>
      </c>
      <c r="P16" s="18">
        <f>+'EVALUACION CON CONTROLES'!J21</f>
        <v>4</v>
      </c>
      <c r="Q16" s="18">
        <f>+'EVALUACION CON CONTROLES'!K21</f>
        <v>5</v>
      </c>
      <c r="R16" s="17" t="str">
        <f>+'EVALUACION CON CONTROLES'!L21</f>
        <v>MEDIO</v>
      </c>
      <c r="S16" s="18" t="str">
        <f>+'EVALUACION CON CONTROLES'!M21</f>
        <v>NO</v>
      </c>
      <c r="T16" s="18" t="str">
        <f>+'EVALUACION CON CONTROLES'!N21</f>
        <v>Área Jurídica FDLCB</v>
      </c>
      <c r="U16" s="18" t="str">
        <f>+'EVALUACION CON CONTROLES'!O21</f>
        <v>Planeación (mes 1)</v>
      </c>
      <c r="V16" s="18" t="str">
        <f>+'EVALUACION CON CONTROLES'!P21</f>
        <v>Publicación pliego</v>
      </c>
      <c r="W16" s="18" t="str">
        <f>+'EVALUACION CON CONTROLES'!Q21</f>
        <v>Matriz de cumplimiento normativo y revisión jurídica antes de publicación</v>
      </c>
      <c r="X16" s="19" t="str">
        <f>+'EVALUACION CON CONTROLES'!R21</f>
        <v>Control normativo permanente</v>
      </c>
    </row>
    <row r="17" spans="2:24" ht="106.5" customHeight="1" thickBot="1" x14ac:dyDescent="0.4">
      <c r="B17" s="16">
        <v>7</v>
      </c>
      <c r="C17" s="18" t="str">
        <f>+'EVALUACION CON CONTROLES'!C22:F22</f>
        <v>Factores ambientales y climáticos que afectan la planeación de eventos</v>
      </c>
      <c r="D17" s="17" t="str">
        <f>+'EVALUACION CON CONTROLES'!B22</f>
        <v>PLANEACIÓN</v>
      </c>
      <c r="E17" s="17" t="str">
        <f>VLOOKUP(C17,'IDENTIFICACION Y ANALISIS'!$B$19:$F$55,3,FALSE)</f>
        <v>General</v>
      </c>
      <c r="F17" s="17" t="str">
        <f>VLOOKUP(C17,'IDENTIFICACION Y ANALISIS'!$B$19:$F$55,4,FALSE)</f>
        <v>Externo</v>
      </c>
      <c r="G17" s="32" t="str">
        <f>+EVALUACION!H23</f>
        <v>Cancelación o reprogramación de eventos, insatisfacción de la comunidad, incumplimiento de metas de beneficiarios</v>
      </c>
      <c r="H17" s="32">
        <f>+EVALUACION!I23</f>
        <v>3</v>
      </c>
      <c r="I17" s="32">
        <f>+EVALUACION!J23</f>
        <v>3</v>
      </c>
      <c r="J17" s="32">
        <f>+EVALUACION!K23</f>
        <v>6</v>
      </c>
      <c r="K17" s="33" t="str">
        <f>+EVALUACION!L23</f>
        <v>ALTO</v>
      </c>
      <c r="L17" s="18" t="s">
        <v>84</v>
      </c>
      <c r="M17" s="110">
        <v>0.5</v>
      </c>
      <c r="N17" s="18" t="str">
        <f>+'EVALUACION CON CONTROLES'!G22</f>
        <v>Cronograma flexible y planes de contingencia climática</v>
      </c>
      <c r="O17" s="18">
        <f>+'EVALUACION CON CONTROLES'!I22</f>
        <v>3</v>
      </c>
      <c r="P17" s="18">
        <f>+'EVALUACION CON CONTROLES'!J22</f>
        <v>3</v>
      </c>
      <c r="Q17" s="18">
        <f>+'EVALUACION CON CONTROLES'!K22</f>
        <v>6</v>
      </c>
      <c r="R17" s="17" t="str">
        <f>+'EVALUACION CON CONTROLES'!L22</f>
        <v>ALTO</v>
      </c>
      <c r="S17" s="18" t="str">
        <f>+'EVALUACION CON CONTROLES'!M22</f>
        <v>NO</v>
      </c>
      <c r="T17" s="18" t="str">
        <f>+'EVALUACION CON CONTROLES'!N22</f>
        <v>Área Técnica / Contratista</v>
      </c>
      <c r="U17" s="18" t="str">
        <f>+'EVALUACION CON CONTROLES'!O22</f>
        <v>Planeación</v>
      </c>
      <c r="V17" s="18" t="str">
        <f>+'EVALUACION CON CONTROLES'!P22</f>
        <v>Ejecución</v>
      </c>
      <c r="W17" s="18" t="str">
        <f>+'EVALUACION CON CONTROLES'!Q22</f>
        <v>Seguimiento a pronósticos climáticos y ajustes documentados al cronograma</v>
      </c>
      <c r="X17" s="19" t="str">
        <f>+'EVALUACION CON CONTROLES'!R22</f>
        <v>Seguimiento mensual</v>
      </c>
    </row>
    <row r="18" spans="2:24" ht="106.5" customHeight="1" thickBot="1" x14ac:dyDescent="0.4">
      <c r="B18" s="16">
        <v>8</v>
      </c>
      <c r="C18" s="18" t="str">
        <f>+'EVALUACION CON CONTROLES'!C23:F23</f>
        <v>Requisitos habilitantes inapropiados</v>
      </c>
      <c r="D18" s="17" t="str">
        <f>+'EVALUACION CON CONTROLES'!B23</f>
        <v>PLANEACIÓN</v>
      </c>
      <c r="E18" s="17" t="str">
        <f>VLOOKUP(C18,'IDENTIFICACION Y ANALISIS'!$B$19:$F$55,3,FALSE)</f>
        <v>Especifico</v>
      </c>
      <c r="F18" s="17" t="str">
        <f>VLOOKUP(C18,'IDENTIFICACION Y ANALISIS'!$B$19:$F$55,4,FALSE)</f>
        <v>Interno</v>
      </c>
      <c r="G18" s="32" t="str">
        <f>+EVALUACION!H24</f>
        <v>Ausencia de proponentes habilitados, declaratoria de desierto, o adjudicación a proponentes sin capacidad real de ejecución</v>
      </c>
      <c r="H18" s="32">
        <f>+EVALUACION!I24</f>
        <v>2</v>
      </c>
      <c r="I18" s="32">
        <f>+EVALUACION!J24</f>
        <v>4</v>
      </c>
      <c r="J18" s="32">
        <f>+EVALUACION!K24</f>
        <v>6</v>
      </c>
      <c r="K18" s="33" t="str">
        <f>+EVALUACION!L24</f>
        <v>ALTO</v>
      </c>
      <c r="L18" s="18" t="s">
        <v>82</v>
      </c>
      <c r="M18" s="110">
        <v>1</v>
      </c>
      <c r="N18" s="18" t="str">
        <f>+'EVALUACION CON CONTROLES'!G23</f>
        <v>Revisión por abogado especialista y publicación anticipada del borrador</v>
      </c>
      <c r="O18" s="18">
        <f>+'EVALUACION CON CONTROLES'!I23</f>
        <v>2</v>
      </c>
      <c r="P18" s="18">
        <f>+'EVALUACION CON CONTROLES'!J23</f>
        <v>4</v>
      </c>
      <c r="Q18" s="18">
        <f>+'EVALUACION CON CONTROLES'!K23</f>
        <v>6</v>
      </c>
      <c r="R18" s="17" t="str">
        <f>+'EVALUACION CON CONTROLES'!L23</f>
        <v>ALTO</v>
      </c>
      <c r="S18" s="18" t="str">
        <f>+'EVALUACION CON CONTROLES'!M23</f>
        <v>NO</v>
      </c>
      <c r="T18" s="18" t="str">
        <f>+'EVALUACION CON CONTROLES'!N23</f>
        <v>Área Jurídica / Área Técnica</v>
      </c>
      <c r="U18" s="18" t="str">
        <f>+'EVALUACION CON CONTROLES'!O23</f>
        <v>Planeación</v>
      </c>
      <c r="V18" s="18" t="str">
        <f>+'EVALUACION CON CONTROLES'!P23</f>
        <v>Publicación pliego</v>
      </c>
      <c r="W18" s="18" t="str">
        <f>+'EVALUACION CON CONTROLES'!Q23</f>
        <v>Revisión jurídica de requisitos habilitantes y observaciones al pliego</v>
      </c>
      <c r="X18" s="19" t="str">
        <f>+'EVALUACION CON CONTROLES'!R23</f>
        <v>Revisión previa</v>
      </c>
    </row>
    <row r="19" spans="2:24" ht="106.5" customHeight="1" thickBot="1" x14ac:dyDescent="0.4">
      <c r="B19" s="16">
        <v>9</v>
      </c>
      <c r="C19" s="18" t="str">
        <f>+'EVALUACION CON CONTROLES'!C24:F24</f>
        <v>Requisitos que impidan la selección objetiva</v>
      </c>
      <c r="D19" s="17" t="str">
        <f>+'EVALUACION CON CONTROLES'!B24</f>
        <v>PLANEACIÓN</v>
      </c>
      <c r="E19" s="17" t="str">
        <f>VLOOKUP(C19,'IDENTIFICACION Y ANALISIS'!$B$19:$F$55,3,FALSE)</f>
        <v>Especifico</v>
      </c>
      <c r="F19" s="17" t="str">
        <f>VLOOKUP(C19,'IDENTIFICACION Y ANALISIS'!$B$19:$F$55,4,FALSE)</f>
        <v>Interno</v>
      </c>
      <c r="G19" s="32" t="str">
        <f>+EVALUACION!H25</f>
        <v>Nulidad del proceso, investigaciones disciplinarias y penales, pérdida de la meta de la vigencia 2026</v>
      </c>
      <c r="H19" s="32">
        <f>+EVALUACION!I25</f>
        <v>1</v>
      </c>
      <c r="I19" s="32">
        <f>+EVALUACION!J25</f>
        <v>5</v>
      </c>
      <c r="J19" s="32">
        <f>+EVALUACION!K25</f>
        <v>6</v>
      </c>
      <c r="K19" s="33" t="str">
        <f>+EVALUACION!L25</f>
        <v>ALTO</v>
      </c>
      <c r="L19" s="18" t="s">
        <v>82</v>
      </c>
      <c r="M19" s="110">
        <v>1</v>
      </c>
      <c r="N19" s="18" t="str">
        <f>+'EVALUACION CON CONTROLES'!G24</f>
        <v>Revisión por segunda instancia jurídica y control de legalidad</v>
      </c>
      <c r="O19" s="18">
        <f>+'EVALUACION CON CONTROLES'!I24</f>
        <v>1</v>
      </c>
      <c r="P19" s="18">
        <f>+'EVALUACION CON CONTROLES'!J24</f>
        <v>5</v>
      </c>
      <c r="Q19" s="18">
        <f>+'EVALUACION CON CONTROLES'!K24</f>
        <v>6</v>
      </c>
      <c r="R19" s="17" t="str">
        <f>+'EVALUACION CON CONTROLES'!L24</f>
        <v>ALTO</v>
      </c>
      <c r="S19" s="18" t="str">
        <f>+'EVALUACION CON CONTROLES'!M24</f>
        <v>NO</v>
      </c>
      <c r="T19" s="18" t="str">
        <f>+'EVALUACION CON CONTROLES'!N24</f>
        <v>Área Jurídica FDLCB</v>
      </c>
      <c r="U19" s="18" t="str">
        <f>+'EVALUACION CON CONTROLES'!O24</f>
        <v>Planeación</v>
      </c>
      <c r="V19" s="18" t="str">
        <f>+'EVALUACION CON CONTROLES'!P24</f>
        <v>Publicación pliego</v>
      </c>
      <c r="W19" s="18" t="str">
        <f>+'EVALUACION CON CONTROLES'!Q24</f>
        <v>Validación de factores de evaluación mediante control de legalidad</v>
      </c>
      <c r="X19" s="19" t="str">
        <f>+'EVALUACION CON CONTROLES'!R24</f>
        <v>Control previo único</v>
      </c>
    </row>
    <row r="20" spans="2:24" ht="106.5" customHeight="1" thickBot="1" x14ac:dyDescent="0.4">
      <c r="B20" s="16">
        <v>10</v>
      </c>
      <c r="C20" s="18" t="str">
        <f>+'EVALUACION CON CONTROLES'!C25:F25</f>
        <v>Inadecuado análisis del entorno socioambiental de Ciudad Bolívar</v>
      </c>
      <c r="D20" s="17" t="str">
        <f>+'EVALUACION CON CONTROLES'!B25</f>
        <v>PLANEACIÓN</v>
      </c>
      <c r="E20" s="17" t="str">
        <f>VLOOKUP(C20,'IDENTIFICACION Y ANALISIS'!$B$19:$F$55,3,FALSE)</f>
        <v>Especifico</v>
      </c>
      <c r="F20" s="17" t="str">
        <f>VLOOKUP(C20,'IDENTIFICACION Y ANALISIS'!$B$19:$F$55,4,FALSE)</f>
        <v>Interno</v>
      </c>
      <c r="G20" s="32" t="str">
        <f>+EVALUACION!H26</f>
        <v>Dificultad para ejecutar los componentes en zonas rurales, riesgo para beneficiarios y personal del contratista</v>
      </c>
      <c r="H20" s="32">
        <f>+EVALUACION!I26</f>
        <v>3</v>
      </c>
      <c r="I20" s="32">
        <f>+EVALUACION!J26</f>
        <v>4</v>
      </c>
      <c r="J20" s="32">
        <f>+EVALUACION!K26</f>
        <v>7</v>
      </c>
      <c r="K20" s="33" t="str">
        <f>+EVALUACION!L26</f>
        <v>ALTO</v>
      </c>
      <c r="L20" s="18" t="s">
        <v>82</v>
      </c>
      <c r="M20" s="110">
        <v>1</v>
      </c>
      <c r="N20" s="18" t="str">
        <f>+'EVALUACION CON CONTROLES'!G25</f>
        <v>Articulación con la Alcaldía Local y diagnóstico territorial previo</v>
      </c>
      <c r="O20" s="18">
        <f>+'EVALUACION CON CONTROLES'!I25</f>
        <v>3</v>
      </c>
      <c r="P20" s="18">
        <f>+'EVALUACION CON CONTROLES'!J25</f>
        <v>4</v>
      </c>
      <c r="Q20" s="18">
        <f>+'EVALUACION CON CONTROLES'!K25</f>
        <v>7</v>
      </c>
      <c r="R20" s="17" t="str">
        <f>+'EVALUACION CON CONTROLES'!L25</f>
        <v>ALTO</v>
      </c>
      <c r="S20" s="18" t="str">
        <f>+'EVALUACION CON CONTROLES'!M25</f>
        <v>NO</v>
      </c>
      <c r="T20" s="18" t="str">
        <f>+'EVALUACION CON CONTROLES'!N25</f>
        <v>Alcaldía Local / Área Social</v>
      </c>
      <c r="U20" s="18" t="str">
        <f>+'EVALUACION CON CONTROLES'!O25</f>
        <v>Planeación</v>
      </c>
      <c r="V20" s="18" t="str">
        <f>+'EVALUACION CON CONTROLES'!P25</f>
        <v>Inicio ejecución</v>
      </c>
      <c r="W20" s="18" t="str">
        <f>+'EVALUACION CON CONTROLES'!Q25</f>
        <v>Informes de diagnóstico territorial y actas de articulación con actores locales</v>
      </c>
      <c r="X20" s="19" t="str">
        <f>+'EVALUACION CON CONTROLES'!R25</f>
        <v>Seguimiento mensual</v>
      </c>
    </row>
    <row r="21" spans="2:24" ht="106.5" customHeight="1" thickBot="1" x14ac:dyDescent="0.4">
      <c r="B21" s="16">
        <v>11</v>
      </c>
      <c r="C21" s="18" t="str">
        <f>+'EVALUACION CON CONTROLES'!C26:F26</f>
        <v>Presentación de ofertas con precios artificialmente bajos</v>
      </c>
      <c r="D21" s="17" t="str">
        <f>+'EVALUACION CON CONTROLES'!B26</f>
        <v>SELECCIÓN</v>
      </c>
      <c r="E21" s="17" t="str">
        <f>VLOOKUP(C21,'IDENTIFICACION Y ANALISIS'!$B$19:$F$55,3,FALSE)</f>
        <v>General</v>
      </c>
      <c r="F21" s="17" t="str">
        <f>VLOOKUP(C21,'IDENTIFICACION Y ANALISIS'!$B$19:$F$55,4,FALSE)</f>
        <v>Externo</v>
      </c>
      <c r="G21" s="32" t="str">
        <f>+EVALUACION!H27</f>
        <v>Incumplimiento contractual, mala calidad de los eventos, afectación a los 2.000 beneficiarios, imposición de multas y sanciones</v>
      </c>
      <c r="H21" s="32">
        <f>+EVALUACION!I27</f>
        <v>3</v>
      </c>
      <c r="I21" s="32">
        <f>+EVALUACION!J27</f>
        <v>4</v>
      </c>
      <c r="J21" s="32">
        <f>+EVALUACION!K27</f>
        <v>7</v>
      </c>
      <c r="K21" s="33" t="str">
        <f>+EVALUACION!L27</f>
        <v>ALTO</v>
      </c>
      <c r="L21" s="18" t="s">
        <v>84</v>
      </c>
      <c r="M21" s="110">
        <v>0.5</v>
      </c>
      <c r="N21" s="18" t="str">
        <f>+'EVALUACION CON CONTROLES'!G26</f>
        <v>Aplicar el análisis de precios artificialmente bajos (Art. 2.2.1.2.1.2.6 Dto. 1082/15)</v>
      </c>
      <c r="O21" s="18">
        <f>+'EVALUACION CON CONTROLES'!I26</f>
        <v>3</v>
      </c>
      <c r="P21" s="18">
        <f>+'EVALUACION CON CONTROLES'!J26</f>
        <v>4</v>
      </c>
      <c r="Q21" s="18">
        <f>+'EVALUACION CON CONTROLES'!K26</f>
        <v>7</v>
      </c>
      <c r="R21" s="17" t="str">
        <f>+'EVALUACION CON CONTROLES'!L26</f>
        <v>ALTO</v>
      </c>
      <c r="S21" s="18" t="str">
        <f>+'EVALUACION CON CONTROLES'!M26</f>
        <v>SI</v>
      </c>
      <c r="T21" s="18" t="str">
        <f>+'EVALUACION CON CONTROLES'!N26</f>
        <v>Comité Evaluador</v>
      </c>
      <c r="U21" s="18" t="str">
        <f>+'EVALUACION CON CONTROLES'!O26</f>
        <v>Selección</v>
      </c>
      <c r="V21" s="18" t="str">
        <f>+'EVALUACION CON CONTROLES'!P26</f>
        <v>Adjudicación</v>
      </c>
      <c r="W21" s="18" t="str">
        <f>+'EVALUACION CON CONTROLES'!Q26</f>
        <v>Aplicación de análisis de precios artificialmente bajos y requerimientos al oferente</v>
      </c>
      <c r="X21" s="19" t="str">
        <f>+'EVALUACION CON CONTROLES'!R26</f>
        <v>Evaluación por evento</v>
      </c>
    </row>
    <row r="22" spans="2:24" ht="106.5" customHeight="1" thickBot="1" x14ac:dyDescent="0.4">
      <c r="B22" s="16">
        <v>12</v>
      </c>
      <c r="C22" s="18" t="str">
        <f>+'EVALUACION CON CONTROLES'!C27:F27</f>
        <v>Impugnación o recurso de apelación contra la evaluación</v>
      </c>
      <c r="D22" s="17" t="str">
        <f>+'EVALUACION CON CONTROLES'!B27</f>
        <v>SELECCIÓN</v>
      </c>
      <c r="E22" s="17" t="str">
        <f>VLOOKUP(C22,'IDENTIFICACION Y ANALISIS'!$B$19:$F$55,3,FALSE)</f>
        <v>General</v>
      </c>
      <c r="F22" s="17" t="str">
        <f>VLOOKUP(C22,'IDENTIFICACION Y ANALISIS'!$B$19:$F$55,4,FALSE)</f>
        <v>Externo</v>
      </c>
      <c r="G22" s="32" t="str">
        <f>+EVALUACION!H28</f>
        <v>Retraso en la adjudicación, riesgo de no inicio oportuno del contrato, pérdida de la meta de la vigencia 2026</v>
      </c>
      <c r="H22" s="32">
        <f>+EVALUACION!I28</f>
        <v>3</v>
      </c>
      <c r="I22" s="32">
        <f>+EVALUACION!J28</f>
        <v>3</v>
      </c>
      <c r="J22" s="32">
        <f>+EVALUACION!K28</f>
        <v>6</v>
      </c>
      <c r="K22" s="33" t="str">
        <f>+EVALUACION!L28</f>
        <v>ALTO</v>
      </c>
      <c r="L22" s="18" t="s">
        <v>82</v>
      </c>
      <c r="M22" s="110">
        <v>1</v>
      </c>
      <c r="N22" s="18" t="str">
        <f>+'EVALUACION CON CONTROLES'!G27</f>
        <v>Evaluaciones técnicas y jurídicas sustentadas y documentadas</v>
      </c>
      <c r="O22" s="18">
        <f>+'EVALUACION CON CONTROLES'!I27</f>
        <v>3</v>
      </c>
      <c r="P22" s="18">
        <f>+'EVALUACION CON CONTROLES'!J27</f>
        <v>3</v>
      </c>
      <c r="Q22" s="18">
        <f>+'EVALUACION CON CONTROLES'!K27</f>
        <v>6</v>
      </c>
      <c r="R22" s="17" t="str">
        <f>+'EVALUACION CON CONTROLES'!L27</f>
        <v>ALTO</v>
      </c>
      <c r="S22" s="18" t="str">
        <f>+'EVALUACION CON CONTROLES'!M27</f>
        <v>NO</v>
      </c>
      <c r="T22" s="18" t="str">
        <f>+'EVALUACION CON CONTROLES'!N27</f>
        <v>Comité Evaluador / Área Jurídica</v>
      </c>
      <c r="U22" s="18" t="str">
        <f>+'EVALUACION CON CONTROLES'!O27</f>
        <v>Selección</v>
      </c>
      <c r="V22" s="18" t="str">
        <f>+'EVALUACION CON CONTROLES'!P27</f>
        <v>Adjudicación</v>
      </c>
      <c r="W22" s="18" t="str">
        <f>+'EVALUACION CON CONTROLES'!Q27</f>
        <v>Seguimiento a SECOP y control de tiempos de respuesta a observaciones y recursos</v>
      </c>
      <c r="X22" s="19" t="str">
        <f>+'EVALUACION CON CONTROLES'!R27</f>
        <v>Seguimiento por etapa</v>
      </c>
    </row>
    <row r="23" spans="2:24" ht="106.5" customHeight="1" thickBot="1" x14ac:dyDescent="0.4">
      <c r="B23" s="16">
        <v>13</v>
      </c>
      <c r="C23" s="18" t="str">
        <f>+'EVALUACION CON CONTROLES'!C28:F28</f>
        <v>Declaratoria de desierto del proceso</v>
      </c>
      <c r="D23" s="17" t="str">
        <f>+'EVALUACION CON CONTROLES'!B28</f>
        <v>SELECCIÓN</v>
      </c>
      <c r="E23" s="17" t="str">
        <f>VLOOKUP(C23,'IDENTIFICACION Y ANALISIS'!$B$19:$F$55,3,FALSE)</f>
        <v>General</v>
      </c>
      <c r="F23" s="17" t="str">
        <f>VLOOKUP(C23,'IDENTIFICACION Y ANALISIS'!$B$19:$F$55,4,FALSE)</f>
        <v>Externo</v>
      </c>
      <c r="G23" s="32" t="str">
        <f>+EVALUACION!H29</f>
        <v>Pérdida de la vigencia presupuestal, incumplimiento de metas del Plan de Desarrollo Local, necesidad de adelantar un nuevo proceso</v>
      </c>
      <c r="H23" s="32">
        <f>+EVALUACION!I29</f>
        <v>2</v>
      </c>
      <c r="I23" s="32">
        <f>+EVALUACION!J29</f>
        <v>5</v>
      </c>
      <c r="J23" s="32">
        <f>+EVALUACION!K29</f>
        <v>7</v>
      </c>
      <c r="K23" s="33" t="str">
        <f>+EVALUACION!L29</f>
        <v>ALTO</v>
      </c>
      <c r="L23" s="18" t="s">
        <v>82</v>
      </c>
      <c r="M23" s="110">
        <v>1</v>
      </c>
      <c r="N23" s="18" t="str">
        <f>+'EVALUACION CON CONTROLES'!G28</f>
        <v>Difusión amplia del proceso y audiencias de aclaración</v>
      </c>
      <c r="O23" s="18">
        <f>+'EVALUACION CON CONTROLES'!I28</f>
        <v>2</v>
      </c>
      <c r="P23" s="18">
        <f>+'EVALUACION CON CONTROLES'!J28</f>
        <v>5</v>
      </c>
      <c r="Q23" s="18">
        <f>+'EVALUACION CON CONTROLES'!K28</f>
        <v>7</v>
      </c>
      <c r="R23" s="17" t="str">
        <f>+'EVALUACION CON CONTROLES'!L28</f>
        <v>ALTO</v>
      </c>
      <c r="S23" s="18" t="str">
        <f>+'EVALUACION CON CONTROLES'!M28</f>
        <v>SI</v>
      </c>
      <c r="T23" s="18" t="str">
        <f>+'EVALUACION CON CONTROLES'!N28</f>
        <v>Coordinación Área de Contratación FDLCB</v>
      </c>
      <c r="U23" s="18" t="str">
        <f>+'EVALUACION CON CONTROLES'!O28</f>
        <v>Selección</v>
      </c>
      <c r="V23" s="18" t="str">
        <f>+'EVALUACION CON CONTROLES'!P28</f>
        <v>Cierre proceso</v>
      </c>
      <c r="W23" s="18" t="str">
        <f>+'EVALUACION CON CONTROLES'!Q28</f>
        <v>Verificación de número de oferentes y cumplimiento de requisitos habilitantes</v>
      </c>
      <c r="X23" s="19" t="str">
        <f>+'EVALUACION CON CONTROLES'!R28</f>
        <v>Revisión única</v>
      </c>
    </row>
    <row r="24" spans="2:24" ht="106.5" customHeight="1" thickBot="1" x14ac:dyDescent="0.4">
      <c r="B24" s="16">
        <v>14</v>
      </c>
      <c r="C24" s="18" t="str">
        <f>+'EVALUACION CON CONTROLES'!C29:F29</f>
        <v>Conflicto de interés en el comité evaluador</v>
      </c>
      <c r="D24" s="17" t="str">
        <f>+'EVALUACION CON CONTROLES'!B29</f>
        <v>SELECCIÓN</v>
      </c>
      <c r="E24" s="17" t="str">
        <f>VLOOKUP(C24,'IDENTIFICACION Y ANALISIS'!$B$19:$F$55,3,FALSE)</f>
        <v>Especifico</v>
      </c>
      <c r="F24" s="17" t="str">
        <f>VLOOKUP(C24,'IDENTIFICACION Y ANALISIS'!$B$19:$F$55,4,FALSE)</f>
        <v>Interno</v>
      </c>
      <c r="G24" s="32" t="str">
        <f>+EVALUACION!H30</f>
        <v>Nulidad de la adjudicación, investigaciones disciplinarias, penales y fiscales, desconfianza institucional</v>
      </c>
      <c r="H24" s="32">
        <f>+EVALUACION!I30</f>
        <v>1</v>
      </c>
      <c r="I24" s="32">
        <f>+EVALUACION!J30</f>
        <v>5</v>
      </c>
      <c r="J24" s="32">
        <f>+EVALUACION!K30</f>
        <v>6</v>
      </c>
      <c r="K24" s="33" t="str">
        <f>+EVALUACION!L30</f>
        <v>ALTO</v>
      </c>
      <c r="L24" s="18" t="s">
        <v>82</v>
      </c>
      <c r="M24" s="110">
        <v>1</v>
      </c>
      <c r="N24" s="18" t="str">
        <f>+'EVALUACION CON CONTROLES'!G29</f>
        <v>Declaraciones de impedimento y recusación oportunas</v>
      </c>
      <c r="O24" s="18">
        <f>+'EVALUACION CON CONTROLES'!I29</f>
        <v>1</v>
      </c>
      <c r="P24" s="18">
        <f>+'EVALUACION CON CONTROLES'!J29</f>
        <v>5</v>
      </c>
      <c r="Q24" s="18">
        <f>+'EVALUACION CON CONTROLES'!K29</f>
        <v>6</v>
      </c>
      <c r="R24" s="17" t="str">
        <f>+'EVALUACION CON CONTROLES'!L29</f>
        <v>ALTO</v>
      </c>
      <c r="S24" s="18" t="str">
        <f>+'EVALUACION CON CONTROLES'!M29</f>
        <v>NO</v>
      </c>
      <c r="T24" s="18" t="str">
        <f>+'EVALUACION CON CONTROLES'!N29</f>
        <v>Comité Evaluador</v>
      </c>
      <c r="U24" s="18" t="str">
        <f>+'EVALUACION CON CONTROLES'!O29</f>
        <v>Selección</v>
      </c>
      <c r="V24" s="18" t="str">
        <f>+'EVALUACION CON CONTROLES'!P29</f>
        <v>Adjudicación</v>
      </c>
      <c r="W24" s="18" t="str">
        <f>+'EVALUACION CON CONTROLES'!Q29</f>
        <v>Declaraciones de conflicto de interés firmadas y verificación documental</v>
      </c>
      <c r="X24" s="19" t="str">
        <f>+'EVALUACION CON CONTROLES'!R29</f>
        <v>Verificación previa</v>
      </c>
    </row>
    <row r="25" spans="2:24" ht="106.5" customHeight="1" thickBot="1" x14ac:dyDescent="0.4">
      <c r="B25" s="16">
        <v>15</v>
      </c>
      <c r="C25" s="18" t="str">
        <f>+'EVALUACION CON CONTROLES'!C30:F30</f>
        <v>Filtraciones de información durante el proceso de selección</v>
      </c>
      <c r="D25" s="17" t="str">
        <f>+'EVALUACION CON CONTROLES'!B30</f>
        <v>SELECCIÓN</v>
      </c>
      <c r="E25" s="17" t="str">
        <f>VLOOKUP(C25,'IDENTIFICACION Y ANALISIS'!$B$19:$F$55,3,FALSE)</f>
        <v>Especifico</v>
      </c>
      <c r="F25" s="17" t="str">
        <f>VLOOKUP(C25,'IDENTIFICACION Y ANALISIS'!$B$19:$F$55,4,FALSE)</f>
        <v>Interno</v>
      </c>
      <c r="G25" s="32" t="str">
        <f>+EVALUACION!H31</f>
        <v>Desequilibrio en la competencia, posibles actos de corrupción, investigaciones disciplinarias</v>
      </c>
      <c r="H25" s="32">
        <f>+EVALUACION!I31</f>
        <v>1</v>
      </c>
      <c r="I25" s="32">
        <f>+EVALUACION!J31</f>
        <v>5</v>
      </c>
      <c r="J25" s="32">
        <f>+EVALUACION!K31</f>
        <v>6</v>
      </c>
      <c r="K25" s="33" t="str">
        <f>+EVALUACION!L31</f>
        <v>ALTO</v>
      </c>
      <c r="L25" s="18" t="s">
        <v>82</v>
      </c>
      <c r="M25" s="110">
        <v>1</v>
      </c>
      <c r="N25" s="18" t="str">
        <f>+'EVALUACION CON CONTROLES'!G30</f>
        <v>Protocolo de confidencialidad y seguridad de la información</v>
      </c>
      <c r="O25" s="18">
        <f>+'EVALUACION CON CONTROLES'!I30</f>
        <v>1</v>
      </c>
      <c r="P25" s="18">
        <f>+'EVALUACION CON CONTROLES'!J30</f>
        <v>5</v>
      </c>
      <c r="Q25" s="18">
        <f>+'EVALUACION CON CONTROLES'!K30</f>
        <v>6</v>
      </c>
      <c r="R25" s="17" t="str">
        <f>+'EVALUACION CON CONTROLES'!L30</f>
        <v>ALTO</v>
      </c>
      <c r="S25" s="18" t="str">
        <f>+'EVALUACION CON CONTROLES'!M30</f>
        <v>NO</v>
      </c>
      <c r="T25" s="18" t="str">
        <f>+'EVALUACION CON CONTROLES'!N30</f>
        <v>Coordinación Área de Contratación FDLCB</v>
      </c>
      <c r="U25" s="18" t="str">
        <f>+'EVALUACION CON CONTROLES'!O30</f>
        <v>Selección</v>
      </c>
      <c r="V25" s="18" t="str">
        <f>+'EVALUACION CON CONTROLES'!P30</f>
        <v>Adjudicación</v>
      </c>
      <c r="W25" s="18" t="str">
        <f>+'EVALUACION CON CONTROLES'!Q30</f>
        <v>Control de acceso a información, trazabilidad documental y auditoría interna</v>
      </c>
      <c r="X25" s="19" t="str">
        <f>+'EVALUACION CON CONTROLES'!R30</f>
        <v>Control permanente</v>
      </c>
    </row>
    <row r="26" spans="2:24" ht="106.5" customHeight="1" thickBot="1" x14ac:dyDescent="0.4">
      <c r="B26" s="16">
        <v>16</v>
      </c>
      <c r="C26" s="18" t="str">
        <f>+'EVALUACION CON CONTROLES'!C31:F31</f>
        <v>Manipulación del proceso licitatorio (colusión entre oferentes)</v>
      </c>
      <c r="D26" s="17" t="str">
        <f>+'EVALUACION CON CONTROLES'!B31</f>
        <v>SELECCIÓN</v>
      </c>
      <c r="E26" s="17" t="str">
        <f>VLOOKUP(C26,'IDENTIFICACION Y ANALISIS'!$B$19:$F$55,3,FALSE)</f>
        <v>General</v>
      </c>
      <c r="F26" s="17" t="str">
        <f>VLOOKUP(C26,'IDENTIFICACION Y ANALISIS'!$B$19:$F$55,4,FALSE)</f>
        <v>Externo</v>
      </c>
      <c r="G26" s="32" t="str">
        <f>+EVALUACION!H32</f>
        <v>Afectación de la libre competencia, investigación por prácticas anticompetitivas ante la SIC, daño al erario</v>
      </c>
      <c r="H26" s="32">
        <f>+EVALUACION!I32</f>
        <v>2</v>
      </c>
      <c r="I26" s="32">
        <f>+EVALUACION!J32</f>
        <v>5</v>
      </c>
      <c r="J26" s="32">
        <f>+EVALUACION!K32</f>
        <v>7</v>
      </c>
      <c r="K26" s="33" t="str">
        <f>+EVALUACION!L32</f>
        <v>ALTO</v>
      </c>
      <c r="L26" s="18" t="s">
        <v>83</v>
      </c>
      <c r="M26" s="110">
        <v>1</v>
      </c>
      <c r="N26" s="18" t="str">
        <f>+'EVALUACION CON CONTROLES'!G31</f>
        <v>Denuncia ante SIC, análisis de patrones de propuestas</v>
      </c>
      <c r="O26" s="18">
        <f>+'EVALUACION CON CONTROLES'!I31</f>
        <v>2</v>
      </c>
      <c r="P26" s="18">
        <f>+'EVALUACION CON CONTROLES'!J31</f>
        <v>5</v>
      </c>
      <c r="Q26" s="18">
        <f>+'EVALUACION CON CONTROLES'!K31</f>
        <v>7</v>
      </c>
      <c r="R26" s="17" t="str">
        <f>+'EVALUACION CON CONTROLES'!L31</f>
        <v>ALTO</v>
      </c>
      <c r="S26" s="18" t="str">
        <f>+'EVALUACION CON CONTROLES'!M31</f>
        <v>SI</v>
      </c>
      <c r="T26" s="18" t="str">
        <f>+'EVALUACION CON CONTROLES'!N31</f>
        <v>Entidad / SIC / Área Jurídica</v>
      </c>
      <c r="U26" s="18" t="str">
        <f>+'EVALUACION CON CONTROLES'!O31</f>
        <v>Selección</v>
      </c>
      <c r="V26" s="18" t="str">
        <f>+'EVALUACION CON CONTROLES'!P31</f>
        <v>Adjudicación</v>
      </c>
      <c r="W26" s="18" t="str">
        <f>+'EVALUACION CON CONTROLES'!Q31</f>
        <v>Análisis de patrones de ofertas y reporte a autoridades si se detectan anomalías</v>
      </c>
      <c r="X26" s="19" t="str">
        <f>+'EVALUACION CON CONTROLES'!R31</f>
        <v>Monitoreo por proceso</v>
      </c>
    </row>
    <row r="27" spans="2:24" ht="106.5" customHeight="1" thickBot="1" x14ac:dyDescent="0.4">
      <c r="B27" s="16">
        <v>17</v>
      </c>
      <c r="C27" s="18" t="str">
        <f>+'EVALUACION CON CONTROLES'!C32:F32</f>
        <v>Retrasos en la firma del contrato</v>
      </c>
      <c r="D27" s="17" t="str">
        <f>+'EVALUACION CON CONTROLES'!B32</f>
        <v>CONTRATACIÓN</v>
      </c>
      <c r="E27" s="17" t="str">
        <f>VLOOKUP(C27,'IDENTIFICACION Y ANALISIS'!$B$19:$F$55,3,FALSE)</f>
        <v>General</v>
      </c>
      <c r="F27" s="17" t="str">
        <f>VLOOKUP(C27,'IDENTIFICACION Y ANALISIS'!$B$19:$F$55,4,FALSE)</f>
        <v>Externo</v>
      </c>
      <c r="G27" s="32" t="str">
        <f>+EVALUACION!H33</f>
        <v>Retraso en el inicio de ejecución, riesgo de pérdida de la vigencia presupuestal 2026, incumplimiento de metas</v>
      </c>
      <c r="H27" s="32">
        <f>+EVALUACION!I33</f>
        <v>3</v>
      </c>
      <c r="I27" s="32">
        <f>+EVALUACION!J33</f>
        <v>4</v>
      </c>
      <c r="J27" s="32">
        <f>+EVALUACION!K33</f>
        <v>7</v>
      </c>
      <c r="K27" s="33" t="str">
        <f>+EVALUACION!L33</f>
        <v>ALTO</v>
      </c>
      <c r="L27" s="18" t="s">
        <v>82</v>
      </c>
      <c r="M27" s="110">
        <v>1</v>
      </c>
      <c r="N27" s="18" t="str">
        <f>+'EVALUACION CON CONTROLES'!G32</f>
        <v>Fijar plazo perentorio en pliego; aplicar figura de adjudicatario incumplido</v>
      </c>
      <c r="O27" s="18">
        <f>+'EVALUACION CON CONTROLES'!I32</f>
        <v>3</v>
      </c>
      <c r="P27" s="18">
        <f>+'EVALUACION CON CONTROLES'!J32</f>
        <v>4</v>
      </c>
      <c r="Q27" s="18">
        <f>+'EVALUACION CON CONTROLES'!K32</f>
        <v>7</v>
      </c>
      <c r="R27" s="17" t="str">
        <f>+'EVALUACION CON CONTROLES'!L32</f>
        <v>ALTO</v>
      </c>
      <c r="S27" s="18" t="str">
        <f>+'EVALUACION CON CONTROLES'!M32</f>
        <v>SI</v>
      </c>
      <c r="T27" s="18" t="str">
        <f>+'EVALUACION CON CONTROLES'!N32</f>
        <v>Contratista</v>
      </c>
      <c r="U27" s="18" t="str">
        <f>+'EVALUACION CON CONTROLES'!O32</f>
        <v>Adjudicación</v>
      </c>
      <c r="V27" s="18" t="str">
        <f>+'EVALUACION CON CONTROLES'!P32</f>
        <v>Firma contrato</v>
      </c>
      <c r="W27" s="18" t="str">
        <f>+'EVALUACION CON CONTROLES'!Q32</f>
        <v>Control mediante cronograma de legalización y seguimiento diario al contratista</v>
      </c>
      <c r="X27" s="19" t="str">
        <f>+'EVALUACION CON CONTROLES'!R32</f>
        <v>Seguimiento diario</v>
      </c>
    </row>
    <row r="28" spans="2:24" ht="106.5" customHeight="1" thickBot="1" x14ac:dyDescent="0.4">
      <c r="B28" s="16">
        <v>18</v>
      </c>
      <c r="C28" s="18" t="str">
        <f>+'EVALUACION CON CONTROLES'!C33:F33</f>
        <v>Falta o tardanza del registro presupuestal (RP)</v>
      </c>
      <c r="D28" s="17" t="str">
        <f>+'EVALUACION CON CONTROLES'!B33</f>
        <v>CONTRATACIÓN</v>
      </c>
      <c r="E28" s="17" t="str">
        <f>VLOOKUP(C28,'IDENTIFICACION Y ANALISIS'!$B$19:$F$55,3,FALSE)</f>
        <v>Especifico</v>
      </c>
      <c r="F28" s="17" t="str">
        <f>VLOOKUP(C28,'IDENTIFICACION Y ANALISIS'!$B$19:$F$55,4,FALSE)</f>
        <v>Interno</v>
      </c>
      <c r="G28" s="32" t="str">
        <f>+EVALUACION!H34</f>
        <v>Imposibilidad de iniciar la ejecución del contrato, pérdida de la vigencia presupuestal 2026</v>
      </c>
      <c r="H28" s="32">
        <f>+EVALUACION!I34</f>
        <v>2</v>
      </c>
      <c r="I28" s="32">
        <f>+EVALUACION!J34</f>
        <v>4</v>
      </c>
      <c r="J28" s="32">
        <f>+EVALUACION!K34</f>
        <v>6</v>
      </c>
      <c r="K28" s="33" t="str">
        <f>+EVALUACION!L34</f>
        <v>ALTO</v>
      </c>
      <c r="L28" s="18" t="s">
        <v>82</v>
      </c>
      <c r="M28" s="110">
        <v>1</v>
      </c>
      <c r="N28" s="18" t="str">
        <f>+'EVALUACION CON CONTROLES'!G33</f>
        <v>Coordinación anticipada con el Area Financiera del FDL</v>
      </c>
      <c r="O28" s="18">
        <f>+'EVALUACION CON CONTROLES'!I33</f>
        <v>2</v>
      </c>
      <c r="P28" s="18">
        <f>+'EVALUACION CON CONTROLES'!J33</f>
        <v>4</v>
      </c>
      <c r="Q28" s="18">
        <f>+'EVALUACION CON CONTROLES'!K33</f>
        <v>6</v>
      </c>
      <c r="R28" s="17" t="str">
        <f>+'EVALUACION CON CONTROLES'!L33</f>
        <v>ALTO</v>
      </c>
      <c r="S28" s="18" t="str">
        <f>+'EVALUACION CON CONTROLES'!M33</f>
        <v>SI</v>
      </c>
      <c r="T28" s="18" t="str">
        <f>+'EVALUACION CON CONTROLES'!N33</f>
        <v>Subárea Financiera FDLCB</v>
      </c>
      <c r="U28" s="18" t="str">
        <f>+'EVALUACION CON CONTROLES'!O33</f>
        <v>Contratación</v>
      </c>
      <c r="V28" s="18" t="str">
        <f>+'EVALUACION CON CONTROLES'!P33</f>
        <v>Legalización</v>
      </c>
      <c r="W28" s="18" t="str">
        <f>+'EVALUACION CON CONTROLES'!Q33</f>
        <v>Verificación de expedición del RP y registro en sistema financiero</v>
      </c>
      <c r="X28" s="19" t="str">
        <f>+'EVALUACION CON CONTROLES'!R33</f>
        <v>Seguimiento semanal</v>
      </c>
    </row>
    <row r="29" spans="2:24" ht="106.5" customHeight="1" thickBot="1" x14ac:dyDescent="0.4">
      <c r="B29" s="16">
        <v>19</v>
      </c>
      <c r="C29" s="18" t="str">
        <f>+'EVALUACION CON CONTROLES'!C34:F34</f>
        <v>Inconsistencias o insuficiencias en las pólizas y garantías</v>
      </c>
      <c r="D29" s="17" t="str">
        <f>+'EVALUACION CON CONTROLES'!B34</f>
        <v>CONTRATACIÓN</v>
      </c>
      <c r="E29" s="17" t="str">
        <f>VLOOKUP(C29,'IDENTIFICACION Y ANALISIS'!$B$19:$F$55,3,FALSE)</f>
        <v>Especifico</v>
      </c>
      <c r="F29" s="17" t="str">
        <f>VLOOKUP(C29,'IDENTIFICACION Y ANALISIS'!$B$19:$F$55,4,FALSE)</f>
        <v>Externo</v>
      </c>
      <c r="G29" s="32" t="str">
        <f>+EVALUACION!H35</f>
        <v>Desprotección de la entidad ante incumplimientos, perjuicios económicos al erario</v>
      </c>
      <c r="H29" s="32">
        <f>+EVALUACION!I35</f>
        <v>2</v>
      </c>
      <c r="I29" s="32">
        <f>+EVALUACION!J35</f>
        <v>4</v>
      </c>
      <c r="J29" s="32">
        <f>+EVALUACION!K35</f>
        <v>6</v>
      </c>
      <c r="K29" s="33" t="str">
        <f>+EVALUACION!L35</f>
        <v>ALTO</v>
      </c>
      <c r="L29" s="18" t="s">
        <v>82</v>
      </c>
      <c r="M29" s="110">
        <v>1</v>
      </c>
      <c r="N29" s="18" t="str">
        <f>+'EVALUACION CON CONTROLES'!G34</f>
        <v>Verificación jurídica de las pólizas antes de aprobación</v>
      </c>
      <c r="O29" s="18">
        <f>+'EVALUACION CON CONTROLES'!I34</f>
        <v>2</v>
      </c>
      <c r="P29" s="18">
        <f>+'EVALUACION CON CONTROLES'!J34</f>
        <v>4</v>
      </c>
      <c r="Q29" s="18">
        <f>+'EVALUACION CON CONTROLES'!K34</f>
        <v>6</v>
      </c>
      <c r="R29" s="17" t="str">
        <f>+'EVALUACION CON CONTROLES'!L34</f>
        <v>ALTO</v>
      </c>
      <c r="S29" s="18" t="str">
        <f>+'EVALUACION CON CONTROLES'!M34</f>
        <v>SI</v>
      </c>
      <c r="T29" s="18" t="str">
        <f>+'EVALUACION CON CONTROLES'!N34</f>
        <v>Área Jurídica / Aseguradora</v>
      </c>
      <c r="U29" s="18" t="str">
        <f>+'EVALUACION CON CONTROLES'!O34</f>
        <v>Contratación</v>
      </c>
      <c r="V29" s="18" t="str">
        <f>+'EVALUACION CON CONTROLES'!P34</f>
        <v>Legalización</v>
      </c>
      <c r="W29" s="18" t="str">
        <f>+'EVALUACION CON CONTROLES'!Q34</f>
        <v>Revisión jurídica de pólizas, validación con aseguradora y aprobación formal</v>
      </c>
      <c r="X29" s="19" t="str">
        <f>+'EVALUACION CON CONTROLES'!R34</f>
        <v>Revisión previa</v>
      </c>
    </row>
    <row r="30" spans="2:24" ht="106.5" customHeight="1" thickBot="1" x14ac:dyDescent="0.4">
      <c r="B30" s="16">
        <v>20</v>
      </c>
      <c r="C30" s="18" t="str">
        <f>+'EVALUACION CON CONTROLES'!C35:F35</f>
        <v>Reclamos de terceros</v>
      </c>
      <c r="D30" s="17" t="str">
        <f>+'EVALUACION CON CONTROLES'!B35</f>
        <v>CONTRATACIÓN</v>
      </c>
      <c r="E30" s="17" t="str">
        <f>VLOOKUP(C30,'IDENTIFICACION Y ANALISIS'!$B$19:$F$55,3,FALSE)</f>
        <v>General</v>
      </c>
      <c r="F30" s="17" t="str">
        <f>VLOOKUP(C30,'IDENTIFICACION Y ANALISIS'!$B$19:$F$55,4,FALSE)</f>
        <v>Externo</v>
      </c>
      <c r="G30" s="32" t="str">
        <f>+EVALUACION!H36</f>
        <v>Suspensión del contrato, intervención de entes de control, retrasos en la ejecución</v>
      </c>
      <c r="H30" s="32">
        <f>+EVALUACION!I36</f>
        <v>2</v>
      </c>
      <c r="I30" s="32">
        <f>+EVALUACION!J36</f>
        <v>3</v>
      </c>
      <c r="J30" s="32">
        <f>+EVALUACION!K36</f>
        <v>5</v>
      </c>
      <c r="K30" s="33" t="str">
        <f>+EVALUACION!L36</f>
        <v>MEDIO</v>
      </c>
      <c r="L30" s="18" t="s">
        <v>84</v>
      </c>
      <c r="M30" s="110">
        <v>0.5</v>
      </c>
      <c r="N30" s="18" t="str">
        <f>+'EVALUACION CON CONTROLES'!G35</f>
        <v>Socialización del proceso con comunidades y veedurías</v>
      </c>
      <c r="O30" s="18">
        <f>+'EVALUACION CON CONTROLES'!I35</f>
        <v>2</v>
      </c>
      <c r="P30" s="18">
        <f>+'EVALUACION CON CONTROLES'!J35</f>
        <v>3</v>
      </c>
      <c r="Q30" s="18">
        <f>+'EVALUACION CON CONTROLES'!K35</f>
        <v>5</v>
      </c>
      <c r="R30" s="17" t="str">
        <f>+'EVALUACION CON CONTROLES'!L35</f>
        <v>MEDIO</v>
      </c>
      <c r="S30" s="18" t="str">
        <f>+'EVALUACION CON CONTROLES'!M35</f>
        <v>NO</v>
      </c>
      <c r="T30" s="18" t="str">
        <f>+'EVALUACION CON CONTROLES'!N35</f>
        <v>Área de Participacion/ Área Jurídica</v>
      </c>
      <c r="U30" s="18" t="str">
        <f>+'EVALUACION CON CONTROLES'!O35</f>
        <v>Contratación</v>
      </c>
      <c r="V30" s="18" t="str">
        <f>+'EVALUACION CON CONTROLES'!P35</f>
        <v>Ejecución</v>
      </c>
      <c r="W30" s="18" t="str">
        <f>+'EVALUACION CON CONTROLES'!Q35</f>
        <v>Registro de PQRS, actas de socialización y seguimiento a reclamaciones</v>
      </c>
      <c r="X30" s="19" t="str">
        <f>+'EVALUACION CON CONTROLES'!R35</f>
        <v>Seguimiento mensual</v>
      </c>
    </row>
    <row r="31" spans="2:24" ht="106.5" customHeight="1" thickBot="1" x14ac:dyDescent="0.4">
      <c r="B31" s="16">
        <v>21</v>
      </c>
      <c r="C31" s="18" t="str">
        <f>+'EVALUACION CON CONTROLES'!C36:F36</f>
        <v>Incumplimiento parcial o total del contratista</v>
      </c>
      <c r="D31" s="17" t="str">
        <f>+'EVALUACION CON CONTROLES'!B36</f>
        <v>EJECUCIÓN</v>
      </c>
      <c r="E31" s="17" t="str">
        <f>VLOOKUP(C31,'IDENTIFICACION Y ANALISIS'!$B$19:$F$55,3,FALSE)</f>
        <v>Especifico</v>
      </c>
      <c r="F31" s="17" t="str">
        <f>VLOOKUP(C31,'IDENTIFICACION Y ANALISIS'!$B$19:$F$55,4,FALSE)</f>
        <v>Externo</v>
      </c>
      <c r="G31" s="32" t="str">
        <f>+EVALUACION!H37</f>
        <v>No se alcanza la meta de 2.000 beneficiarios, afectación a comunidades priorizadas, imposición de multas, posible liquidación unilateral</v>
      </c>
      <c r="H31" s="32">
        <f>+EVALUACION!I37</f>
        <v>3</v>
      </c>
      <c r="I31" s="32">
        <f>+EVALUACION!J37</f>
        <v>5</v>
      </c>
      <c r="J31" s="32">
        <f>+EVALUACION!K37</f>
        <v>8</v>
      </c>
      <c r="K31" s="33" t="str">
        <f>+EVALUACION!L37</f>
        <v>EXTREMO</v>
      </c>
      <c r="L31" s="18" t="s">
        <v>84</v>
      </c>
      <c r="M31" s="110">
        <v>1</v>
      </c>
      <c r="N31" s="18" t="str">
        <f>+'EVALUACION CON CONTROLES'!G36</f>
        <v>Supervisión estricta, multas escalonadas y cláusula penal</v>
      </c>
      <c r="O31" s="18">
        <f>+'EVALUACION CON CONTROLES'!I36</f>
        <v>3</v>
      </c>
      <c r="P31" s="18">
        <f>+'EVALUACION CON CONTROLES'!J36</f>
        <v>5</v>
      </c>
      <c r="Q31" s="18">
        <f>+'EVALUACION CON CONTROLES'!K36</f>
        <v>8</v>
      </c>
      <c r="R31" s="17" t="str">
        <f>+'EVALUACION CON CONTROLES'!L36</f>
        <v>EXTREMO</v>
      </c>
      <c r="S31" s="18" t="str">
        <f>+'EVALUACION CON CONTROLES'!M36</f>
        <v>SI</v>
      </c>
      <c r="T31" s="18" t="str">
        <f>+'EVALUACION CON CONTROLES'!N36</f>
        <v>Supervisor del contrato</v>
      </c>
      <c r="U31" s="18" t="str">
        <f>+'EVALUACION CON CONTROLES'!O36</f>
        <v>Ejecución</v>
      </c>
      <c r="V31" s="18" t="str">
        <f>+'EVALUACION CON CONTROLES'!P36</f>
        <v>Finalización</v>
      </c>
      <c r="W31" s="18" t="str">
        <f>+'EVALUACION CON CONTROLES'!Q36</f>
        <v>Informes semanales de supervisión con evidencias (fotos, listas, actas)</v>
      </c>
      <c r="X31" s="19" t="str">
        <f>+'EVALUACION CON CONTROLES'!R36</f>
        <v>Seguimiento semanal</v>
      </c>
    </row>
    <row r="32" spans="2:24" ht="106.5" customHeight="1" thickBot="1" x14ac:dyDescent="0.4">
      <c r="B32" s="16">
        <v>22</v>
      </c>
      <c r="C32" s="18" t="str">
        <f>+'EVALUACION CON CONTROLES'!C37:F37</f>
        <v>Insuficiencia del talento humano del contratista</v>
      </c>
      <c r="D32" s="17" t="str">
        <f>+'EVALUACION CON CONTROLES'!B37</f>
        <v>EJECUCIÓN</v>
      </c>
      <c r="E32" s="17" t="str">
        <f>VLOOKUP(C32,'IDENTIFICACION Y ANALISIS'!$B$19:$F$55,3,FALSE)</f>
        <v>Especifico</v>
      </c>
      <c r="F32" s="17" t="str">
        <f>VLOOKUP(C32,'IDENTIFICACION Y ANALISIS'!$B$19:$F$55,4,FALSE)</f>
        <v>Externo</v>
      </c>
      <c r="G32" s="32" t="str">
        <f>+EVALUACION!H38</f>
        <v>Deficiente calidad de los eventos, riesgos para la seguridad de los beneficiarios, reclamaciones de la comunidad</v>
      </c>
      <c r="H32" s="32">
        <f>+EVALUACION!I38</f>
        <v>3</v>
      </c>
      <c r="I32" s="32">
        <f>+EVALUACION!J38</f>
        <v>4</v>
      </c>
      <c r="J32" s="32">
        <f>+EVALUACION!K38</f>
        <v>7</v>
      </c>
      <c r="K32" s="33" t="str">
        <f>+EVALUACION!L38</f>
        <v>ALTO</v>
      </c>
      <c r="L32" s="18" t="s">
        <v>84</v>
      </c>
      <c r="M32" s="110">
        <v>1</v>
      </c>
      <c r="N32" s="18" t="str">
        <f>+'EVALUACION CON CONTROLES'!G37</f>
        <v>Exigir hojas de vida del equipo en propuesta; verificación durante ejecución</v>
      </c>
      <c r="O32" s="18">
        <f>+'EVALUACION CON CONTROLES'!I37</f>
        <v>3</v>
      </c>
      <c r="P32" s="18">
        <f>+'EVALUACION CON CONTROLES'!J37</f>
        <v>4</v>
      </c>
      <c r="Q32" s="18">
        <f>+'EVALUACION CON CONTROLES'!K37</f>
        <v>7</v>
      </c>
      <c r="R32" s="17" t="str">
        <f>+'EVALUACION CON CONTROLES'!L37</f>
        <v>ALTO</v>
      </c>
      <c r="S32" s="18" t="str">
        <f>+'EVALUACION CON CONTROLES'!M37</f>
        <v>SI</v>
      </c>
      <c r="T32" s="18" t="str">
        <f>+'EVALUACION CON CONTROLES'!N37</f>
        <v>Supervisor / Contratista</v>
      </c>
      <c r="U32" s="18" t="str">
        <f>+'EVALUACION CON CONTROLES'!O37</f>
        <v>Ejecución</v>
      </c>
      <c r="V32" s="18" t="str">
        <f>+'EVALUACION CON CONTROLES'!P37</f>
        <v>Finalización</v>
      </c>
      <c r="W32" s="18" t="str">
        <f>+'EVALUACION CON CONTROLES'!Q37</f>
        <v>Verificación de personal en campo y revisión de hojas de vida</v>
      </c>
      <c r="X32" s="19" t="str">
        <f>+'EVALUACION CON CONTROLES'!R37</f>
        <v>Seguimiento semanal</v>
      </c>
    </row>
    <row r="33" spans="2:24" ht="106.5" customHeight="1" thickBot="1" x14ac:dyDescent="0.4">
      <c r="B33" s="16">
        <v>23</v>
      </c>
      <c r="C33" s="18" t="str">
        <f>+'EVALUACION CON CONTROLES'!C38:F38</f>
        <v>Eventos de orden público que impidan la realización de actividades</v>
      </c>
      <c r="D33" s="17" t="str">
        <f>+'EVALUACION CON CONTROLES'!B38</f>
        <v>EJECUCIÓN</v>
      </c>
      <c r="E33" s="17" t="str">
        <f>VLOOKUP(C33,'IDENTIFICACION Y ANALISIS'!$B$19:$F$55,3,FALSE)</f>
        <v>General</v>
      </c>
      <c r="F33" s="17" t="str">
        <f>VLOOKUP(C33,'IDENTIFICACION Y ANALISIS'!$B$19:$F$55,4,FALSE)</f>
        <v>Externo</v>
      </c>
      <c r="G33" s="32" t="str">
        <f>+EVALUACION!H39</f>
        <v>Cancelación o suspensión de eventos, riesgo para beneficiarios y personal, incumplimiento de metas</v>
      </c>
      <c r="H33" s="32">
        <f>+EVALUACION!I39</f>
        <v>3</v>
      </c>
      <c r="I33" s="32">
        <f>+EVALUACION!J39</f>
        <v>4</v>
      </c>
      <c r="J33" s="32">
        <f>+EVALUACION!K39</f>
        <v>7</v>
      </c>
      <c r="K33" s="33" t="str">
        <f>+EVALUACION!L39</f>
        <v>ALTO</v>
      </c>
      <c r="L33" s="18" t="s">
        <v>84</v>
      </c>
      <c r="M33" s="110">
        <v>0.5</v>
      </c>
      <c r="N33" s="18" t="str">
        <f>+'EVALUACION CON CONTROLES'!G38</f>
        <v>Coordinación con Policía Nacional y Alcaldía Local; planes de contingencia</v>
      </c>
      <c r="O33" s="18">
        <f>+'EVALUACION CON CONTROLES'!I38</f>
        <v>3</v>
      </c>
      <c r="P33" s="18">
        <f>+'EVALUACION CON CONTROLES'!J38</f>
        <v>4</v>
      </c>
      <c r="Q33" s="18">
        <f>+'EVALUACION CON CONTROLES'!K38</f>
        <v>7</v>
      </c>
      <c r="R33" s="17" t="str">
        <f>+'EVALUACION CON CONTROLES'!L38</f>
        <v>ALTO</v>
      </c>
      <c r="S33" s="18" t="str">
        <f>+'EVALUACION CON CONTROLES'!M38</f>
        <v>NO</v>
      </c>
      <c r="T33" s="18" t="str">
        <f>+'EVALUACION CON CONTROLES'!N38</f>
        <v>Alcaldía Local / Policía / Contratista</v>
      </c>
      <c r="U33" s="18" t="str">
        <f>+'EVALUACION CON CONTROLES'!O38</f>
        <v>Ejecución</v>
      </c>
      <c r="V33" s="18" t="str">
        <f>+'EVALUACION CON CONTROLES'!P38</f>
        <v>Finalización</v>
      </c>
      <c r="W33" s="18" t="str">
        <f>+'EVALUACION CON CONTROLES'!Q38</f>
        <v>Reportes de orden público, coordinación con autoridades y actas de contingencia</v>
      </c>
      <c r="X33" s="19" t="str">
        <f>+'EVALUACION CON CONTROLES'!R38</f>
        <v>Seguimiento permanente</v>
      </c>
    </row>
    <row r="34" spans="2:24" ht="106.5" customHeight="1" thickBot="1" x14ac:dyDescent="0.4">
      <c r="B34" s="16">
        <v>24</v>
      </c>
      <c r="C34" s="18" t="str">
        <f>+'EVALUACION CON CONTROLES'!C39:F39</f>
        <v>Fenómenos climáticos o de la naturaleza durante la ejecución</v>
      </c>
      <c r="D34" s="17" t="str">
        <f>+'EVALUACION CON CONTROLES'!B39</f>
        <v>EJECUCIÓN</v>
      </c>
      <c r="E34" s="17" t="str">
        <f>VLOOKUP(C34,'IDENTIFICACION Y ANALISIS'!$B$19:$F$55,3,FALSE)</f>
        <v>General</v>
      </c>
      <c r="F34" s="17" t="str">
        <f>VLOOKUP(C34,'IDENTIFICACION Y ANALISIS'!$B$19:$F$55,4,FALSE)</f>
        <v>Externo</v>
      </c>
      <c r="G34" s="32" t="str">
        <f>+EVALUACION!H40</f>
        <v>Cancelación de eventos, accidentes de beneficiarios, costos adicionales de reprogramación, incumplimiento de metas</v>
      </c>
      <c r="H34" s="32">
        <f>+EVALUACION!I40</f>
        <v>4</v>
      </c>
      <c r="I34" s="32">
        <f>+EVALUACION!J40</f>
        <v>3</v>
      </c>
      <c r="J34" s="32">
        <f>+EVALUACION!K40</f>
        <v>7</v>
      </c>
      <c r="K34" s="33" t="str">
        <f>+EVALUACION!L40</f>
        <v>ALTO</v>
      </c>
      <c r="L34" s="18" t="s">
        <v>84</v>
      </c>
      <c r="M34" s="110">
        <v>0.5</v>
      </c>
      <c r="N34" s="18" t="str">
        <f>+'EVALUACION CON CONTROLES'!G39</f>
        <v>Póliza de seguros con amparo de eventos climáticos; fechas alternas</v>
      </c>
      <c r="O34" s="18">
        <f>+'EVALUACION CON CONTROLES'!I39</f>
        <v>4</v>
      </c>
      <c r="P34" s="18">
        <f>+'EVALUACION CON CONTROLES'!J39</f>
        <v>3</v>
      </c>
      <c r="Q34" s="18">
        <f>+'EVALUACION CON CONTROLES'!K39</f>
        <v>7</v>
      </c>
      <c r="R34" s="17" t="str">
        <f>+'EVALUACION CON CONTROLES'!L39</f>
        <v>ALTO</v>
      </c>
      <c r="S34" s="18" t="str">
        <f>+'EVALUACION CON CONTROLES'!M39</f>
        <v>SI</v>
      </c>
      <c r="T34" s="18" t="str">
        <f>+'EVALUACION CON CONTROLES'!N39</f>
        <v>Supervisor / Contratista</v>
      </c>
      <c r="U34" s="18" t="str">
        <f>+'EVALUACION CON CONTROLES'!O39</f>
        <v>Ejecución</v>
      </c>
      <c r="V34" s="18" t="str">
        <f>+'EVALUACION CON CONTROLES'!P39</f>
        <v>Finalización</v>
      </c>
      <c r="W34" s="18" t="str">
        <f>+'EVALUACION CON CONTROLES'!Q39</f>
        <v>Seguimiento a condiciones climáticas y actas de reprogramación de eventos</v>
      </c>
      <c r="X34" s="19" t="str">
        <f>+'EVALUACION CON CONTROLES'!R39</f>
        <v>Seguimiento por evento</v>
      </c>
    </row>
    <row r="35" spans="2:24" ht="106.5" customHeight="1" thickBot="1" x14ac:dyDescent="0.4">
      <c r="B35" s="16">
        <v>25</v>
      </c>
      <c r="C35" s="18" t="str">
        <f>+'EVALUACION CON CONTROLES'!C40:F40</f>
        <v>Desequilibrio económico del contrato por variación de precios</v>
      </c>
      <c r="D35" s="17" t="str">
        <f>+'EVALUACION CON CONTROLES'!B40</f>
        <v>EJECUCIÓN</v>
      </c>
      <c r="E35" s="17" t="str">
        <f>VLOOKUP(C35,'IDENTIFICACION Y ANALISIS'!$B$19:$F$55,3,FALSE)</f>
        <v>General</v>
      </c>
      <c r="F35" s="17" t="str">
        <f>VLOOKUP(C35,'IDENTIFICACION Y ANALISIS'!$B$19:$F$55,4,FALSE)</f>
        <v>Externo</v>
      </c>
      <c r="G35" s="32" t="str">
        <f>+EVALUACION!H41</f>
        <v>Solicitudes de adición o desequilibrio económico por parte del contratista, riesgo de incumplimiento, reclamaciones</v>
      </c>
      <c r="H35" s="32">
        <f>+EVALUACION!I41</f>
        <v>3</v>
      </c>
      <c r="I35" s="32">
        <f>+EVALUACION!J41</f>
        <v>3</v>
      </c>
      <c r="J35" s="32">
        <f>+EVALUACION!K41</f>
        <v>6</v>
      </c>
      <c r="K35" s="33" t="str">
        <f>+EVALUACION!L41</f>
        <v>ALTO</v>
      </c>
      <c r="L35" s="18" t="s">
        <v>84</v>
      </c>
      <c r="M35" s="110">
        <v>1</v>
      </c>
      <c r="N35" s="18" t="str">
        <f>+'EVALUACION CON CONTROLES'!G40</f>
        <v>Análisis de mercado exhaustivo; cláusula de fórmula de reajuste si aplica</v>
      </c>
      <c r="O35" s="18">
        <f>+'EVALUACION CON CONTROLES'!I40</f>
        <v>3</v>
      </c>
      <c r="P35" s="18">
        <f>+'EVALUACION CON CONTROLES'!J40</f>
        <v>3</v>
      </c>
      <c r="Q35" s="18">
        <f>+'EVALUACION CON CONTROLES'!K40</f>
        <v>6</v>
      </c>
      <c r="R35" s="17" t="str">
        <f>+'EVALUACION CON CONTROLES'!L40</f>
        <v>ALTO</v>
      </c>
      <c r="S35" s="18" t="str">
        <f>+'EVALUACION CON CONTROLES'!M40</f>
        <v>SI</v>
      </c>
      <c r="T35" s="18" t="str">
        <f>+'EVALUACION CON CONTROLES'!N40</f>
        <v>Supervisor / Área Financiera</v>
      </c>
      <c r="U35" s="18" t="str">
        <f>+'EVALUACION CON CONTROLES'!O40</f>
        <v>Ejecución</v>
      </c>
      <c r="V35" s="18" t="str">
        <f>+'EVALUACION CON CONTROLES'!P40</f>
        <v>Finalización</v>
      </c>
      <c r="W35" s="18" t="str">
        <f>+'EVALUACION CON CONTROLES'!Q40</f>
        <v>Análisis mensual de costos y revisión de solicitudes de ajuste económico</v>
      </c>
      <c r="X35" s="19" t="str">
        <f>+'EVALUACION CON CONTROLES'!R40</f>
        <v>Seguimiento mensual</v>
      </c>
    </row>
    <row r="36" spans="2:24" ht="106.5" customHeight="1" thickBot="1" x14ac:dyDescent="0.4">
      <c r="B36" s="16">
        <v>26</v>
      </c>
      <c r="C36" s="18" t="str">
        <f>+'EVALUACION CON CONTROLES'!C41:F41</f>
        <v>Inadecuada supervisión del contrato</v>
      </c>
      <c r="D36" s="17" t="str">
        <f>+'EVALUACION CON CONTROLES'!B41</f>
        <v>EJECUCIÓN</v>
      </c>
      <c r="E36" s="17" t="str">
        <f>VLOOKUP(C36,'IDENTIFICACION Y ANALISIS'!$B$19:$F$55,3,FALSE)</f>
        <v>Especifico</v>
      </c>
      <c r="F36" s="17" t="str">
        <f>VLOOKUP(C36,'IDENTIFICACION Y ANALISIS'!$B$19:$F$55,4,FALSE)</f>
        <v>Interno</v>
      </c>
      <c r="G36" s="32" t="str">
        <f>+EVALUACION!H42</f>
        <v>Pagos por actividades no ejecutadas, mala calidad de los eventos, imposibilidad de imponer sanciones oportunas, detrimento patrimonial</v>
      </c>
      <c r="H36" s="32">
        <f>+EVALUACION!I42</f>
        <v>3</v>
      </c>
      <c r="I36" s="32">
        <f>+EVALUACION!J42</f>
        <v>5</v>
      </c>
      <c r="J36" s="32">
        <f>+EVALUACION!K42</f>
        <v>8</v>
      </c>
      <c r="K36" s="33" t="str">
        <f>+EVALUACION!L42</f>
        <v>EXTREMO</v>
      </c>
      <c r="L36" s="18" t="s">
        <v>82</v>
      </c>
      <c r="M36" s="110">
        <v>1</v>
      </c>
      <c r="N36" s="18" t="str">
        <f>+'EVALUACION CON CONTROLES'!G41</f>
        <v>Designar supervisor idóneo; informes mensuales de supervisión; apoyo técnico</v>
      </c>
      <c r="O36" s="18">
        <f>+'EVALUACION CON CONTROLES'!I41</f>
        <v>3</v>
      </c>
      <c r="P36" s="18">
        <f>+'EVALUACION CON CONTROLES'!J41</f>
        <v>5</v>
      </c>
      <c r="Q36" s="18">
        <f>+'EVALUACION CON CONTROLES'!K41</f>
        <v>8</v>
      </c>
      <c r="R36" s="17" t="str">
        <f>+'EVALUACION CON CONTROLES'!L41</f>
        <v>EXTREMO</v>
      </c>
      <c r="S36" s="18" t="str">
        <f>+'EVALUACION CON CONTROLES'!M41</f>
        <v>SI</v>
      </c>
      <c r="T36" s="18" t="str">
        <f>+'EVALUACION CON CONTROLES'!N41</f>
        <v>Supervisor del contrato</v>
      </c>
      <c r="U36" s="18" t="str">
        <f>+'EVALUACION CON CONTROLES'!O41</f>
        <v>Ejecución</v>
      </c>
      <c r="V36" s="18" t="str">
        <f>+'EVALUACION CON CONTROLES'!P41</f>
        <v>Finalización</v>
      </c>
      <c r="W36" s="18" t="str">
        <f>+'EVALUACION CON CONTROLES'!Q41</f>
        <v>Informes de supervisión técnica, financiera y administrativa con checklist</v>
      </c>
      <c r="X36" s="19" t="str">
        <f>+'EVALUACION CON CONTROLES'!R41</f>
        <v>Seguimiento semanal</v>
      </c>
    </row>
    <row r="37" spans="2:24" ht="106.5" customHeight="1" thickBot="1" x14ac:dyDescent="0.4">
      <c r="B37" s="16">
        <v>27</v>
      </c>
      <c r="C37" s="18" t="str">
        <f>+'EVALUACION CON CONTROLES'!C42:F42</f>
        <v>Incumplimiento de obligaciones laborales y de seguridad social por parte del contratista</v>
      </c>
      <c r="D37" s="17" t="str">
        <f>+'EVALUACION CON CONTROLES'!B42</f>
        <v>EJECUCIÓN</v>
      </c>
      <c r="E37" s="17" t="str">
        <f>VLOOKUP(C37,'IDENTIFICACION Y ANALISIS'!$B$19:$F$55,3,FALSE)</f>
        <v>Especifico</v>
      </c>
      <c r="F37" s="17" t="str">
        <f>VLOOKUP(C37,'IDENTIFICACION Y ANALISIS'!$B$19:$F$55,4,FALSE)</f>
        <v>Externo</v>
      </c>
      <c r="G37" s="32" t="str">
        <f>+EVALUACION!H43</f>
        <v>Reclamaciones laborales contra la entidad, investigaciones de la Inspección de Trabajo, afectación reputacional</v>
      </c>
      <c r="H37" s="32">
        <f>+EVALUACION!I43</f>
        <v>3</v>
      </c>
      <c r="I37" s="32">
        <f>+EVALUACION!J43</f>
        <v>3</v>
      </c>
      <c r="J37" s="32">
        <f>+EVALUACION!K43</f>
        <v>6</v>
      </c>
      <c r="K37" s="33" t="str">
        <f>+EVALUACION!L43</f>
        <v>ALTO</v>
      </c>
      <c r="L37" s="18" t="s">
        <v>83</v>
      </c>
      <c r="M37" s="110">
        <v>1</v>
      </c>
      <c r="N37" s="18" t="str">
        <f>+'EVALUACION CON CONTROLES'!G42</f>
        <v>Verificación periódica de nómina y aportes; retención de pagos si hay incumplimiento</v>
      </c>
      <c r="O37" s="18">
        <f>+'EVALUACION CON CONTROLES'!I42</f>
        <v>3</v>
      </c>
      <c r="P37" s="18">
        <f>+'EVALUACION CON CONTROLES'!J42</f>
        <v>3</v>
      </c>
      <c r="Q37" s="18">
        <f>+'EVALUACION CON CONTROLES'!K42</f>
        <v>6</v>
      </c>
      <c r="R37" s="17" t="str">
        <f>+'EVALUACION CON CONTROLES'!L42</f>
        <v>ALTO</v>
      </c>
      <c r="S37" s="18" t="str">
        <f>+'EVALUACION CON CONTROLES'!M42</f>
        <v>NO</v>
      </c>
      <c r="T37" s="18" t="str">
        <f>+'EVALUACION CON CONTROLES'!N42</f>
        <v>Supervisor / Contratista</v>
      </c>
      <c r="U37" s="18" t="str">
        <f>+'EVALUACION CON CONTROLES'!O42</f>
        <v>Ejecución</v>
      </c>
      <c r="V37" s="18" t="str">
        <f>+'EVALUACION CON CONTROLES'!P42</f>
        <v>Finalización</v>
      </c>
      <c r="W37" s="18" t="str">
        <f>+'EVALUACION CON CONTROLES'!Q42</f>
        <v>Verificación de pagos de nómina y seguridad social mediante soportes PILA</v>
      </c>
      <c r="X37" s="19" t="str">
        <f>+'EVALUACION CON CONTROLES'!R42</f>
        <v>Verificación mensual</v>
      </c>
    </row>
    <row r="38" spans="2:24" ht="106.5" customHeight="1" thickBot="1" x14ac:dyDescent="0.4">
      <c r="B38" s="16">
        <v>28</v>
      </c>
      <c r="C38" s="18" t="str">
        <f>+'EVALUACION CON CONTROLES'!C43:F43</f>
        <v>Fallas tecnológicas en el registro y reporte de beneficiarios</v>
      </c>
      <c r="D38" s="17" t="str">
        <f>+'EVALUACION CON CONTROLES'!B43</f>
        <v>EJECUCIÓN</v>
      </c>
      <c r="E38" s="17" t="str">
        <f>VLOOKUP(C38,'IDENTIFICACION Y ANALISIS'!$B$19:$F$55,3,FALSE)</f>
        <v>Especifico</v>
      </c>
      <c r="F38" s="17" t="str">
        <f>VLOOKUP(C38,'IDENTIFICACION Y ANALISIS'!$B$19:$F$55,4,FALSE)</f>
        <v>Interno</v>
      </c>
      <c r="G38" s="32" t="str">
        <f>+EVALUACION!H44</f>
        <v>Observaciones de Contraloría, imposibilidad de certificar el cumplimiento de la meta del proyecto 2249, hallazgos fiscales</v>
      </c>
      <c r="H38" s="32">
        <f>+EVALUACION!I44</f>
        <v>3</v>
      </c>
      <c r="I38" s="32">
        <f>+EVALUACION!J44</f>
        <v>4</v>
      </c>
      <c r="J38" s="32">
        <f>+EVALUACION!K44</f>
        <v>7</v>
      </c>
      <c r="K38" s="33" t="str">
        <f>+EVALUACION!L44</f>
        <v>ALTO</v>
      </c>
      <c r="L38" s="18" t="s">
        <v>83</v>
      </c>
      <c r="M38" s="110">
        <v>1</v>
      </c>
      <c r="N38" s="18" t="str">
        <f>+'EVALUACION CON CONTROLES'!G43</f>
        <v>Exigir sistema de registro digital y físico con respaldo; validación mensual</v>
      </c>
      <c r="O38" s="18">
        <f>+'EVALUACION CON CONTROLES'!I43</f>
        <v>3</v>
      </c>
      <c r="P38" s="18">
        <f>+'EVALUACION CON CONTROLES'!J43</f>
        <v>4</v>
      </c>
      <c r="Q38" s="18">
        <f>+'EVALUACION CON CONTROLES'!K43</f>
        <v>7</v>
      </c>
      <c r="R38" s="17" t="str">
        <f>+'EVALUACION CON CONTROLES'!L43</f>
        <v>ALTO</v>
      </c>
      <c r="S38" s="18" t="str">
        <f>+'EVALUACION CON CONTROLES'!M43</f>
        <v>NO</v>
      </c>
      <c r="T38" s="18" t="str">
        <f>+'EVALUACION CON CONTROLES'!N43</f>
        <v>Supervisor / Área TIC</v>
      </c>
      <c r="U38" s="18" t="str">
        <f>+'EVALUACION CON CONTROLES'!O43</f>
        <v>Ejecución</v>
      </c>
      <c r="V38" s="18" t="str">
        <f>+'EVALUACION CON CONTROLES'!P43</f>
        <v>Finalización</v>
      </c>
      <c r="W38" s="18" t="str">
        <f>+'EVALUACION CON CONTROLES'!Q43</f>
        <v>Validación de bases de datos de beneficiarios y respaldo físico/digital</v>
      </c>
      <c r="X38" s="19" t="str">
        <f>+'EVALUACION CON CONTROLES'!R43</f>
        <v>Seguimiento mensual</v>
      </c>
    </row>
    <row r="39" spans="2:24" ht="106.5" customHeight="1" thickBot="1" x14ac:dyDescent="0.4">
      <c r="B39" s="16">
        <v>29</v>
      </c>
      <c r="C39" s="18" t="str">
        <f>+'EVALUACION CON CONTROLES'!C44:F44</f>
        <v>Afectaciones ambientales derivadas de la realización de eventos masivos</v>
      </c>
      <c r="D39" s="17" t="str">
        <f>+'EVALUACION CON CONTROLES'!B44</f>
        <v>EJECUCIÓN</v>
      </c>
      <c r="E39" s="17" t="str">
        <f>VLOOKUP(C39,'IDENTIFICACION Y ANALISIS'!$B$19:$F$55,3,FALSE)</f>
        <v>Especifico</v>
      </c>
      <c r="F39" s="17" t="str">
        <f>VLOOKUP(C39,'IDENTIFICACION Y ANALISIS'!$B$19:$F$55,4,FALSE)</f>
        <v>Externo</v>
      </c>
      <c r="G39" s="32" t="str">
        <f>+EVALUACION!H45</f>
        <v>Sanciones de la autoridad ambiental (SDA), quejas de la comunidad, daños al espacio público, afectación reputacional de la entidad</v>
      </c>
      <c r="H39" s="32">
        <f>+EVALUACION!I45</f>
        <v>2</v>
      </c>
      <c r="I39" s="32">
        <f>+EVALUACION!J45</f>
        <v>3</v>
      </c>
      <c r="J39" s="32">
        <f>+EVALUACION!K45</f>
        <v>5</v>
      </c>
      <c r="K39" s="33" t="str">
        <f>+EVALUACION!L45</f>
        <v>MEDIO</v>
      </c>
      <c r="L39" s="18" t="s">
        <v>83</v>
      </c>
      <c r="M39" s="110">
        <v>1</v>
      </c>
      <c r="N39" s="18" t="str">
        <f>+'EVALUACION CON CONTROLES'!G44</f>
        <v>Exigir plan de manejo ambiental y gestión de residuos en el contrato</v>
      </c>
      <c r="O39" s="18">
        <f>+'EVALUACION CON CONTROLES'!I44</f>
        <v>2</v>
      </c>
      <c r="P39" s="18">
        <f>+'EVALUACION CON CONTROLES'!J44</f>
        <v>3</v>
      </c>
      <c r="Q39" s="18">
        <f>+'EVALUACION CON CONTROLES'!K44</f>
        <v>5</v>
      </c>
      <c r="R39" s="17" t="str">
        <f>+'EVALUACION CON CONTROLES'!L44</f>
        <v>MEDIO</v>
      </c>
      <c r="S39" s="18" t="str">
        <f>+'EVALUACION CON CONTROLES'!M44</f>
        <v>NO</v>
      </c>
      <c r="T39" s="18" t="str">
        <f>+'EVALUACION CON CONTROLES'!N44</f>
        <v>Contratista / Autoridad ambiental</v>
      </c>
      <c r="U39" s="18" t="str">
        <f>+'EVALUACION CON CONTROLES'!O44</f>
        <v>Ejecución</v>
      </c>
      <c r="V39" s="18" t="str">
        <f>+'EVALUACION CON CONTROLES'!P44</f>
        <v>Finalización</v>
      </c>
      <c r="W39" s="18" t="str">
        <f>+'EVALUACION CON CONTROLES'!Q44</f>
        <v>Inspecciones en sitio y verificación del plan de manejo ambiental</v>
      </c>
      <c r="X39" s="19" t="str">
        <f>+'EVALUACION CON CONTROLES'!R44</f>
        <v>Seguimiento por evento</v>
      </c>
    </row>
    <row r="40" spans="2:24" ht="106.5" customHeight="1" thickBot="1" x14ac:dyDescent="0.4">
      <c r="B40" s="16">
        <v>30</v>
      </c>
      <c r="C40" s="18" t="str">
        <f>+'EVALUACION CON CONTROLES'!C45:F45</f>
        <v>Desarticulación con el IDRD, la Secretaría de Cultura y otras entidades</v>
      </c>
      <c r="D40" s="17" t="str">
        <f>+'EVALUACION CON CONTROLES'!B45</f>
        <v>EJECUCIÓN</v>
      </c>
      <c r="E40" s="17" t="str">
        <f>VLOOKUP(C40,'IDENTIFICACION Y ANALISIS'!$B$19:$F$55,3,FALSE)</f>
        <v>Especifico</v>
      </c>
      <c r="F40" s="17" t="str">
        <f>VLOOKUP(C40,'IDENTIFICACION Y ANALISIS'!$B$19:$F$55,4,FALSE)</f>
        <v>Externo</v>
      </c>
      <c r="G40" s="32" t="str">
        <f>+EVALUACION!H46</f>
        <v>Duplicidad de acciones, sub-utilización de recursos, limitaciones para alcanzar la meta de beneficiarios</v>
      </c>
      <c r="H40" s="32">
        <f>+EVALUACION!I46</f>
        <v>2</v>
      </c>
      <c r="I40" s="32">
        <f>+EVALUACION!J46</f>
        <v>3</v>
      </c>
      <c r="J40" s="32">
        <f>+EVALUACION!K46</f>
        <v>5</v>
      </c>
      <c r="K40" s="33" t="str">
        <f>+EVALUACION!L46</f>
        <v>MEDIO</v>
      </c>
      <c r="L40" s="18" t="s">
        <v>84</v>
      </c>
      <c r="M40" s="110">
        <v>1</v>
      </c>
      <c r="N40" s="18" t="str">
        <f>+'EVALUACION CON CONTROLES'!G45</f>
        <v>Actas de coordinación interinstitucional previas al inicio de actividades</v>
      </c>
      <c r="O40" s="18">
        <f>+'EVALUACION CON CONTROLES'!I45</f>
        <v>2</v>
      </c>
      <c r="P40" s="18">
        <f>+'EVALUACION CON CONTROLES'!J45</f>
        <v>3</v>
      </c>
      <c r="Q40" s="18">
        <f>+'EVALUACION CON CONTROLES'!K45</f>
        <v>5</v>
      </c>
      <c r="R40" s="17" t="str">
        <f>+'EVALUACION CON CONTROLES'!L45</f>
        <v>MEDIO</v>
      </c>
      <c r="S40" s="18" t="str">
        <f>+'EVALUACION CON CONTROLES'!M45</f>
        <v>NO</v>
      </c>
      <c r="T40" s="18" t="str">
        <f>+'EVALUACION CON CONTROLES'!N45</f>
        <v>Supervisor / Entidades aliadas</v>
      </c>
      <c r="U40" s="18" t="str">
        <f>+'EVALUACION CON CONTROLES'!O45</f>
        <v>Ejecución</v>
      </c>
      <c r="V40" s="18" t="str">
        <f>+'EVALUACION CON CONTROLES'!P45</f>
        <v>Finalización</v>
      </c>
      <c r="W40" s="18" t="str">
        <f>+'EVALUACION CON CONTROLES'!Q45</f>
        <v>Actas de coordinación interinstitucional y seguimiento a compromisos</v>
      </c>
      <c r="X40" s="19" t="str">
        <f>+'EVALUACION CON CONTROLES'!R45</f>
        <v>Comité mensual</v>
      </c>
    </row>
    <row r="41" spans="2:24" ht="106.5" customHeight="1" thickBot="1" x14ac:dyDescent="0.4">
      <c r="B41" s="16">
        <v>31</v>
      </c>
      <c r="C41" s="18" t="str">
        <f>+'EVALUACION CON CONTROLES'!C46:F46</f>
        <v>No concertación efectiva con las iniciativas de Presupuestos Participativos</v>
      </c>
      <c r="D41" s="17" t="str">
        <f>+'EVALUACION CON CONTROLES'!B46</f>
        <v>EJECUCIÓN</v>
      </c>
      <c r="E41" s="17" t="str">
        <f>VLOOKUP(C41,'IDENTIFICACION Y ANALISIS'!$B$19:$F$55,3,FALSE)</f>
        <v>Especifico</v>
      </c>
      <c r="F41" s="17" t="str">
        <f>VLOOKUP(C41,'IDENTIFICACION Y ANALISIS'!$B$19:$F$55,4,FALSE)</f>
        <v>Externo</v>
      </c>
      <c r="G41" s="32" t="str">
        <f>+EVALUACION!H47</f>
        <v>Reclamaciones ciudadanas, intervención de veedurías, riesgo de suspensión de actividades, pérdida de legitimidad del proceso</v>
      </c>
      <c r="H41" s="32">
        <f>+EVALUACION!I47</f>
        <v>3</v>
      </c>
      <c r="I41" s="32">
        <f>+EVALUACION!J47</f>
        <v>4</v>
      </c>
      <c r="J41" s="32">
        <f>+EVALUACION!K47</f>
        <v>7</v>
      </c>
      <c r="K41" s="33" t="str">
        <f>+EVALUACION!L47</f>
        <v>ALTO</v>
      </c>
      <c r="L41" s="18" t="s">
        <v>84</v>
      </c>
      <c r="M41" s="110">
        <v>1</v>
      </c>
      <c r="N41" s="18" t="str">
        <f>+'EVALUACION CON CONTROLES'!G46</f>
        <v>Exigir actas de concertación comunitaria como entregable; acompañamiento del FDL</v>
      </c>
      <c r="O41" s="18">
        <f>+'EVALUACION CON CONTROLES'!I46</f>
        <v>3</v>
      </c>
      <c r="P41" s="18">
        <f>+'EVALUACION CON CONTROLES'!J46</f>
        <v>4</v>
      </c>
      <c r="Q41" s="18">
        <f>+'EVALUACION CON CONTROLES'!K46</f>
        <v>7</v>
      </c>
      <c r="R41" s="17" t="str">
        <f>+'EVALUACION CON CONTROLES'!L46</f>
        <v>ALTO</v>
      </c>
      <c r="S41" s="18" t="str">
        <f>+'EVALUACION CON CONTROLES'!M46</f>
        <v>NO</v>
      </c>
      <c r="T41" s="18" t="str">
        <f>+'EVALUACION CON CONTROLES'!N46</f>
        <v>Supervisor / Área de Participacion</v>
      </c>
      <c r="U41" s="18" t="str">
        <f>+'EVALUACION CON CONTROLES'!O46</f>
        <v>Ejecución</v>
      </c>
      <c r="V41" s="18" t="str">
        <f>+'EVALUACION CON CONTROLES'!P46</f>
        <v>Finalización</v>
      </c>
      <c r="W41" s="18" t="str">
        <f>+'EVALUACION CON CONTROLES'!Q46</f>
        <v>Actas de concertación comunitaria y seguimiento a acuerdos</v>
      </c>
      <c r="X41" s="19" t="str">
        <f>+'EVALUACION CON CONTROLES'!R46</f>
        <v>Seguimiento mensual</v>
      </c>
    </row>
    <row r="42" spans="2:24" ht="106.5" customHeight="1" thickBot="1" x14ac:dyDescent="0.4">
      <c r="B42" s="16">
        <v>32</v>
      </c>
      <c r="C42" s="18" t="str">
        <f>+'EVALUACION CON CONTROLES'!C47:F47</f>
        <v>Accidentes o lesiones de beneficiarios durante los eventos</v>
      </c>
      <c r="D42" s="17" t="str">
        <f>+'EVALUACION CON CONTROLES'!B47</f>
        <v>EJECUCIÓN</v>
      </c>
      <c r="E42" s="17" t="str">
        <f>VLOOKUP(C42,'IDENTIFICACION Y ANALISIS'!$B$19:$F$55,3,FALSE)</f>
        <v>Especifico</v>
      </c>
      <c r="F42" s="17" t="str">
        <f>VLOOKUP(C42,'IDENTIFICACION Y ANALISIS'!$B$19:$F$55,4,FALSE)</f>
        <v>Externo</v>
      </c>
      <c r="G42" s="32" t="str">
        <f>+EVALUACION!H48</f>
        <v>Reclamaciones civiles y penales contra la entidad y el contratista, afectación reputacional, suspensión de actividades</v>
      </c>
      <c r="H42" s="32">
        <f>+EVALUACION!I48</f>
        <v>3</v>
      </c>
      <c r="I42" s="32">
        <f>+EVALUACION!J48</f>
        <v>4</v>
      </c>
      <c r="J42" s="32">
        <f>+EVALUACION!K48</f>
        <v>7</v>
      </c>
      <c r="K42" s="33" t="str">
        <f>+EVALUACION!L48</f>
        <v>ALTO</v>
      </c>
      <c r="L42" s="18" t="s">
        <v>83</v>
      </c>
      <c r="M42" s="110">
        <v>1</v>
      </c>
      <c r="N42" s="18" t="str">
        <f>+'EVALUACION CON CONTROLES'!G47</f>
        <v>Exigir póliza de accidentes, protocolo de seguridad y personal de primeros auxilios</v>
      </c>
      <c r="O42" s="18">
        <f>+'EVALUACION CON CONTROLES'!I47</f>
        <v>3</v>
      </c>
      <c r="P42" s="18">
        <f>+'EVALUACION CON CONTROLES'!J47</f>
        <v>4</v>
      </c>
      <c r="Q42" s="18">
        <f>+'EVALUACION CON CONTROLES'!K47</f>
        <v>7</v>
      </c>
      <c r="R42" s="17" t="str">
        <f>+'EVALUACION CON CONTROLES'!L47</f>
        <v>ALTO</v>
      </c>
      <c r="S42" s="18" t="str">
        <f>+'EVALUACION CON CONTROLES'!M47</f>
        <v>SI</v>
      </c>
      <c r="T42" s="18" t="str">
        <f>+'EVALUACION CON CONTROLES'!N47</f>
        <v>Contratista / Supervisor</v>
      </c>
      <c r="U42" s="18" t="str">
        <f>+'EVALUACION CON CONTROLES'!O47</f>
        <v>Ejecución</v>
      </c>
      <c r="V42" s="18" t="str">
        <f>+'EVALUACION CON CONTROLES'!P47</f>
        <v>Finalización</v>
      </c>
      <c r="W42" s="18" t="str">
        <f>+'EVALUACION CON CONTROLES'!Q47</f>
        <v>Reportes de incidentes, actas de atención y verificación de pólizas</v>
      </c>
      <c r="X42" s="19" t="str">
        <f>+'EVALUACION CON CONTROLES'!R47</f>
        <v>Seguimiento por evento</v>
      </c>
    </row>
    <row r="43" spans="2:24" ht="106.5" customHeight="1" thickBot="1" x14ac:dyDescent="0.4">
      <c r="B43" s="16">
        <v>33</v>
      </c>
      <c r="C43" s="18" t="str">
        <f>+'EVALUACION CON CONTROLES'!C48:F48</f>
        <v>Cambios regulatorios o normativos durante la ejecución</v>
      </c>
      <c r="D43" s="17" t="str">
        <f>+'EVALUACION CON CONTROLES'!B48</f>
        <v>EJECUCIÓN</v>
      </c>
      <c r="E43" s="17" t="str">
        <f>VLOOKUP(C43,'IDENTIFICACION Y ANALISIS'!$B$19:$F$55,3,FALSE)</f>
        <v>General</v>
      </c>
      <c r="F43" s="17" t="str">
        <f>VLOOKUP(C43,'IDENTIFICACION Y ANALISIS'!$B$19:$F$55,4,FALSE)</f>
        <v>Externo</v>
      </c>
      <c r="G43" s="32" t="str">
        <f>+EVALUACION!H49</f>
        <v>Necesidad de ajustes en la ejecución, costos adicionales, retrasos, posibles suspensiones de actividades</v>
      </c>
      <c r="H43" s="32">
        <f>+EVALUACION!I49</f>
        <v>2</v>
      </c>
      <c r="I43" s="32">
        <f>+EVALUACION!J49</f>
        <v>3</v>
      </c>
      <c r="J43" s="32">
        <f>+EVALUACION!K49</f>
        <v>5</v>
      </c>
      <c r="K43" s="33" t="str">
        <f>+EVALUACION!L49</f>
        <v>MEDIO</v>
      </c>
      <c r="L43" s="18" t="s">
        <v>84</v>
      </c>
      <c r="M43" s="110">
        <v>1</v>
      </c>
      <c r="N43" s="18" t="str">
        <f>+'EVALUACION CON CONTROLES'!G48</f>
        <v xml:space="preserve">Monitoreo normativo permanente; ajuste oportuno a los procedimientos </v>
      </c>
      <c r="O43" s="18">
        <f>+'EVALUACION CON CONTROLES'!I48</f>
        <v>2</v>
      </c>
      <c r="P43" s="18">
        <f>+'EVALUACION CON CONTROLES'!J48</f>
        <v>3</v>
      </c>
      <c r="Q43" s="18">
        <f>+'EVALUACION CON CONTROLES'!K48</f>
        <v>5</v>
      </c>
      <c r="R43" s="17" t="str">
        <f>+'EVALUACION CON CONTROLES'!L48</f>
        <v>MEDIO</v>
      </c>
      <c r="S43" s="18" t="str">
        <f>+'EVALUACION CON CONTROLES'!M48</f>
        <v>SI</v>
      </c>
      <c r="T43" s="18" t="str">
        <f>+'EVALUACION CON CONTROLES'!N48</f>
        <v>Área Jurídica / Supervisor</v>
      </c>
      <c r="U43" s="18" t="str">
        <f>+'EVALUACION CON CONTROLES'!O48</f>
        <v>Ejecución</v>
      </c>
      <c r="V43" s="18" t="str">
        <f>+'EVALUACION CON CONTROLES'!P48</f>
        <v>Finalización</v>
      </c>
      <c r="W43" s="18" t="str">
        <f>+'EVALUACION CON CONTROLES'!Q48</f>
        <v>Seguimiento a cambios normativos y emisión de alertas jurídicas</v>
      </c>
      <c r="X43" s="19" t="str">
        <f>+'EVALUACION CON CONTROLES'!R48</f>
        <v>Monitoreo permanente</v>
      </c>
    </row>
    <row r="44" spans="2:24" ht="106.5" customHeight="1" x14ac:dyDescent="0.35">
      <c r="B44" s="16">
        <v>34</v>
      </c>
      <c r="C44" s="18" t="str">
        <f>+'EVALUACION CON CONTROLES'!C49:F49</f>
        <v>Insuficiencia de implementos deportivos para atender los beneficiarios</v>
      </c>
      <c r="D44" s="17" t="str">
        <f>+'EVALUACION CON CONTROLES'!B49</f>
        <v>EJECUCIÓN</v>
      </c>
      <c r="E44" s="17" t="str">
        <f>VLOOKUP(C44,'IDENTIFICACION Y ANALISIS'!$B$19:$F$55,3,FALSE)</f>
        <v>Especifico</v>
      </c>
      <c r="F44" s="17" t="str">
        <f>VLOOKUP(C44,'IDENTIFICACION Y ANALISIS'!$B$19:$F$55,4,FALSE)</f>
        <v>Externo</v>
      </c>
      <c r="G44" s="32" t="str">
        <f>+EVALUACION!H50</f>
        <v>Actividades incompletas, insatisfacción de los beneficiarios, reclamaciones de la comunidad, incumplimiento de la meta</v>
      </c>
      <c r="H44" s="32">
        <f>+EVALUACION!I50</f>
        <v>2</v>
      </c>
      <c r="I44" s="32">
        <f>+EVALUACION!J50</f>
        <v>3</v>
      </c>
      <c r="J44" s="32">
        <f>+EVALUACION!K50</f>
        <v>5</v>
      </c>
      <c r="K44" s="33" t="str">
        <f>+EVALUACION!L50</f>
        <v>MEDIO</v>
      </c>
      <c r="L44" s="18" t="s">
        <v>84</v>
      </c>
      <c r="M44" s="110">
        <v>1</v>
      </c>
      <c r="N44" s="18" t="str">
        <f>+'EVALUACION CON CONTROLES'!G49</f>
        <v>Verificar entrega de implementos como hito previo a cada componente</v>
      </c>
      <c r="O44" s="18">
        <f>+'EVALUACION CON CONTROLES'!I49</f>
        <v>2</v>
      </c>
      <c r="P44" s="18">
        <f>+'EVALUACION CON CONTROLES'!J49</f>
        <v>3</v>
      </c>
      <c r="Q44" s="18">
        <f>+'EVALUACION CON CONTROLES'!K49</f>
        <v>5</v>
      </c>
      <c r="R44" s="17" t="str">
        <f>+'EVALUACION CON CONTROLES'!L49</f>
        <v>MEDIO</v>
      </c>
      <c r="S44" s="18" t="str">
        <f>+'EVALUACION CON CONTROLES'!M49</f>
        <v>NO</v>
      </c>
      <c r="T44" s="18" t="str">
        <f>+'EVALUACION CON CONTROLES'!N49</f>
        <v>Supervisor / Contratista</v>
      </c>
      <c r="U44" s="18" t="str">
        <f>+'EVALUACION CON CONTROLES'!O49</f>
        <v>Ejecución</v>
      </c>
      <c r="V44" s="18" t="str">
        <f>+'EVALUACION CON CONTROLES'!P49</f>
        <v>Finalización</v>
      </c>
      <c r="W44" s="18" t="str">
        <f>+'EVALUACION CON CONTROLES'!Q49</f>
        <v>Verificación de inventarios, actas de entrega y control de calidad de implementos</v>
      </c>
      <c r="X44" s="19" t="str">
        <f>+'EVALUACION CON CONTROLES'!R49</f>
        <v>Verificación por evento</v>
      </c>
    </row>
    <row r="45" spans="2:24" ht="13.5" customHeight="1" x14ac:dyDescent="0.35">
      <c r="B45" s="44"/>
      <c r="X45" s="45"/>
    </row>
    <row r="46" spans="2:24" ht="13.5" customHeight="1" x14ac:dyDescent="0.4">
      <c r="B46" s="44"/>
      <c r="E46" s="13"/>
      <c r="F46" s="119" t="s">
        <v>79</v>
      </c>
      <c r="G46" s="119"/>
      <c r="H46" s="13"/>
      <c r="I46" s="13"/>
      <c r="J46" s="120" t="s">
        <v>19</v>
      </c>
      <c r="K46" s="120"/>
      <c r="L46" s="120"/>
      <c r="M46" s="120"/>
      <c r="X46" s="45"/>
    </row>
    <row r="47" spans="2:24" ht="13.5" customHeight="1" x14ac:dyDescent="0.35">
      <c r="B47" s="44"/>
      <c r="E47" s="135" t="s">
        <v>2</v>
      </c>
      <c r="F47" s="40" t="s">
        <v>13</v>
      </c>
      <c r="G47" s="40" t="s">
        <v>12</v>
      </c>
      <c r="H47" s="13"/>
      <c r="I47" s="13"/>
      <c r="J47" s="150" t="s">
        <v>18</v>
      </c>
      <c r="K47" s="151"/>
      <c r="L47" s="150" t="s">
        <v>12</v>
      </c>
      <c r="M47" s="151"/>
      <c r="X47" s="45"/>
    </row>
    <row r="48" spans="2:24" ht="13.5" customHeight="1" x14ac:dyDescent="0.35">
      <c r="B48" s="44"/>
      <c r="E48" s="135"/>
      <c r="F48" s="18" t="s">
        <v>7</v>
      </c>
      <c r="G48" s="18">
        <v>1</v>
      </c>
      <c r="H48" s="13"/>
      <c r="I48" s="13"/>
      <c r="J48" s="123" t="s">
        <v>15</v>
      </c>
      <c r="K48" s="124"/>
      <c r="L48" s="125">
        <v>1</v>
      </c>
      <c r="M48" s="125"/>
      <c r="X48" s="45"/>
    </row>
    <row r="49" spans="2:24" ht="13.5" customHeight="1" x14ac:dyDescent="0.35">
      <c r="B49" s="44"/>
      <c r="E49" s="135"/>
      <c r="F49" s="18" t="s">
        <v>8</v>
      </c>
      <c r="G49" s="18">
        <v>2</v>
      </c>
      <c r="H49" s="13"/>
      <c r="I49" s="13"/>
      <c r="J49" s="123" t="s">
        <v>16</v>
      </c>
      <c r="K49" s="124"/>
      <c r="L49" s="125">
        <v>2</v>
      </c>
      <c r="M49" s="125"/>
      <c r="X49" s="45"/>
    </row>
    <row r="50" spans="2:24" ht="13.5" customHeight="1" x14ac:dyDescent="0.35">
      <c r="B50" s="44"/>
      <c r="E50" s="135"/>
      <c r="F50" s="18" t="s">
        <v>9</v>
      </c>
      <c r="G50" s="18">
        <v>3</v>
      </c>
      <c r="H50" s="13"/>
      <c r="I50" s="13"/>
      <c r="J50" s="123" t="s">
        <v>1</v>
      </c>
      <c r="K50" s="124"/>
      <c r="L50" s="125">
        <v>3</v>
      </c>
      <c r="M50" s="125"/>
      <c r="X50" s="45"/>
    </row>
    <row r="51" spans="2:24" ht="13.5" customHeight="1" x14ac:dyDescent="0.35">
      <c r="B51" s="44"/>
      <c r="E51" s="135"/>
      <c r="F51" s="18" t="s">
        <v>10</v>
      </c>
      <c r="G51" s="18">
        <v>4</v>
      </c>
      <c r="H51" s="13"/>
      <c r="I51" s="13"/>
      <c r="J51" s="123" t="s">
        <v>17</v>
      </c>
      <c r="K51" s="124"/>
      <c r="L51" s="125">
        <v>4</v>
      </c>
      <c r="M51" s="125"/>
      <c r="X51" s="45"/>
    </row>
    <row r="52" spans="2:24" ht="13.5" customHeight="1" x14ac:dyDescent="0.35">
      <c r="B52" s="44"/>
      <c r="E52" s="135"/>
      <c r="F52" s="18" t="s">
        <v>11</v>
      </c>
      <c r="G52" s="18">
        <v>5</v>
      </c>
      <c r="H52" s="13"/>
      <c r="I52" s="13"/>
      <c r="J52" s="123" t="s">
        <v>0</v>
      </c>
      <c r="K52" s="124"/>
      <c r="L52" s="125">
        <v>5</v>
      </c>
      <c r="M52" s="125"/>
      <c r="X52" s="45"/>
    </row>
    <row r="53" spans="2:24" ht="13.5" customHeight="1" x14ac:dyDescent="0.35">
      <c r="B53" s="44"/>
      <c r="D53" s="13"/>
      <c r="E53" s="13"/>
      <c r="F53" s="13"/>
      <c r="G53" s="13"/>
      <c r="H53" s="13"/>
      <c r="I53" s="13"/>
      <c r="J53" s="13"/>
      <c r="K53" s="13"/>
      <c r="L53" s="13"/>
      <c r="M53" s="13"/>
      <c r="X53" s="45"/>
    </row>
    <row r="54" spans="2:24" ht="13.5" customHeight="1" x14ac:dyDescent="0.4">
      <c r="B54" s="44"/>
      <c r="D54" s="120" t="s">
        <v>20</v>
      </c>
      <c r="E54" s="120"/>
      <c r="F54" s="120"/>
      <c r="G54" s="120"/>
      <c r="H54" s="120"/>
      <c r="I54" s="120"/>
      <c r="J54" s="120"/>
      <c r="K54" s="120"/>
      <c r="X54" s="45"/>
    </row>
    <row r="55" spans="2:24" ht="13.5" customHeight="1" x14ac:dyDescent="0.4">
      <c r="B55" s="44"/>
      <c r="D55" s="131" t="s">
        <v>13</v>
      </c>
      <c r="E55" s="131" t="s">
        <v>12</v>
      </c>
      <c r="F55" s="126" t="s">
        <v>15</v>
      </c>
      <c r="G55" s="126"/>
      <c r="H55" s="121" t="s">
        <v>16</v>
      </c>
      <c r="I55" s="122"/>
      <c r="J55" s="41" t="s">
        <v>1</v>
      </c>
      <c r="K55" s="41" t="s">
        <v>17</v>
      </c>
      <c r="L55" s="40" t="s">
        <v>0</v>
      </c>
      <c r="P55" s="120" t="s">
        <v>14</v>
      </c>
      <c r="Q55" s="120"/>
      <c r="R55" s="120"/>
      <c r="S55" s="120"/>
      <c r="T55" s="120"/>
      <c r="X55" s="45"/>
    </row>
    <row r="56" spans="2:24" ht="13.5" customHeight="1" x14ac:dyDescent="0.35">
      <c r="B56" s="44"/>
      <c r="D56" s="131"/>
      <c r="E56" s="131"/>
      <c r="F56" s="134">
        <v>1</v>
      </c>
      <c r="G56" s="134"/>
      <c r="H56" s="132">
        <v>2</v>
      </c>
      <c r="I56" s="133"/>
      <c r="J56" s="42">
        <v>3</v>
      </c>
      <c r="K56" s="42">
        <v>4</v>
      </c>
      <c r="L56" s="42">
        <v>5</v>
      </c>
      <c r="P56" s="126" t="s">
        <v>20</v>
      </c>
      <c r="Q56" s="126"/>
      <c r="R56" s="126"/>
      <c r="S56" s="126" t="s">
        <v>21</v>
      </c>
      <c r="T56" s="126"/>
      <c r="X56" s="45"/>
    </row>
    <row r="57" spans="2:24" ht="13.5" customHeight="1" x14ac:dyDescent="0.35">
      <c r="B57" s="44"/>
      <c r="D57" s="18" t="s">
        <v>7</v>
      </c>
      <c r="E57" s="20">
        <v>1</v>
      </c>
      <c r="F57" s="112">
        <v>2</v>
      </c>
      <c r="G57" s="112"/>
      <c r="H57" s="147">
        <v>3</v>
      </c>
      <c r="I57" s="148"/>
      <c r="J57" s="38">
        <v>4</v>
      </c>
      <c r="K57" s="43">
        <v>5</v>
      </c>
      <c r="L57" s="37">
        <v>6</v>
      </c>
      <c r="P57" s="113" t="s">
        <v>22</v>
      </c>
      <c r="Q57" s="113"/>
      <c r="R57" s="113"/>
      <c r="S57" s="111" t="s">
        <v>23</v>
      </c>
      <c r="T57" s="111"/>
      <c r="X57" s="45"/>
    </row>
    <row r="58" spans="2:24" ht="13.5" customHeight="1" x14ac:dyDescent="0.35">
      <c r="B58" s="44"/>
      <c r="D58" s="18" t="s">
        <v>8</v>
      </c>
      <c r="E58" s="20">
        <v>2</v>
      </c>
      <c r="F58" s="112">
        <v>3</v>
      </c>
      <c r="G58" s="112"/>
      <c r="H58" s="147">
        <v>4</v>
      </c>
      <c r="I58" s="148"/>
      <c r="J58" s="43">
        <v>5</v>
      </c>
      <c r="K58" s="37">
        <v>6</v>
      </c>
      <c r="L58" s="37">
        <v>7</v>
      </c>
      <c r="P58" s="144" t="s">
        <v>24</v>
      </c>
      <c r="Q58" s="144"/>
      <c r="R58" s="144"/>
      <c r="S58" s="111" t="s">
        <v>25</v>
      </c>
      <c r="T58" s="111"/>
      <c r="X58" s="45"/>
    </row>
    <row r="59" spans="2:24" ht="13.5" customHeight="1" x14ac:dyDescent="0.35">
      <c r="B59" s="44"/>
      <c r="D59" s="18" t="s">
        <v>9</v>
      </c>
      <c r="E59" s="20">
        <v>3</v>
      </c>
      <c r="F59" s="112">
        <v>4</v>
      </c>
      <c r="G59" s="112"/>
      <c r="H59" s="127">
        <v>5</v>
      </c>
      <c r="I59" s="128"/>
      <c r="J59" s="37">
        <v>6</v>
      </c>
      <c r="K59" s="37">
        <v>7</v>
      </c>
      <c r="L59" s="39">
        <v>8</v>
      </c>
      <c r="P59" s="149">
        <v>5</v>
      </c>
      <c r="Q59" s="149"/>
      <c r="R59" s="149"/>
      <c r="S59" s="111" t="s">
        <v>26</v>
      </c>
      <c r="T59" s="111"/>
      <c r="X59" s="45"/>
    </row>
    <row r="60" spans="2:24" ht="13.5" customHeight="1" x14ac:dyDescent="0.35">
      <c r="B60" s="44"/>
      <c r="D60" s="18" t="s">
        <v>10</v>
      </c>
      <c r="E60" s="20">
        <v>4</v>
      </c>
      <c r="F60" s="149">
        <v>5</v>
      </c>
      <c r="G60" s="149"/>
      <c r="H60" s="145">
        <v>6</v>
      </c>
      <c r="I60" s="146"/>
      <c r="J60" s="37">
        <v>7</v>
      </c>
      <c r="K60" s="39">
        <v>8</v>
      </c>
      <c r="L60" s="39">
        <v>9</v>
      </c>
      <c r="P60" s="112" t="s">
        <v>27</v>
      </c>
      <c r="Q60" s="112"/>
      <c r="R60" s="112"/>
      <c r="S60" s="111" t="s">
        <v>28</v>
      </c>
      <c r="T60" s="111"/>
      <c r="X60" s="45"/>
    </row>
    <row r="61" spans="2:24" ht="13.5" customHeight="1" x14ac:dyDescent="0.35">
      <c r="B61" s="44"/>
      <c r="D61" s="18" t="s">
        <v>11</v>
      </c>
      <c r="E61" s="20">
        <v>5</v>
      </c>
      <c r="F61" s="144">
        <v>6</v>
      </c>
      <c r="G61" s="144"/>
      <c r="H61" s="145">
        <v>7</v>
      </c>
      <c r="I61" s="146"/>
      <c r="J61" s="39">
        <v>8</v>
      </c>
      <c r="K61" s="39">
        <v>9</v>
      </c>
      <c r="L61" s="39">
        <v>10</v>
      </c>
      <c r="X61" s="45"/>
    </row>
    <row r="62" spans="2:24" ht="13.5" customHeight="1" thickBot="1" x14ac:dyDescent="0.4">
      <c r="B62" s="21"/>
      <c r="C62" s="22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4"/>
    </row>
    <row r="63" spans="2:24" ht="16.5" customHeight="1" x14ac:dyDescent="0.35">
      <c r="D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 spans="2:24" ht="16.5" customHeight="1" x14ac:dyDescent="0.35">
      <c r="D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 spans="2:18" ht="12.75" customHeight="1" x14ac:dyDescent="0.35">
      <c r="D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 spans="2:18" hidden="1" x14ac:dyDescent="0.35">
      <c r="B66" s="15" t="s">
        <v>83</v>
      </c>
      <c r="D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spans="2:18" ht="13.9" hidden="1" x14ac:dyDescent="0.4">
      <c r="B67" s="15" t="s">
        <v>82</v>
      </c>
      <c r="D67" s="25"/>
      <c r="F67" s="13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</row>
    <row r="68" spans="2:18" hidden="1" x14ac:dyDescent="0.35">
      <c r="B68" s="15" t="s">
        <v>84</v>
      </c>
      <c r="D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2:18" x14ac:dyDescent="0.35">
      <c r="D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spans="2:18" x14ac:dyDescent="0.35">
      <c r="D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spans="2:18" x14ac:dyDescent="0.35">
      <c r="D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2:18" ht="12.75" customHeight="1" x14ac:dyDescent="0.35">
      <c r="D72" s="13"/>
    </row>
    <row r="73" spans="2:18" x14ac:dyDescent="0.35">
      <c r="D73" s="13"/>
    </row>
  </sheetData>
  <mergeCells count="49">
    <mergeCell ref="W2:X4"/>
    <mergeCell ref="B7:X8"/>
    <mergeCell ref="F61:G61"/>
    <mergeCell ref="H61:I61"/>
    <mergeCell ref="P56:R56"/>
    <mergeCell ref="H58:I58"/>
    <mergeCell ref="H57:I57"/>
    <mergeCell ref="F59:G59"/>
    <mergeCell ref="F60:G60"/>
    <mergeCell ref="P59:R59"/>
    <mergeCell ref="H60:I60"/>
    <mergeCell ref="P58:R58"/>
    <mergeCell ref="L47:M47"/>
    <mergeCell ref="J47:K47"/>
    <mergeCell ref="J50:K50"/>
    <mergeCell ref="S56:T56"/>
    <mergeCell ref="J51:K51"/>
    <mergeCell ref="P55:T55"/>
    <mergeCell ref="B2:B4"/>
    <mergeCell ref="C2:V4"/>
    <mergeCell ref="E55:E56"/>
    <mergeCell ref="H56:I56"/>
    <mergeCell ref="J52:K52"/>
    <mergeCell ref="L52:M52"/>
    <mergeCell ref="D55:D56"/>
    <mergeCell ref="F56:G56"/>
    <mergeCell ref="E47:E52"/>
    <mergeCell ref="S57:T57"/>
    <mergeCell ref="F57:G57"/>
    <mergeCell ref="S58:T58"/>
    <mergeCell ref="S59:T59"/>
    <mergeCell ref="H59:I59"/>
    <mergeCell ref="F58:G58"/>
    <mergeCell ref="S60:T60"/>
    <mergeCell ref="P60:R60"/>
    <mergeCell ref="P57:R57"/>
    <mergeCell ref="B9:R9"/>
    <mergeCell ref="B6:X6"/>
    <mergeCell ref="F46:G46"/>
    <mergeCell ref="J46:M46"/>
    <mergeCell ref="H55:I55"/>
    <mergeCell ref="J48:K48"/>
    <mergeCell ref="J49:K49"/>
    <mergeCell ref="L50:M50"/>
    <mergeCell ref="L51:M51"/>
    <mergeCell ref="D54:K54"/>
    <mergeCell ref="F55:G55"/>
    <mergeCell ref="L48:M48"/>
    <mergeCell ref="L49:M49"/>
  </mergeCells>
  <phoneticPr fontId="1" type="noConversion"/>
  <conditionalFormatting sqref="K11:K44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44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44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2" fitToHeight="0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8</vt:i4>
      </vt:variant>
    </vt:vector>
  </HeadingPairs>
  <TitlesOfParts>
    <vt:vector size="13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OPCIONES</vt:lpstr>
      <vt:lpstr>planeación</vt:lpstr>
      <vt:lpstr>'ASIGNACION Y TRATAMIENTO'!Títulos_a_imprimir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Parra</dc:creator>
  <cp:lastModifiedBy>LUIS EDUARDO BRAVO  MARIÑO</cp:lastModifiedBy>
  <cp:lastPrinted>2026-04-28T15:00:24Z</cp:lastPrinted>
  <dcterms:created xsi:type="dcterms:W3CDTF">2007-06-14T01:55:06Z</dcterms:created>
  <dcterms:modified xsi:type="dcterms:W3CDTF">2026-05-01T15:00:59Z</dcterms:modified>
</cp:coreProperties>
</file>