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E:\ALBAN 2026\DOMICILIARIAS\"/>
    </mc:Choice>
  </mc:AlternateContent>
  <xr:revisionPtr revIDLastSave="0" documentId="8_{34B62827-070D-436E-850B-E69D82DBC895}" xr6:coauthVersionLast="47" xr6:coauthVersionMax="47" xr10:uidLastSave="{00000000-0000-0000-0000-000000000000}"/>
  <bookViews>
    <workbookView xWindow="-120" yWindow="-120" windowWidth="20730" windowHeight="11040" xr2:uid="{00000000-000D-0000-FFFF-FFFF00000000}"/>
  </bookViews>
  <sheets>
    <sheet name="Presupuesto" sheetId="18" r:id="rId1"/>
    <sheet name="Especificaciones" sheetId="1" r:id="rId2"/>
    <sheet name="Mem 1.01" sheetId="10" r:id="rId3"/>
    <sheet name="APU 1.01" sheetId="2" r:id="rId4"/>
    <sheet name="Mem 2.01" sheetId="9" r:id="rId5"/>
    <sheet name="APU 2.01" sheetId="3" r:id="rId6"/>
    <sheet name="Mem 2.02" sheetId="11" r:id="rId7"/>
    <sheet name="Mem 2.03" sheetId="12" r:id="rId8"/>
    <sheet name="APU 2.03" sheetId="4" r:id="rId9"/>
    <sheet name="Mem 3.01" sheetId="13" r:id="rId10"/>
    <sheet name="Mem 3.02" sheetId="14" r:id="rId11"/>
    <sheet name="APU 4.01" sheetId="5" r:id="rId12"/>
    <sheet name="Mem 4.01" sheetId="15" r:id="rId13"/>
    <sheet name="Mem 4.02" sheetId="16" r:id="rId14"/>
    <sheet name="APU 4.02" sheetId="7" r:id="rId15"/>
    <sheet name="Mem 4.03" sheetId="17" r:id="rId16"/>
    <sheet name="APU 4.03" sheetId="8" r:id="rId1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J30" i="18" l="1"/>
  <c r="K22" i="18"/>
  <c r="D22" i="18"/>
  <c r="K21" i="18"/>
  <c r="D21" i="18"/>
  <c r="I20" i="18"/>
  <c r="K20" i="18" s="1"/>
  <c r="K23" i="18" s="1"/>
  <c r="D20" i="18"/>
  <c r="I16" i="18"/>
  <c r="K16" i="18" s="1"/>
  <c r="D16" i="18"/>
  <c r="D15" i="18"/>
  <c r="D11" i="18"/>
  <c r="D10" i="18"/>
  <c r="J9" i="18"/>
  <c r="K9" i="18" s="1"/>
  <c r="D9" i="18"/>
  <c r="K6" i="18"/>
  <c r="K7" i="18" s="1"/>
  <c r="J6" i="18"/>
  <c r="I6" i="18"/>
  <c r="I10" i="18" s="1"/>
  <c r="D6" i="18"/>
  <c r="I11" i="18" l="1"/>
  <c r="K11" i="18" s="1"/>
  <c r="K10" i="18"/>
  <c r="K13" i="18" s="1"/>
  <c r="I15" i="18"/>
  <c r="K15" i="18" s="1"/>
  <c r="K18" i="18" s="1"/>
  <c r="K24" i="18" s="1"/>
  <c r="K29" i="18" l="1"/>
  <c r="K28" i="18"/>
  <c r="K27" i="18"/>
  <c r="K30" i="18" s="1"/>
  <c r="K32" i="18" s="1"/>
  <c r="AV79" i="17" l="1"/>
  <c r="AV81" i="17"/>
  <c r="AV24" i="17"/>
  <c r="AV79" i="16"/>
  <c r="AV81" i="16"/>
  <c r="AV24" i="16"/>
  <c r="AX78" i="12"/>
  <c r="AZ78" i="12"/>
  <c r="AW78" i="12"/>
  <c r="AZ77" i="12"/>
  <c r="AX77" i="12"/>
  <c r="AW77" i="12"/>
  <c r="AX76" i="12"/>
  <c r="AZ76" i="12"/>
  <c r="AW76" i="12"/>
  <c r="AX75" i="12"/>
  <c r="AW75" i="12"/>
  <c r="AZ75" i="12"/>
  <c r="AX74" i="12"/>
  <c r="AZ74" i="12"/>
  <c r="AW74" i="12"/>
  <c r="AX73" i="12"/>
  <c r="AZ73" i="12"/>
  <c r="AW73" i="12"/>
  <c r="AX72" i="12"/>
  <c r="AZ72" i="12"/>
  <c r="AW72" i="12"/>
  <c r="AX71" i="12"/>
  <c r="AZ71" i="12"/>
  <c r="AW71" i="12"/>
  <c r="AX70" i="12"/>
  <c r="AZ70" i="12"/>
  <c r="AW70" i="12"/>
  <c r="AZ69" i="12"/>
  <c r="AX69" i="12"/>
  <c r="AW69" i="12"/>
  <c r="AX68" i="12"/>
  <c r="AZ68" i="12"/>
  <c r="AW68" i="12"/>
  <c r="AX67" i="12"/>
  <c r="AZ67" i="12"/>
  <c r="AW67" i="12"/>
  <c r="AX66" i="12"/>
  <c r="AZ66" i="12"/>
  <c r="AW66" i="12"/>
  <c r="AX64" i="12"/>
  <c r="AZ64" i="12"/>
  <c r="AW64" i="12"/>
  <c r="AX63" i="12"/>
  <c r="AZ63" i="12"/>
  <c r="AW63" i="12"/>
  <c r="AZ62" i="12"/>
  <c r="AX62" i="12"/>
  <c r="AW62" i="12"/>
  <c r="AX61" i="12"/>
  <c r="AZ61" i="12"/>
  <c r="AW61" i="12"/>
  <c r="AX60" i="12"/>
  <c r="AW60" i="12"/>
  <c r="AZ60" i="12"/>
  <c r="AX59" i="12"/>
  <c r="AZ59" i="12"/>
  <c r="AW59" i="12"/>
  <c r="AX58" i="12"/>
  <c r="AZ58" i="12"/>
  <c r="AW58" i="12"/>
  <c r="AX57" i="12"/>
  <c r="AZ57" i="12"/>
  <c r="AW57" i="12"/>
  <c r="AX56" i="12"/>
  <c r="AZ56" i="12"/>
  <c r="AW56" i="12"/>
  <c r="AX55" i="12"/>
  <c r="AZ55" i="12"/>
  <c r="AW55" i="12"/>
  <c r="AZ54" i="12"/>
  <c r="AX54" i="12"/>
  <c r="AW54" i="12"/>
  <c r="AX53" i="12"/>
  <c r="AZ53" i="12"/>
  <c r="AW53" i="12"/>
  <c r="AX52" i="12"/>
  <c r="AW52" i="12"/>
  <c r="AZ52" i="12"/>
  <c r="AZ51" i="12"/>
  <c r="AX51" i="12"/>
  <c r="AW51" i="12"/>
  <c r="AX50" i="12"/>
  <c r="AZ50" i="12"/>
  <c r="AW50" i="12"/>
  <c r="AX49" i="12"/>
  <c r="AZ49" i="12"/>
  <c r="AW49" i="12"/>
  <c r="AX48" i="12"/>
  <c r="AZ48" i="12"/>
  <c r="AW48" i="12"/>
  <c r="AX47" i="12"/>
  <c r="AZ47" i="12"/>
  <c r="AW47" i="12"/>
  <c r="AZ45" i="12"/>
  <c r="AX45" i="12"/>
  <c r="AW45" i="12"/>
  <c r="AX44" i="12"/>
  <c r="AZ44" i="12"/>
  <c r="AW44" i="12"/>
  <c r="AX43" i="12"/>
  <c r="AW43" i="12"/>
  <c r="AZ43" i="12"/>
  <c r="AX42" i="12"/>
  <c r="AW42" i="12"/>
  <c r="AZ42" i="12"/>
  <c r="AX41" i="12"/>
  <c r="AZ41" i="12"/>
  <c r="AW41" i="12"/>
  <c r="AX40" i="12"/>
  <c r="AZ40" i="12"/>
  <c r="AW40" i="12"/>
  <c r="AX39" i="12"/>
  <c r="AZ39" i="12"/>
  <c r="AW39" i="12"/>
  <c r="AX38" i="12"/>
  <c r="AZ38" i="12"/>
  <c r="AW38" i="12"/>
  <c r="AZ37" i="12"/>
  <c r="AX37" i="12"/>
  <c r="AW37" i="12"/>
  <c r="AX36" i="12"/>
  <c r="AZ36" i="12"/>
  <c r="AW36" i="12"/>
  <c r="AX34" i="12"/>
  <c r="AZ34" i="12"/>
  <c r="AW34" i="12"/>
  <c r="AX33" i="12"/>
  <c r="AZ33" i="12"/>
  <c r="AW33" i="12"/>
  <c r="AX32" i="12"/>
  <c r="AZ32" i="12"/>
  <c r="AW32" i="12"/>
  <c r="AX31" i="12"/>
  <c r="AZ31" i="12"/>
  <c r="AW31" i="12"/>
  <c r="AX30" i="12"/>
  <c r="AZ30" i="12"/>
  <c r="AW30" i="12"/>
  <c r="AX29" i="12"/>
  <c r="AZ29" i="12"/>
  <c r="AW29" i="12"/>
  <c r="AZ28" i="12"/>
  <c r="AX28" i="12"/>
  <c r="AW28" i="12"/>
  <c r="AX27" i="12"/>
  <c r="AZ27" i="12"/>
  <c r="AW27" i="12"/>
  <c r="AX26" i="12"/>
  <c r="AZ26" i="12"/>
  <c r="AW26" i="12"/>
  <c r="AX25" i="12"/>
  <c r="AW25" i="12"/>
  <c r="AZ25" i="12"/>
  <c r="AX24" i="12"/>
  <c r="AZ24" i="12"/>
  <c r="AW24" i="12"/>
  <c r="AV78" i="10"/>
  <c r="AV77" i="10"/>
  <c r="AV76" i="10"/>
  <c r="AV75" i="10"/>
  <c r="AV74" i="10"/>
  <c r="AV73" i="10"/>
  <c r="AV72" i="10"/>
  <c r="AV71" i="10"/>
  <c r="AV70" i="10"/>
  <c r="AV69" i="10"/>
  <c r="AV68" i="10"/>
  <c r="AV67" i="10"/>
  <c r="AV66" i="10"/>
  <c r="AV64" i="10"/>
  <c r="AV63" i="10"/>
  <c r="AV62" i="10"/>
  <c r="AV61" i="10"/>
  <c r="AV60" i="10"/>
  <c r="AV59" i="10"/>
  <c r="AV58" i="10"/>
  <c r="AV57" i="10"/>
  <c r="AV56" i="10"/>
  <c r="AV55" i="10"/>
  <c r="AV54" i="10"/>
  <c r="AV53" i="10"/>
  <c r="AV52" i="10"/>
  <c r="AV51" i="10"/>
  <c r="AV50" i="10"/>
  <c r="AV49" i="10"/>
  <c r="AV48" i="10"/>
  <c r="AV47" i="10"/>
  <c r="AV45" i="10"/>
  <c r="AV44" i="10"/>
  <c r="AV43" i="10"/>
  <c r="AV42" i="10"/>
  <c r="AV41" i="10"/>
  <c r="AV40" i="10"/>
  <c r="AV39" i="10"/>
  <c r="AV38" i="10"/>
  <c r="AV37" i="10"/>
  <c r="AV36" i="10"/>
  <c r="AV34" i="10"/>
  <c r="AV33" i="10"/>
  <c r="AV32" i="10"/>
  <c r="AV31" i="10"/>
  <c r="AV30" i="10"/>
  <c r="AV29" i="10"/>
  <c r="AV28" i="10"/>
  <c r="AV27" i="10"/>
  <c r="AV26" i="10"/>
  <c r="AV25" i="10"/>
  <c r="AV24" i="10"/>
  <c r="AV79" i="10"/>
  <c r="AV81" i="10"/>
  <c r="AV78" i="15"/>
  <c r="AV77" i="15"/>
  <c r="AV76" i="15"/>
  <c r="AV75" i="15"/>
  <c r="AV74" i="15"/>
  <c r="AV73" i="15"/>
  <c r="AV72" i="15"/>
  <c r="AV71" i="15"/>
  <c r="AV70" i="15"/>
  <c r="AV69" i="15"/>
  <c r="AV68" i="15"/>
  <c r="AV67" i="15"/>
  <c r="AV66" i="15"/>
  <c r="AV64" i="15"/>
  <c r="AV63" i="15"/>
  <c r="AV62" i="15"/>
  <c r="AV61" i="15"/>
  <c r="AV60" i="15"/>
  <c r="AV59" i="15"/>
  <c r="AV58" i="15"/>
  <c r="AV57" i="15"/>
  <c r="AV56" i="15"/>
  <c r="AV55" i="15"/>
  <c r="AV54" i="15"/>
  <c r="AV53" i="15"/>
  <c r="AV52" i="15"/>
  <c r="AV51" i="15"/>
  <c r="AV50" i="15"/>
  <c r="AV49" i="15"/>
  <c r="AV48" i="15"/>
  <c r="AV47" i="15"/>
  <c r="AV45" i="15"/>
  <c r="AV44" i="15"/>
  <c r="AV43" i="15"/>
  <c r="AV42" i="15"/>
  <c r="AV41" i="15"/>
  <c r="AV40" i="15"/>
  <c r="AV39" i="15"/>
  <c r="AV38" i="15"/>
  <c r="AV37" i="15"/>
  <c r="AV36" i="15"/>
  <c r="AV34" i="15"/>
  <c r="AV33" i="15"/>
  <c r="AV32" i="15"/>
  <c r="AV31" i="15"/>
  <c r="AV30" i="15"/>
  <c r="AV29" i="15"/>
  <c r="AV28" i="15"/>
  <c r="AV27" i="15"/>
  <c r="AV26" i="15"/>
  <c r="AV25" i="15"/>
  <c r="AV24" i="15"/>
  <c r="AV79" i="15"/>
  <c r="AV81" i="15"/>
  <c r="AT78" i="13"/>
  <c r="AV78" i="13"/>
  <c r="AV77" i="13"/>
  <c r="AT77" i="13"/>
  <c r="AT76" i="13"/>
  <c r="AV76" i="13"/>
  <c r="AT75" i="13"/>
  <c r="AV75" i="13"/>
  <c r="AT74" i="13"/>
  <c r="AV74" i="13"/>
  <c r="AV73" i="13"/>
  <c r="AT73" i="13"/>
  <c r="AT72" i="13"/>
  <c r="AV72" i="13"/>
  <c r="AT71" i="13"/>
  <c r="AV71" i="13"/>
  <c r="AT70" i="13"/>
  <c r="AV70" i="13"/>
  <c r="AV69" i="13"/>
  <c r="AT69" i="13"/>
  <c r="AT68" i="13"/>
  <c r="AV68" i="13"/>
  <c r="AT67" i="13"/>
  <c r="AV67" i="13"/>
  <c r="AT66" i="13"/>
  <c r="AV66" i="13"/>
  <c r="AV64" i="13"/>
  <c r="AT64" i="13"/>
  <c r="AT63" i="13"/>
  <c r="AV63" i="13"/>
  <c r="AT62" i="13"/>
  <c r="AV62" i="13"/>
  <c r="AT61" i="13"/>
  <c r="AV61" i="13"/>
  <c r="AV60" i="13"/>
  <c r="AT60" i="13"/>
  <c r="AT59" i="13"/>
  <c r="AV59" i="13"/>
  <c r="AT58" i="13"/>
  <c r="AV58" i="13"/>
  <c r="AT57" i="13"/>
  <c r="AV57" i="13"/>
  <c r="AV56" i="13"/>
  <c r="AT56" i="13"/>
  <c r="AT55" i="13"/>
  <c r="AV55" i="13"/>
  <c r="AT54" i="13"/>
  <c r="AV54" i="13"/>
  <c r="AT53" i="13"/>
  <c r="AV53" i="13"/>
  <c r="AV52" i="13"/>
  <c r="AT52" i="13"/>
  <c r="AT51" i="13"/>
  <c r="AV51" i="13"/>
  <c r="AT50" i="13"/>
  <c r="AV50" i="13"/>
  <c r="AT49" i="13"/>
  <c r="AV49" i="13"/>
  <c r="AV48" i="13"/>
  <c r="AT48" i="13"/>
  <c r="AT47" i="13"/>
  <c r="AV47" i="13"/>
  <c r="AT45" i="13"/>
  <c r="AV45" i="13"/>
  <c r="AT44" i="13"/>
  <c r="AV44" i="13"/>
  <c r="AV43" i="13"/>
  <c r="AT43" i="13"/>
  <c r="AT42" i="13"/>
  <c r="AV42" i="13"/>
  <c r="AT41" i="13"/>
  <c r="AV41" i="13"/>
  <c r="AT40" i="13"/>
  <c r="AV40" i="13"/>
  <c r="AV39" i="13"/>
  <c r="AT39" i="13"/>
  <c r="AT38" i="13"/>
  <c r="AV38" i="13"/>
  <c r="AT37" i="13"/>
  <c r="AV37" i="13"/>
  <c r="AT36" i="13"/>
  <c r="AV36" i="13"/>
  <c r="AV34" i="13"/>
  <c r="AT34" i="13"/>
  <c r="AT33" i="13"/>
  <c r="AV33" i="13"/>
  <c r="AT32" i="13"/>
  <c r="AV32" i="13"/>
  <c r="AT31" i="13"/>
  <c r="AV31" i="13"/>
  <c r="AV30" i="13"/>
  <c r="AT30" i="13"/>
  <c r="AT29" i="13"/>
  <c r="AV29" i="13"/>
  <c r="AT28" i="13"/>
  <c r="AV28" i="13"/>
  <c r="AT27" i="13"/>
  <c r="AV27" i="13"/>
  <c r="AV26" i="13"/>
  <c r="AT26" i="13"/>
  <c r="AT25" i="13"/>
  <c r="AV25" i="13"/>
  <c r="AT24" i="13"/>
  <c r="AV24" i="13"/>
  <c r="AT78" i="11"/>
  <c r="AV78" i="11"/>
  <c r="AT77" i="11"/>
  <c r="AV77" i="11"/>
  <c r="AT76" i="11"/>
  <c r="AV76" i="11"/>
  <c r="AT75" i="11"/>
  <c r="AV75" i="11"/>
  <c r="AT74" i="11"/>
  <c r="AV74" i="11"/>
  <c r="AV73" i="11"/>
  <c r="AT73" i="11"/>
  <c r="AT72" i="11"/>
  <c r="AV72" i="11"/>
  <c r="AT71" i="11"/>
  <c r="AV71" i="11"/>
  <c r="AT70" i="11"/>
  <c r="AV70" i="11"/>
  <c r="AV69" i="11"/>
  <c r="AT69" i="11"/>
  <c r="AT68" i="11"/>
  <c r="AV68" i="11"/>
  <c r="AT67" i="11"/>
  <c r="AV67" i="11"/>
  <c r="AT66" i="11"/>
  <c r="AV66" i="11"/>
  <c r="AV64" i="11"/>
  <c r="AT64" i="11"/>
  <c r="AT63" i="11"/>
  <c r="AV63" i="11"/>
  <c r="AT62" i="11"/>
  <c r="AV62" i="11"/>
  <c r="AT61" i="11"/>
  <c r="AV61" i="11"/>
  <c r="AV60" i="11"/>
  <c r="AT60" i="11"/>
  <c r="AT59" i="11"/>
  <c r="AV59" i="11"/>
  <c r="AT58" i="11"/>
  <c r="AV58" i="11"/>
  <c r="AT57" i="11"/>
  <c r="AV57" i="11"/>
  <c r="AV56" i="11"/>
  <c r="AT56" i="11"/>
  <c r="AT55" i="11"/>
  <c r="AV55" i="11"/>
  <c r="AT54" i="11"/>
  <c r="AV54" i="11"/>
  <c r="AT53" i="11"/>
  <c r="AV53" i="11"/>
  <c r="AV52" i="11"/>
  <c r="AT52" i="11"/>
  <c r="AT51" i="11"/>
  <c r="AV51" i="11"/>
  <c r="AT50" i="11"/>
  <c r="AV50" i="11"/>
  <c r="AT49" i="11"/>
  <c r="AV49" i="11"/>
  <c r="AV48" i="11"/>
  <c r="AT48" i="11"/>
  <c r="AT47" i="11"/>
  <c r="AV47" i="11"/>
  <c r="AT45" i="11"/>
  <c r="AV45" i="11"/>
  <c r="AT44" i="11"/>
  <c r="AV44" i="11"/>
  <c r="AV43" i="11"/>
  <c r="AT43" i="11"/>
  <c r="AT42" i="11"/>
  <c r="AV42" i="11"/>
  <c r="AT41" i="11"/>
  <c r="AV41" i="11"/>
  <c r="AT40" i="11"/>
  <c r="AV40" i="11"/>
  <c r="AV39" i="11"/>
  <c r="AT39" i="11"/>
  <c r="AT38" i="11"/>
  <c r="AV38" i="11"/>
  <c r="AT37" i="11"/>
  <c r="AV37" i="11"/>
  <c r="AT36" i="11"/>
  <c r="AV36" i="11"/>
  <c r="AV34" i="11"/>
  <c r="AT34" i="11"/>
  <c r="AT33" i="11"/>
  <c r="AV33" i="11"/>
  <c r="AT32" i="11"/>
  <c r="AV32" i="11"/>
  <c r="AT31" i="11"/>
  <c r="AV31" i="11"/>
  <c r="AV30" i="11"/>
  <c r="AT30" i="11"/>
  <c r="AT29" i="11"/>
  <c r="AV29" i="11"/>
  <c r="AT28" i="11"/>
  <c r="AV28" i="11"/>
  <c r="AT27" i="11"/>
  <c r="AV27" i="11"/>
  <c r="AV26" i="11"/>
  <c r="AT26" i="11"/>
  <c r="AT25" i="11"/>
  <c r="AV25" i="11"/>
  <c r="AT24" i="11"/>
  <c r="AV24" i="11"/>
  <c r="AT78" i="9"/>
  <c r="AV78" i="9"/>
  <c r="AT77" i="9"/>
  <c r="AV77" i="9"/>
  <c r="AT76" i="9"/>
  <c r="AV76" i="9"/>
  <c r="AT75" i="9"/>
  <c r="AV75" i="9"/>
  <c r="AV74" i="9"/>
  <c r="AT74" i="9"/>
  <c r="AV73" i="9"/>
  <c r="AT73" i="9"/>
  <c r="AT72" i="9"/>
  <c r="AV72" i="9"/>
  <c r="AT71" i="9"/>
  <c r="AV71" i="9"/>
  <c r="AV70" i="9"/>
  <c r="AT70" i="9"/>
  <c r="AV69" i="9"/>
  <c r="AT69" i="9"/>
  <c r="AT68" i="9"/>
  <c r="AV68" i="9"/>
  <c r="AT67" i="9"/>
  <c r="AV67" i="9"/>
  <c r="AV66" i="9"/>
  <c r="AT66" i="9"/>
  <c r="AV64" i="9"/>
  <c r="AT64" i="9"/>
  <c r="AT63" i="9"/>
  <c r="AV63" i="9"/>
  <c r="AT62" i="9"/>
  <c r="AV62" i="9"/>
  <c r="AV61" i="9"/>
  <c r="AT61" i="9"/>
  <c r="AV60" i="9"/>
  <c r="AT60" i="9"/>
  <c r="AT59" i="9"/>
  <c r="AV59" i="9"/>
  <c r="AT58" i="9"/>
  <c r="AV58" i="9"/>
  <c r="AV57" i="9"/>
  <c r="AT57" i="9"/>
  <c r="AV56" i="9"/>
  <c r="AT56" i="9"/>
  <c r="AT55" i="9"/>
  <c r="AV55" i="9"/>
  <c r="AT54" i="9"/>
  <c r="AV54" i="9"/>
  <c r="AV53" i="9"/>
  <c r="AT53" i="9"/>
  <c r="AV52" i="9"/>
  <c r="AT52" i="9"/>
  <c r="AT51" i="9"/>
  <c r="AV51" i="9"/>
  <c r="AT50" i="9"/>
  <c r="AV50" i="9"/>
  <c r="AV49" i="9"/>
  <c r="AT49" i="9"/>
  <c r="AV48" i="9"/>
  <c r="AT48" i="9"/>
  <c r="AT47" i="9"/>
  <c r="AV47" i="9"/>
  <c r="AT45" i="9"/>
  <c r="AV45" i="9"/>
  <c r="AV44" i="9"/>
  <c r="AT44" i="9"/>
  <c r="AV43" i="9"/>
  <c r="AT43" i="9"/>
  <c r="AT42" i="9"/>
  <c r="AV42" i="9"/>
  <c r="AT41" i="9"/>
  <c r="AV41" i="9"/>
  <c r="AV40" i="9"/>
  <c r="AT40" i="9"/>
  <c r="AV39" i="9"/>
  <c r="AT39" i="9"/>
  <c r="AT38" i="9"/>
  <c r="AV38" i="9"/>
  <c r="AT37" i="9"/>
  <c r="AV37" i="9"/>
  <c r="AV36" i="9"/>
  <c r="AT36" i="9"/>
  <c r="AV34" i="9"/>
  <c r="AT34" i="9"/>
  <c r="AT33" i="9"/>
  <c r="AV33" i="9"/>
  <c r="AT32" i="9"/>
  <c r="AV32" i="9"/>
  <c r="AV31" i="9"/>
  <c r="AT31" i="9"/>
  <c r="AV30" i="9"/>
  <c r="AT30" i="9"/>
  <c r="AT29" i="9"/>
  <c r="AV29" i="9"/>
  <c r="AT28" i="9"/>
  <c r="AV28" i="9"/>
  <c r="AV27" i="9"/>
  <c r="AT27" i="9"/>
  <c r="AV26" i="9"/>
  <c r="AT26" i="9"/>
  <c r="AT25" i="9"/>
  <c r="AV25" i="9"/>
  <c r="AT24" i="9"/>
  <c r="AV24" i="9"/>
  <c r="F14" i="1"/>
  <c r="F5" i="1"/>
  <c r="F11" i="1"/>
  <c r="L62" i="8"/>
  <c r="N62" i="8"/>
  <c r="N66" i="8"/>
  <c r="N57" i="8"/>
  <c r="N43" i="8"/>
  <c r="N42" i="8"/>
  <c r="M41" i="8"/>
  <c r="N41" i="8"/>
  <c r="N49" i="8"/>
  <c r="N31" i="8"/>
  <c r="N36" i="8"/>
  <c r="N68" i="8"/>
  <c r="L62" i="7"/>
  <c r="N62" i="7"/>
  <c r="N66" i="7"/>
  <c r="N57" i="7"/>
  <c r="M41" i="7"/>
  <c r="N41" i="7"/>
  <c r="N49" i="7"/>
  <c r="N31" i="7"/>
  <c r="N36" i="7"/>
  <c r="N68" i="7"/>
  <c r="L62" i="5"/>
  <c r="N62" i="5"/>
  <c r="N66" i="5"/>
  <c r="N57" i="5"/>
  <c r="M41" i="5"/>
  <c r="N41" i="5"/>
  <c r="N49" i="5"/>
  <c r="N36" i="5"/>
  <c r="N68" i="5"/>
  <c r="N31" i="5"/>
  <c r="N66" i="4"/>
  <c r="N54" i="4"/>
  <c r="N57" i="4"/>
  <c r="N41" i="4"/>
  <c r="N49" i="4"/>
  <c r="N32" i="4"/>
  <c r="N31" i="4"/>
  <c r="AZ79" i="12"/>
  <c r="AZ81" i="12"/>
  <c r="AV79" i="13"/>
  <c r="AV81" i="13"/>
  <c r="AV79" i="11"/>
  <c r="AV81" i="11"/>
  <c r="AV79" i="9"/>
  <c r="AV81" i="9"/>
  <c r="N36" i="4"/>
  <c r="N68" i="4"/>
  <c r="L62" i="3"/>
  <c r="N62" i="3"/>
  <c r="N66" i="3"/>
  <c r="N57" i="3"/>
  <c r="N49" i="3"/>
  <c r="N35" i="3"/>
  <c r="N36" i="3"/>
  <c r="N68" i="3"/>
  <c r="N34" i="3"/>
  <c r="N33" i="3"/>
  <c r="N32" i="3"/>
  <c r="N31" i="3"/>
  <c r="L63" i="2"/>
  <c r="N63" i="2"/>
  <c r="L62" i="2"/>
  <c r="N62" i="2"/>
  <c r="N57" i="2"/>
  <c r="N49" i="2"/>
  <c r="L35" i="2"/>
  <c r="K35" i="2"/>
  <c r="L34" i="2"/>
  <c r="K34" i="2"/>
  <c r="L33" i="2"/>
  <c r="K33" i="2"/>
  <c r="N32" i="2"/>
  <c r="N31" i="2"/>
  <c r="N66" i="2"/>
  <c r="N36" i="2"/>
  <c r="N68" i="2"/>
  <c r="F8" i="1" l="1"/>
  <c r="F12" i="1"/>
  <c r="F9" i="1" l="1"/>
</calcChain>
</file>

<file path=xl/sharedStrings.xml><?xml version="1.0" encoding="utf-8"?>
<sst xmlns="http://schemas.openxmlformats.org/spreadsheetml/2006/main" count="1312" uniqueCount="230">
  <si>
    <t>N°</t>
  </si>
  <si>
    <t>ÍTEM DE PAGO</t>
  </si>
  <si>
    <t>ESPECIFICACIÓN</t>
  </si>
  <si>
    <t>DESCRIPCIÓN 
(Corresponde a los ítems o productos contratados)</t>
  </si>
  <si>
    <t>UNIDAD</t>
  </si>
  <si>
    <t>PRESUPUESTO</t>
  </si>
  <si>
    <t>GENERAL</t>
  </si>
  <si>
    <t>PARTICULAR</t>
  </si>
  <si>
    <t>CANTIDAD</t>
  </si>
  <si>
    <t>VALOR 
UNITARIO</t>
  </si>
  <si>
    <t>VALOR 
TOTAL</t>
  </si>
  <si>
    <t>ALCANTARILLADO</t>
  </si>
  <si>
    <t>1. PRELIMINARES</t>
  </si>
  <si>
    <t>APU 1.01</t>
  </si>
  <si>
    <t>LOCALIZACIÓN Y REPLANTEO DE REDES</t>
  </si>
  <si>
    <t>ML</t>
  </si>
  <si>
    <t>SUBTOTAL PRELIMINARES</t>
  </si>
  <si>
    <t>2. EXCAVACIONES, DEMOLICIONES Y RETIROS</t>
  </si>
  <si>
    <t>2.03</t>
  </si>
  <si>
    <t>M3</t>
  </si>
  <si>
    <t>ICCU CONS 16.3</t>
  </si>
  <si>
    <t>RETIRO Y DISPOSICIÓN DE MATERIAL SOBRANTE</t>
  </si>
  <si>
    <t>M3-KM</t>
  </si>
  <si>
    <t>SUBTOTAL EXCAVACIONES</t>
  </si>
  <si>
    <t>4.03</t>
  </si>
  <si>
    <t>APU 4.03</t>
  </si>
  <si>
    <t>RELLENO EN RECEBO COMÚN TIPO B200</t>
  </si>
  <si>
    <t>m3</t>
  </si>
  <si>
    <t>SUBTOTAL RELLENOS</t>
  </si>
  <si>
    <t>5.01</t>
  </si>
  <si>
    <t>SUMINISTRO E INSTALACIÓN DE TUBERÍA PLÁSTICA PARA ALCANTARILLADO DIÁMETRO 6" (Acometidas)</t>
  </si>
  <si>
    <t>ml</t>
  </si>
  <si>
    <t>SILLAS YEE 12" A 6"</t>
  </si>
  <si>
    <t>UN</t>
  </si>
  <si>
    <t>SUMINISTRO E INSTALACIÓN CODO 6"</t>
  </si>
  <si>
    <t>SUBTOTAL TUBERIAS</t>
  </si>
  <si>
    <t>SUBTOTAL COSTOS DIRECTOS</t>
  </si>
  <si>
    <t>ADMINISTRACIÓN</t>
  </si>
  <si>
    <t>IMPREVISTOS</t>
  </si>
  <si>
    <t>UTILIDAD</t>
  </si>
  <si>
    <t>TOTAL COSTO INDIRECTO</t>
  </si>
  <si>
    <t>TOTAL (COSTO DIRECTO + INDIRECTO)</t>
  </si>
  <si>
    <t>ELABORÓ</t>
  </si>
  <si>
    <t>AVALÓ</t>
  </si>
  <si>
    <t>2.01</t>
  </si>
  <si>
    <t>2.02</t>
  </si>
  <si>
    <t>APU 2.01</t>
  </si>
  <si>
    <t>Formulario 1 - Propuesta económica - Documento tipo de licitación de obra pública de infraestructura de transporte</t>
  </si>
  <si>
    <t>Código</t>
  </si>
  <si>
    <t>CCE-EICP-FM-14</t>
  </si>
  <si>
    <t>Versión</t>
  </si>
  <si>
    <t>FORMATO DE ANALISIS DE PRECIOS UNITARIOS</t>
  </si>
  <si>
    <t>VERSIÓN</t>
  </si>
  <si>
    <t>MUNICIPIO DE ALBÁN</t>
  </si>
  <si>
    <t>No. 001</t>
  </si>
  <si>
    <t>ALCANTARILLADO SANITARIO VIA ADOQUÍN</t>
  </si>
  <si>
    <t>ANALISIS DE PRECIOS UNITARIOS</t>
  </si>
  <si>
    <t>PÁGINA</t>
  </si>
  <si>
    <t>DE</t>
  </si>
  <si>
    <t>FECHA</t>
  </si>
  <si>
    <t>DD</t>
  </si>
  <si>
    <t>MM</t>
  </si>
  <si>
    <t>AA</t>
  </si>
  <si>
    <t>ÍTEMS DE LA PROPUESTA ECONÓMICA</t>
  </si>
  <si>
    <t>DATOS ESPECÍFICOS</t>
  </si>
  <si>
    <t>ÍTEM</t>
  </si>
  <si>
    <t>DESCRIPCIÓN</t>
  </si>
  <si>
    <t xml:space="preserve">Localizacion y replanteo Lineal </t>
  </si>
  <si>
    <t>I. EQUIPO</t>
  </si>
  <si>
    <t>TARIFA</t>
  </si>
  <si>
    <t>RENDIMIENTO</t>
  </si>
  <si>
    <t>Vr. UNITARIO</t>
  </si>
  <si>
    <t>Estación de topografía</t>
  </si>
  <si>
    <t>Dia</t>
  </si>
  <si>
    <t>Herramienta Menor</t>
  </si>
  <si>
    <t>GL</t>
  </si>
  <si>
    <t>SUBTOTAL $</t>
  </si>
  <si>
    <t>II. MATERIALES</t>
  </si>
  <si>
    <t>PRECIO UNIT.</t>
  </si>
  <si>
    <t>III. TRANSPORTES</t>
  </si>
  <si>
    <t>TRANSPORTE</t>
  </si>
  <si>
    <t>%, Vol. o Peso</t>
  </si>
  <si>
    <t>DISTANCIA</t>
  </si>
  <si>
    <t>IV. MANO DE OBRA</t>
  </si>
  <si>
    <t>TRABAJADOR Y/O CUADRILLA</t>
  </si>
  <si>
    <t>JORNAL</t>
  </si>
  <si>
    <t>PRESTACIONES</t>
  </si>
  <si>
    <t>JORNAL TOTAL</t>
  </si>
  <si>
    <t>TOPOGRAFO</t>
  </si>
  <si>
    <t>CADENERO</t>
  </si>
  <si>
    <t>TOTAL COSTO DIRECTO $</t>
  </si>
  <si>
    <t>Firma</t>
  </si>
  <si>
    <t>Nombre:</t>
  </si>
  <si>
    <t>Representante Legal del Contratista o su Apoderado</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</si>
  <si>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</si>
  <si>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</si>
  <si>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</si>
  <si>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</si>
  <si>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</si>
  <si>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Compresor de 250 CPM</t>
  </si>
  <si>
    <t>Hora</t>
  </si>
  <si>
    <t>Equipo de oxicorte</t>
  </si>
  <si>
    <t>Día</t>
  </si>
  <si>
    <t>Retroexcavadora 75 HP</t>
  </si>
  <si>
    <t>Herramienta menor</t>
  </si>
  <si>
    <t>AYUDANTE (3) AA</t>
  </si>
  <si>
    <t>Martillo demoleodor 60 LB</t>
  </si>
  <si>
    <t>EXCAVACIÓN MANUAL ZANJA EN TIERRA H=1.0 M</t>
  </si>
  <si>
    <t>TRANSPORTE MATERIAL EXCAVADO</t>
  </si>
  <si>
    <t>APU 2.03</t>
  </si>
  <si>
    <t>Retroexcavadora de llantas</t>
  </si>
  <si>
    <t>Derecho a botadero</t>
  </si>
  <si>
    <t>Volqueta M3</t>
  </si>
  <si>
    <t>km</t>
  </si>
  <si>
    <t>ICCU CONS 16.8</t>
  </si>
  <si>
    <t>DEMOLICIÓN TUBERÍA EN GRES D= 6"</t>
  </si>
  <si>
    <t>Tubería plástica alcantarillado diametro 6"</t>
  </si>
  <si>
    <t>Mano de obra BB</t>
  </si>
  <si>
    <t>3.01</t>
  </si>
  <si>
    <t>3. RELLENOS</t>
  </si>
  <si>
    <t>4. INSTALACIÓN DE TUBERÍAS Y ACCESORIOS</t>
  </si>
  <si>
    <t>4.01</t>
  </si>
  <si>
    <t>4.02</t>
  </si>
  <si>
    <t>APU 4.01</t>
  </si>
  <si>
    <t>APU 4.02</t>
  </si>
  <si>
    <t>Silla yee 12" a 6"</t>
  </si>
  <si>
    <t>Codo alcantarillado 6" a 45°</t>
  </si>
  <si>
    <t>Soldadura PVC líquida 1/4</t>
  </si>
  <si>
    <t>Limpiador PVC 1/4</t>
  </si>
  <si>
    <t>3.02</t>
  </si>
  <si>
    <t>RELLENO TIPO 7 "ARENA DE PEÑA"</t>
  </si>
  <si>
    <t>ICCU URB 2.9</t>
  </si>
  <si>
    <t>FORMATO</t>
  </si>
  <si>
    <t>OBJETO DEL CONTRATO</t>
  </si>
  <si>
    <t>SUPERVISOR</t>
  </si>
  <si>
    <t>CONTRATISTA</t>
  </si>
  <si>
    <t>NIT O C.C.</t>
  </si>
  <si>
    <t>CONTRATO N°</t>
  </si>
  <si>
    <t>INTERVENTORÍA</t>
  </si>
  <si>
    <t>CAPÍTULO</t>
  </si>
  <si>
    <t>ITEM</t>
  </si>
  <si>
    <t>UNID.</t>
  </si>
  <si>
    <t>UBICACIÓN</t>
  </si>
  <si>
    <t>TRAMO CARRERA 3 ENTRE CALLES 2 Y 5</t>
  </si>
  <si>
    <t>Localización</t>
  </si>
  <si>
    <t>Dimensiones</t>
  </si>
  <si>
    <t>Volumen</t>
  </si>
  <si>
    <t>No. DE 
ELEMENTOS</t>
  </si>
  <si>
    <t>Medida
Total</t>
  </si>
  <si>
    <t>Longitud</t>
  </si>
  <si>
    <t>Perimetro</t>
  </si>
  <si>
    <t>Espesor</t>
  </si>
  <si>
    <t>Carrera 3ra entre calles 2 y 3</t>
  </si>
  <si>
    <t>Lote No 1</t>
  </si>
  <si>
    <t>Lote No.2</t>
  </si>
  <si>
    <t>Lote No 3</t>
  </si>
  <si>
    <t>Lote No 4</t>
  </si>
  <si>
    <t>Lote No 5</t>
  </si>
  <si>
    <t>Lote No 6</t>
  </si>
  <si>
    <t>Lote No 7</t>
  </si>
  <si>
    <t>Lote No 8</t>
  </si>
  <si>
    <t>Lote No 9</t>
  </si>
  <si>
    <t>Lote No 10</t>
  </si>
  <si>
    <t>Lote No 11</t>
  </si>
  <si>
    <t>Carrera 3ra entre c alles 3 y 4</t>
  </si>
  <si>
    <t>Lote No.12</t>
  </si>
  <si>
    <t>Lote No.13</t>
  </si>
  <si>
    <t>Lote No.14</t>
  </si>
  <si>
    <t>Lote No.15</t>
  </si>
  <si>
    <t>Lote No.16</t>
  </si>
  <si>
    <t>Lote No.17</t>
  </si>
  <si>
    <t>Lote No.18</t>
  </si>
  <si>
    <t>Lote No.19</t>
  </si>
  <si>
    <t>Lote No.20</t>
  </si>
  <si>
    <t>Lote No.21</t>
  </si>
  <si>
    <t>Carrera 3ra entre c alles 4 y 5</t>
  </si>
  <si>
    <t>Lote No. 22</t>
  </si>
  <si>
    <t>Lote No. 23</t>
  </si>
  <si>
    <t>Lote No. 24</t>
  </si>
  <si>
    <t>Lote No. 25</t>
  </si>
  <si>
    <t>Lote No. 26</t>
  </si>
  <si>
    <t>Lote No. 27</t>
  </si>
  <si>
    <t>Lote No. 28</t>
  </si>
  <si>
    <t>Lote No. 29</t>
  </si>
  <si>
    <t>Lote No. 30</t>
  </si>
  <si>
    <t>Lote No. 31</t>
  </si>
  <si>
    <t>Lote No. 32</t>
  </si>
  <si>
    <t>Lote No. 33</t>
  </si>
  <si>
    <t>Lote No. 34</t>
  </si>
  <si>
    <t>Lote No. 35</t>
  </si>
  <si>
    <t>Lote No. 36</t>
  </si>
  <si>
    <t>Lote No. 37</t>
  </si>
  <si>
    <t>Lote No. 38</t>
  </si>
  <si>
    <t>Lote No. 39</t>
  </si>
  <si>
    <t>Carrera 3ra entre c alles 5 y vía cerrada</t>
  </si>
  <si>
    <t>Lote No 40</t>
  </si>
  <si>
    <t>Lote No. 41</t>
  </si>
  <si>
    <t>Lote No 42</t>
  </si>
  <si>
    <t>Lote No 43</t>
  </si>
  <si>
    <t>Lote No 44</t>
  </si>
  <si>
    <t>Lote No 45</t>
  </si>
  <si>
    <t>Lote No 46</t>
  </si>
  <si>
    <t>Lote No 47</t>
  </si>
  <si>
    <t>Lote No 48</t>
  </si>
  <si>
    <t>Lote No 49</t>
  </si>
  <si>
    <t>Lote No 50</t>
  </si>
  <si>
    <t>Lote No 51</t>
  </si>
  <si>
    <t>Lote No 52</t>
  </si>
  <si>
    <t xml:space="preserve">OBSERVACIONES: </t>
  </si>
  <si>
    <t xml:space="preserve">Subtotal </t>
  </si>
  <si>
    <t>TOTAL</t>
  </si>
  <si>
    <t>Firma RL Contratista de Obra</t>
  </si>
  <si>
    <t>Firma RL interventoría</t>
  </si>
  <si>
    <t>Ancho</t>
  </si>
  <si>
    <t>Altura</t>
  </si>
  <si>
    <t>m3-KM</t>
  </si>
  <si>
    <t>TUBERIA GRES</t>
  </si>
  <si>
    <t>VOLUMEN TUBERIA</t>
  </si>
  <si>
    <t>Volumen TIERRA</t>
  </si>
  <si>
    <t>SILLAS YEE</t>
  </si>
  <si>
    <t>UND</t>
  </si>
  <si>
    <t>CODOS 6"</t>
  </si>
  <si>
    <t>REALIZAR LA OPTIMIZACION DEL SISTEMA DE ALCANTARILLADO A PARTIR DE LA REPOSICION DE CONEXIONES DOMICILIARIAS UBICADAS EN LA CARRERA 3 ENTRE LA CALLE 2 Y LA CALLE 5 Y SU PROLONGACION EN VIA CERRADA DEL CASCO URBANO DEL MUNICIPIO DE ALBÁN, CUNDINAMARCA</t>
  </si>
  <si>
    <t>SUBTOTAL EXCAVACIONES, DEMOLICIONES Y RETIROS</t>
  </si>
  <si>
    <t>SUMINISTRO E INSTALACIÓN DE TUBERÍA PLÁSTICA PARA ALCANTARILLADO DIÁMETRO 12"</t>
  </si>
  <si>
    <t>MUNICIPIO DE ALBÁN, CUNDINAMARCA</t>
  </si>
  <si>
    <t>MEMORIAS DE CÁLCULO DE CANTIDADES DE OBRA PARA BALANCE</t>
  </si>
  <si>
    <t>BALANCE</t>
  </si>
  <si>
    <t>MEJORAMIENTO DE LAS VÍAS URBANAS - CASCO URBANO, FASE 1 EN EL MUNICIPIO DE ALBÁN, CUNDINAMARCA</t>
  </si>
  <si>
    <t>PROYECTOS DE INGENIERIA DISEÑOS CONSTRUCCIONES Y CONSULTORIAS SAS (AASING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</si>
</sst>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quot;\ #,##0.00;[Red]\-&quot;$&quot;\ #,##0.00"/>
    <numFmt numFmtId="164" formatCode="_-* #,##0.00\ &quot;€&quot;_-;\-* #,##0.00\ &quot;€&quot;_-;_-* &quot;-&quot;??\ &quot;€&quot;_-;_-@_-"/>
    <numFmt numFmtId="165" formatCode="&quot; $ &quot;* #,##0.00&quot; &quot;;&quot;-$ &quot;* #,##0.00&quot; &quot;;&quot; $ &quot;* &quot;-&quot;#&quot; &quot;;&quot; &quot;@&quot; &quot;"/>
    <numFmt numFmtId="166" formatCode="&quot; &quot;* #,##0&quot; &quot;;&quot; &quot;* &quot;(&quot;#,##0&quot;)&quot;;&quot; &quot;* &quot;-&quot;#&quot; &quot;;&quot; &quot;@&quot; &quot;"/>
    <numFmt numFmtId="167" formatCode="&quot; &quot;* #,##0.00&quot; &quot;;&quot;-&quot;* #,##0.00&quot; &quot;;&quot; &quot;* &quot;-&quot;#&quot; &quot;;&quot; &quot;@&quot; &quot;"/>
    <numFmt numFmtId="168" formatCode="&quot;$&quot;\ #,##0.00"/>
    <numFmt numFmtId="169" formatCode="_-* #,##0.00_-;\-* #,##0.00_-;_-* &quot;-&quot;??_-;_-@"/>
  </numFmts>
  <fonts count="31">
    <font>
      <sz val="11"/>
      <color rgb="FF000000"/>
      <name val="Aptos Narrow"/>
      <family val="2"/>
    </font>
    <font>
      <sz val="11"/>
      <name val="Calibri"/>
      <family val="2"/>
    </font>
    <font>
      <sz val="13"/>
      <name val="Calibri"/>
      <family val="2"/>
    </font>
    <font>
      <sz val="11"/>
      <color rgb="FF000000"/>
      <name val="Aptos Narrow"/>
      <family val="2"/>
    </font>
    <font>
      <sz val="11"/>
      <color theme="1"/>
      <name val="Aptos Narrow"/>
      <family val="2"/>
      <scheme val="minor"/>
    </font>
    <font>
      <b/>
      <sz val="11"/>
      <color theme="1"/>
      <name val="Aptos Narrow"/>
      <family val="2"/>
      <scheme val="minor"/>
    </font>
    <font>
      <sz val="14"/>
      <color rgb="FF000000"/>
      <name val="Arial"/>
      <family val="2"/>
    </font>
    <font>
      <b/>
      <sz val="14"/>
      <color rgb="FF000000"/>
      <name val="Arial"/>
      <family val="2"/>
    </font>
    <font>
      <sz val="12"/>
      <color rgb="FF000000"/>
      <name val="Arial"/>
      <family val="2"/>
    </font>
    <font>
      <b/>
      <sz val="12"/>
      <color rgb="FF000000"/>
      <name val="Arial"/>
      <family val="2"/>
    </font>
    <font>
      <sz val="9"/>
      <color theme="1"/>
      <name val="Arial Narrow"/>
      <family val="2"/>
    </font>
    <font>
      <b/>
      <sz val="8"/>
      <color theme="1"/>
      <name val="Arial"/>
      <family val="2"/>
    </font>
    <font>
      <sz val="8"/>
      <color theme="1"/>
      <name val="Arial"/>
      <family val="2"/>
    </font>
    <font>
      <b/>
      <sz val="11"/>
      <color theme="1"/>
      <name val="Arial"/>
      <family val="2"/>
    </font>
    <font>
      <b/>
      <sz val="8"/>
      <color rgb="FF0070C0"/>
      <name val="Arial"/>
      <family val="2"/>
    </font>
    <font>
      <sz val="11"/>
      <color theme="1"/>
      <name val="Arial"/>
      <family val="2"/>
    </font>
    <font>
      <sz val="16"/>
      <color theme="1"/>
      <name val="Courgette"/>
    </font>
    <font>
      <b/>
      <sz val="14"/>
      <color rgb="FFC00000"/>
      <name val="Arial"/>
      <family val="2"/>
    </font>
    <font>
      <sz val="14"/>
      <color rgb="FFC00000"/>
      <name val="Arial"/>
      <family val="2"/>
    </font>
    <font>
      <b/>
      <sz val="14"/>
      <color theme="1"/>
      <name val="Arial"/>
      <family val="2"/>
    </font>
    <font>
      <sz val="14"/>
      <color theme="1"/>
      <name val="Arial"/>
      <family val="2"/>
    </font>
    <font>
      <sz val="16"/>
      <color theme="1"/>
      <name val="Arial"/>
      <family val="2"/>
    </font>
    <font>
      <b/>
      <sz val="12"/>
      <color theme="1"/>
      <name val="Arial"/>
      <family val="2"/>
    </font>
    <font>
      <b/>
      <sz val="16"/>
      <color theme="1"/>
      <name val="Arial"/>
      <family val="2"/>
    </font>
    <font>
      <b/>
      <sz val="10"/>
      <color theme="1"/>
      <name val="Arial"/>
      <family val="2"/>
    </font>
    <font>
      <b/>
      <sz val="13"/>
      <color theme="1"/>
      <name val="Arial"/>
      <family val="2"/>
    </font>
    <font>
      <sz val="13"/>
      <color theme="1"/>
      <name val="Aptos Narrow"/>
      <family val="2"/>
      <scheme val="minor"/>
    </font>
    <font>
      <sz val="12"/>
      <color theme="1"/>
      <name val="Arial"/>
      <family val="2"/>
    </font>
    <font>
      <sz val="36"/>
      <color theme="1"/>
      <name val="Brush Script MT Italic"/>
    </font>
    <font>
      <sz val="36"/>
      <color theme="1"/>
      <name val="Edwardian Script ITC"/>
      <family val="4"/>
    </font>
    <font>
      <sz val="14"/>
      <color rgb="FF000000"/>
      <name val="Aptos Narrow"/>
      <family val="2"/>
    </font>
  </fonts>
  <fills count="15">
    <fill>
      <patternFill patternType="none"/>
    </fill>
    <fill>
      <patternFill patternType="gray125"/>
    </fill>
    <fill>
      <patternFill patternType="solid">
        <fgColor rgb="FFD9D9D9"/>
        <bgColor rgb="FFD9D9D9"/>
      </patternFill>
    </fill>
    <fill>
      <patternFill patternType="solid">
        <fgColor rgb="FFC1F0C8"/>
        <bgColor rgb="FFC1F0C8"/>
      </patternFill>
    </fill>
    <fill>
      <patternFill patternType="solid">
        <fgColor rgb="FFDAF2D0"/>
        <bgColor rgb="FFDAF2D0"/>
      </patternFill>
    </fill>
    <fill>
      <patternFill patternType="solid">
        <fgColor rgb="FFFFFF00"/>
        <bgColor rgb="FFFFFF00"/>
      </patternFill>
    </fill>
    <fill>
      <patternFill patternType="solid">
        <fgColor theme="0"/>
        <bgColor indexed="64"/>
      </patternFill>
    </fill>
    <fill>
      <patternFill patternType="solid">
        <fgColor theme="2" tint="-0.249977111117893"/>
        <bgColor indexed="64"/>
      </patternFill>
    </fill>
    <fill>
      <patternFill patternType="solid">
        <fgColor rgb="FFFFC000"/>
        <bgColor rgb="FFFFC000"/>
      </patternFill>
    </fill>
    <fill>
      <patternFill patternType="solid">
        <fgColor rgb="FFC0C0C0"/>
        <bgColor rgb="FFC0C0C0"/>
      </patternFill>
    </fill>
    <fill>
      <patternFill patternType="solid">
        <fgColor theme="0"/>
        <bgColor theme="0"/>
      </patternFill>
    </fill>
    <fill>
      <patternFill patternType="solid">
        <fgColor rgb="FFFFFFFF"/>
        <bgColor rgb="FFFFFFFF"/>
      </patternFill>
    </fill>
    <fill>
      <patternFill patternType="solid">
        <fgColor rgb="FFFDE9D9"/>
        <bgColor rgb="FFFDE9D9"/>
      </patternFill>
    </fill>
    <fill>
      <patternFill patternType="solid">
        <fgColor theme="0" tint="-0.14999847407452621"/>
        <bgColor indexed="64"/>
      </patternFill>
    </fill>
    <fill>
      <patternFill patternType="solid">
        <fgColor rgb="FFD8D8D8"/>
        <bgColor rgb="FFD8D8D8"/>
      </patternFill>
    </fill>
  </fills>
  <borders count="12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indexed="64"/>
      </right>
      <top style="medium">
        <color indexed="64"/>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medium">
        <color rgb="FF000000"/>
      </top>
      <bottom/>
      <diagonal/>
    </border>
    <border>
      <left style="thin">
        <color rgb="FF000000"/>
      </left>
      <right style="thin">
        <color rgb="FF000000"/>
      </right>
      <top style="thin">
        <color rgb="FF000000"/>
      </top>
      <bottom style="medium">
        <color rgb="FF000000"/>
      </bottom>
      <diagonal/>
    </border>
    <border>
      <left/>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ck">
        <color rgb="FF000000"/>
      </left>
      <right/>
      <top style="thick">
        <color rgb="FF000000"/>
      </top>
      <bottom/>
      <diagonal/>
    </border>
    <border>
      <left/>
      <right/>
      <top style="thick">
        <color rgb="FF000000"/>
      </top>
      <bottom/>
      <diagonal/>
    </border>
    <border>
      <left/>
      <right style="thick">
        <color rgb="FF000000"/>
      </right>
      <top style="thick">
        <color rgb="FF000000"/>
      </top>
      <bottom/>
      <diagonal/>
    </border>
    <border>
      <left style="thick">
        <color rgb="FF000000"/>
      </left>
      <right/>
      <top/>
      <bottom/>
      <diagonal/>
    </border>
    <border>
      <left/>
      <right style="thick">
        <color rgb="FF000000"/>
      </right>
      <top/>
      <bottom/>
      <diagonal/>
    </border>
    <border>
      <left/>
      <right/>
      <top/>
      <bottom style="medium">
        <color rgb="FF000000"/>
      </bottom>
      <diagonal/>
    </border>
    <border>
      <left style="thick">
        <color rgb="FF000000"/>
      </left>
      <right/>
      <top/>
      <bottom style="medium">
        <color rgb="FF000000"/>
      </bottom>
      <diagonal/>
    </border>
    <border>
      <left/>
      <right style="thick">
        <color rgb="FF000000"/>
      </right>
      <top/>
      <bottom style="medium">
        <color rgb="FF000000"/>
      </bottom>
      <diagonal/>
    </border>
    <border>
      <left style="thick">
        <color rgb="FF000000"/>
      </left>
      <right/>
      <top style="medium">
        <color rgb="FF000000"/>
      </top>
      <bottom style="medium">
        <color rgb="FF000000"/>
      </bottom>
      <diagonal/>
    </border>
    <border>
      <left/>
      <right/>
      <top style="medium">
        <color rgb="FF000000"/>
      </top>
      <bottom style="medium">
        <color rgb="FF000000"/>
      </bottom>
      <diagonal/>
    </border>
    <border>
      <left/>
      <right style="thick">
        <color rgb="FF000000"/>
      </right>
      <top style="medium">
        <color rgb="FF000000"/>
      </top>
      <bottom style="medium">
        <color rgb="FF000000"/>
      </bottom>
      <diagonal/>
    </border>
    <border>
      <left style="thick">
        <color rgb="FF000000"/>
      </left>
      <right/>
      <top/>
      <bottom style="thick">
        <color rgb="FF000000"/>
      </bottom>
      <diagonal/>
    </border>
    <border>
      <left/>
      <right/>
      <top/>
      <bottom style="thick">
        <color rgb="FF000000"/>
      </bottom>
      <diagonal/>
    </border>
    <border>
      <left/>
      <right style="thick">
        <color rgb="FF000000"/>
      </right>
      <top/>
      <bottom style="thick">
        <color rgb="FF000000"/>
      </bottom>
      <diagonal/>
    </border>
    <border>
      <left style="medium">
        <color indexed="64"/>
      </left>
      <right/>
      <top style="medium">
        <color indexed="64"/>
      </top>
      <bottom style="medium">
        <color rgb="FF000000"/>
      </bottom>
      <diagonal/>
    </border>
    <border>
      <left style="medium">
        <color rgb="FF000000"/>
      </left>
      <right/>
      <top style="medium">
        <color indexed="64"/>
      </top>
      <bottom style="medium">
        <color rgb="FF000000"/>
      </bottom>
      <diagonal/>
    </border>
    <border>
      <left style="medium">
        <color rgb="FF000000"/>
      </left>
      <right style="medium">
        <color indexed="64"/>
      </right>
      <top style="medium">
        <color indexed="64"/>
      </top>
      <bottom style="medium">
        <color rgb="FF000000"/>
      </bottom>
      <diagonal/>
    </border>
    <border>
      <left style="medium">
        <color indexed="64"/>
      </left>
      <right style="thin">
        <color rgb="FF000000"/>
      </right>
      <top style="medium">
        <color rgb="FF000000"/>
      </top>
      <bottom style="thin">
        <color rgb="FF000000"/>
      </bottom>
      <diagonal/>
    </border>
    <border>
      <left style="thin">
        <color rgb="FF000000"/>
      </left>
      <right style="medium">
        <color indexed="64"/>
      </right>
      <top style="medium">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diagonal/>
    </border>
    <border>
      <left style="medium">
        <color indexed="64"/>
      </left>
      <right style="thin">
        <color rgb="FF000000"/>
      </right>
      <top style="thin">
        <color rgb="FF000000"/>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thin">
        <color rgb="FF000000"/>
      </left>
      <right style="medium">
        <color indexed="64"/>
      </right>
      <top style="thin">
        <color rgb="FF000000"/>
      </top>
      <bottom style="medium">
        <color rgb="FF000000"/>
      </bottom>
      <diagonal/>
    </border>
    <border>
      <left/>
      <right style="medium">
        <color indexed="64"/>
      </right>
      <top/>
      <bottom style="thin">
        <color rgb="FF000000"/>
      </bottom>
      <diagonal/>
    </border>
    <border>
      <left/>
      <right style="thin">
        <color rgb="FF000000"/>
      </right>
      <top style="thin">
        <color rgb="FF000000"/>
      </top>
      <bottom style="thin">
        <color rgb="FF000000"/>
      </bottom>
      <diagonal/>
    </border>
    <border>
      <left style="medium">
        <color indexed="64"/>
      </left>
      <right/>
      <top/>
      <bottom style="thin">
        <color rgb="FF000000"/>
      </bottom>
      <diagonal/>
    </border>
    <border>
      <left/>
      <right style="thin">
        <color indexed="64"/>
      </right>
      <top/>
      <bottom style="thin">
        <color rgb="FF000000"/>
      </bottom>
      <diagonal/>
    </border>
    <border>
      <left style="thin">
        <color indexed="64"/>
      </left>
      <right/>
      <top/>
      <bottom style="thin">
        <color rgb="FF000000"/>
      </bottom>
      <diagonal/>
    </border>
    <border>
      <left style="thin">
        <color rgb="FF000000"/>
      </left>
      <right/>
      <top style="thin">
        <color rgb="FF000000"/>
      </top>
      <bottom style="thin">
        <color rgb="FF000000"/>
      </bottom>
      <diagonal/>
    </border>
    <border>
      <left/>
      <right style="thin">
        <color indexed="64"/>
      </right>
      <top style="thin">
        <color rgb="FF000000"/>
      </top>
      <bottom style="thin">
        <color rgb="FF000000"/>
      </bottom>
      <diagonal/>
    </border>
    <border>
      <left style="medium">
        <color indexed="64"/>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style="medium">
        <color indexed="64"/>
      </right>
      <top style="thin">
        <color rgb="FF000000"/>
      </top>
      <bottom/>
      <diagonal/>
    </border>
    <border>
      <left/>
      <right style="thin">
        <color rgb="FF000000"/>
      </right>
      <top/>
      <bottom style="thin">
        <color rgb="FF000000"/>
      </bottom>
      <diagonal/>
    </border>
    <border>
      <left style="thin">
        <color rgb="FF000000"/>
      </left>
      <right/>
      <top/>
      <bottom style="thin">
        <color rgb="FF000000"/>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right style="thin">
        <color rgb="FF000000"/>
      </right>
      <top/>
      <bottom/>
      <diagonal/>
    </border>
    <border>
      <left style="thin">
        <color rgb="FF000000"/>
      </left>
      <right/>
      <top/>
      <bottom/>
      <diagonal/>
    </border>
    <border>
      <left style="medium">
        <color indexed="64"/>
      </left>
      <right style="thin">
        <color rgb="FF000000"/>
      </right>
      <top/>
      <bottom/>
      <diagonal/>
    </border>
    <border>
      <left style="thin">
        <color rgb="FF000000"/>
      </left>
      <right style="thin">
        <color rgb="FF000000"/>
      </right>
      <top/>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indexed="64"/>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indexed="64"/>
      </right>
      <top/>
      <bottom style="thin">
        <color rgb="FF000000"/>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thin">
        <color rgb="FF000000"/>
      </right>
      <top/>
      <bottom style="medium">
        <color indexed="64"/>
      </bottom>
      <diagonal/>
    </border>
    <border>
      <left style="thin">
        <color rgb="FF000000"/>
      </left>
      <right/>
      <top/>
      <bottom style="medium">
        <color indexed="64"/>
      </bottom>
      <diagonal/>
    </border>
  </borders>
  <cellStyleXfs count="8">
    <xf numFmtId="0" fontId="0" fillId="0" borderId="0"/>
    <xf numFmtId="167" fontId="3" fillId="0" borderId="0" applyFont="0" applyFill="0" applyBorder="0" applyAlignment="0" applyProtection="0"/>
    <xf numFmtId="164" fontId="4" fillId="0" borderId="0" applyFont="0" applyFill="0" applyBorder="0" applyAlignment="0" applyProtection="0"/>
    <xf numFmtId="165" fontId="3" fillId="0" borderId="0" applyFont="0" applyFill="0" applyBorder="0" applyAlignment="0" applyProtection="0"/>
    <xf numFmtId="0" fontId="3" fillId="0" borderId="0" applyNumberFormat="0" applyFont="0" applyBorder="0" applyProtection="0"/>
    <xf numFmtId="0" fontId="4" fillId="0" borderId="0"/>
    <xf numFmtId="9" fontId="3" fillId="0" borderId="0" applyFont="0" applyFill="0" applyBorder="0" applyAlignment="0" applyProtection="0"/>
    <xf numFmtId="9" fontId="4" fillId="0" borderId="0" applyFont="0" applyFill="0" applyBorder="0" applyAlignment="0" applyProtection="0"/>
  </cellStyleXfs>
  <cellXfs count="436">
    <xf numFmtId="0" fontId="0" fillId="0" borderId="0" xfId="0"/>
    <xf numFmtId="0" fontId="6" fillId="0" borderId="0" xfId="0" applyFont="1"/>
    <xf numFmtId="0" fontId="7" fillId="2" borderId="49" xfId="4" applyFont="1" applyFill="1" applyBorder="1" applyAlignment="1" applyProtection="1">
      <alignment horizontal="center" vertical="center" wrapText="1"/>
    </xf>
    <xf numFmtId="0" fontId="7" fillId="2" borderId="49" xfId="0" applyFont="1" applyFill="1" applyBorder="1" applyAlignment="1">
      <alignment horizontal="center" vertical="center" wrapText="1"/>
    </xf>
    <xf numFmtId="4" fontId="7" fillId="2" borderId="49" xfId="0" applyNumberFormat="1" applyFont="1" applyFill="1" applyBorder="1" applyAlignment="1">
      <alignment horizontal="center" vertical="center" wrapText="1"/>
    </xf>
    <xf numFmtId="0" fontId="7" fillId="3" borderId="50" xfId="0" applyFont="1" applyFill="1" applyBorder="1" applyAlignment="1">
      <alignment vertical="center"/>
    </xf>
    <xf numFmtId="0" fontId="7" fillId="3" borderId="50" xfId="0" applyFont="1" applyFill="1" applyBorder="1" applyAlignment="1">
      <alignment horizontal="right" vertical="center"/>
    </xf>
    <xf numFmtId="0" fontId="6" fillId="0" borderId="0" xfId="0" applyFont="1" applyAlignment="1">
      <alignment vertical="center"/>
    </xf>
    <xf numFmtId="2" fontId="6" fillId="0" borderId="49" xfId="4" applyNumberFormat="1" applyFont="1" applyBorder="1" applyAlignment="1" applyProtection="1">
      <alignment horizontal="center" vertical="center" wrapText="1"/>
    </xf>
    <xf numFmtId="49" fontId="6" fillId="0" borderId="49" xfId="1" applyNumberFormat="1" applyFont="1" applyFill="1" applyBorder="1" applyAlignment="1">
      <alignment horizontal="justify" vertical="center" wrapText="1"/>
    </xf>
    <xf numFmtId="0" fontId="6" fillId="0" borderId="49" xfId="4" applyFont="1" applyBorder="1" applyAlignment="1" applyProtection="1">
      <alignment horizontal="center" vertical="center" wrapText="1"/>
    </xf>
    <xf numFmtId="4" fontId="6" fillId="0" borderId="49" xfId="4" applyNumberFormat="1" applyFont="1" applyBorder="1" applyAlignment="1" applyProtection="1">
      <alignment horizontal="right" vertical="center" wrapText="1"/>
    </xf>
    <xf numFmtId="165" fontId="6" fillId="0" borderId="49" xfId="3" applyFont="1" applyFill="1" applyBorder="1" applyAlignment="1">
      <alignment horizontal="center" vertical="center" wrapText="1"/>
    </xf>
    <xf numFmtId="0" fontId="9" fillId="0" borderId="0" xfId="4" applyFont="1" applyAlignment="1" applyProtection="1">
      <alignment horizontal="right" vertical="center" wrapText="1"/>
    </xf>
    <xf numFmtId="0" fontId="7" fillId="0" borderId="0" xfId="0" applyFont="1" applyAlignment="1">
      <alignment vertical="center"/>
    </xf>
    <xf numFmtId="10" fontId="7" fillId="0" borderId="49" xfId="6" applyNumberFormat="1" applyFont="1" applyFill="1" applyBorder="1" applyAlignment="1">
      <alignment horizontal="center" vertical="center" wrapText="1"/>
    </xf>
    <xf numFmtId="165" fontId="7" fillId="0" borderId="49" xfId="3" applyFont="1" applyFill="1" applyBorder="1" applyAlignment="1">
      <alignment horizontal="center" vertical="center" wrapText="1"/>
    </xf>
    <xf numFmtId="0" fontId="7" fillId="2" borderId="52" xfId="0" applyFont="1" applyFill="1" applyBorder="1" applyAlignment="1">
      <alignment horizontal="center" vertical="center"/>
    </xf>
    <xf numFmtId="0" fontId="6" fillId="0" borderId="51" xfId="0" applyFont="1" applyBorder="1"/>
    <xf numFmtId="0" fontId="6" fillId="0" borderId="51" xfId="0" applyFont="1" applyBorder="1" applyAlignment="1">
      <alignment horizontal="center"/>
    </xf>
    <xf numFmtId="0" fontId="6" fillId="0" borderId="51" xfId="0" applyFont="1" applyBorder="1" applyAlignment="1">
      <alignment vertical="center"/>
    </xf>
    <xf numFmtId="165" fontId="6" fillId="0" borderId="51" xfId="0" applyNumberFormat="1" applyFont="1" applyBorder="1" applyAlignment="1">
      <alignment horizontal="center" vertical="center"/>
    </xf>
    <xf numFmtId="0" fontId="6" fillId="0" borderId="51" xfId="0" applyFont="1" applyBorder="1" applyAlignment="1">
      <alignment horizontal="center" vertical="center"/>
    </xf>
    <xf numFmtId="0" fontId="6" fillId="0" borderId="49" xfId="0" applyFont="1" applyBorder="1" applyAlignment="1">
      <alignment vertical="center"/>
    </xf>
    <xf numFmtId="0" fontId="6" fillId="0" borderId="53" xfId="0" applyFont="1" applyBorder="1"/>
    <xf numFmtId="0" fontId="6" fillId="0" borderId="53" xfId="0" applyFont="1" applyBorder="1" applyAlignment="1">
      <alignment horizontal="center"/>
    </xf>
    <xf numFmtId="0" fontId="4" fillId="6" borderId="0" xfId="5" applyFill="1" applyAlignment="1">
      <alignment vertical="center" wrapText="1"/>
    </xf>
    <xf numFmtId="0" fontId="4" fillId="6" borderId="1" xfId="5" applyFill="1" applyBorder="1" applyAlignment="1">
      <alignment vertical="center" wrapText="1"/>
    </xf>
    <xf numFmtId="0" fontId="4" fillId="6" borderId="2" xfId="5" applyFill="1" applyBorder="1" applyAlignment="1">
      <alignment vertical="center" wrapText="1"/>
    </xf>
    <xf numFmtId="0" fontId="4" fillId="6" borderId="3" xfId="5" applyFill="1" applyBorder="1" applyAlignment="1">
      <alignment vertical="center" wrapText="1"/>
    </xf>
    <xf numFmtId="0" fontId="4" fillId="6" borderId="4" xfId="5" applyFill="1" applyBorder="1" applyAlignment="1">
      <alignment vertical="center" wrapText="1"/>
    </xf>
    <xf numFmtId="0" fontId="4" fillId="6" borderId="6" xfId="5" applyFill="1" applyBorder="1" applyAlignment="1">
      <alignment vertical="center" wrapText="1"/>
    </xf>
    <xf numFmtId="0" fontId="11" fillId="6" borderId="5" xfId="5" applyFont="1" applyFill="1" applyBorder="1" applyAlignment="1">
      <alignment vertical="center" wrapText="1"/>
    </xf>
    <xf numFmtId="0" fontId="12" fillId="6" borderId="5" xfId="5" applyFont="1" applyFill="1" applyBorder="1" applyAlignment="1">
      <alignment vertical="center" wrapText="1"/>
    </xf>
    <xf numFmtId="0" fontId="4" fillId="6" borderId="28" xfId="5" applyFill="1" applyBorder="1" applyAlignment="1">
      <alignment vertical="center" wrapText="1"/>
    </xf>
    <xf numFmtId="0" fontId="4" fillId="6" borderId="29" xfId="5" applyFill="1" applyBorder="1" applyAlignment="1">
      <alignment vertical="center" wrapText="1"/>
    </xf>
    <xf numFmtId="0" fontId="4" fillId="6" borderId="30" xfId="5" applyFill="1" applyBorder="1" applyAlignment="1">
      <alignment vertical="center" wrapText="1"/>
    </xf>
    <xf numFmtId="0" fontId="4" fillId="6" borderId="12" xfId="5" applyFill="1" applyBorder="1" applyAlignment="1">
      <alignment vertical="center" wrapText="1"/>
    </xf>
    <xf numFmtId="0" fontId="15" fillId="6" borderId="12" xfId="5" applyFont="1" applyFill="1" applyBorder="1" applyAlignment="1">
      <alignment horizontal="right" vertical="center" wrapText="1"/>
    </xf>
    <xf numFmtId="0" fontId="15" fillId="6" borderId="13" xfId="5" applyFont="1" applyFill="1" applyBorder="1" applyAlignment="1">
      <alignment horizontal="center" vertical="center" wrapText="1"/>
    </xf>
    <xf numFmtId="0" fontId="15" fillId="6" borderId="14" xfId="5" applyFont="1" applyFill="1" applyBorder="1" applyAlignment="1">
      <alignment horizontal="center" vertical="center" wrapText="1"/>
    </xf>
    <xf numFmtId="0" fontId="15" fillId="6" borderId="17" xfId="5" applyFont="1" applyFill="1" applyBorder="1" applyAlignment="1">
      <alignment horizontal="center" vertical="center" wrapText="1"/>
    </xf>
    <xf numFmtId="0" fontId="15" fillId="6" borderId="18" xfId="5" applyFont="1" applyFill="1" applyBorder="1" applyAlignment="1">
      <alignment horizontal="center" vertical="center" wrapText="1"/>
    </xf>
    <xf numFmtId="0" fontId="4" fillId="6" borderId="31" xfId="5" applyFill="1" applyBorder="1" applyAlignment="1">
      <alignment vertical="center" wrapText="1"/>
    </xf>
    <xf numFmtId="0" fontId="4" fillId="6" borderId="32" xfId="5" applyFill="1" applyBorder="1" applyAlignment="1">
      <alignment vertical="center" wrapText="1"/>
    </xf>
    <xf numFmtId="0" fontId="4" fillId="6" borderId="33" xfId="5" applyFill="1" applyBorder="1" applyAlignment="1">
      <alignment vertical="center" wrapText="1"/>
    </xf>
    <xf numFmtId="0" fontId="13" fillId="6" borderId="23" xfId="5" applyFont="1" applyFill="1" applyBorder="1" applyAlignment="1">
      <alignment horizontal="center" vertical="center" wrapText="1"/>
    </xf>
    <xf numFmtId="0" fontId="13" fillId="6" borderId="26" xfId="5" applyFont="1" applyFill="1" applyBorder="1" applyAlignment="1">
      <alignment horizontal="center" vertical="center" wrapText="1"/>
    </xf>
    <xf numFmtId="0" fontId="13" fillId="6" borderId="27" xfId="5" applyFont="1" applyFill="1" applyBorder="1" applyAlignment="1">
      <alignment horizontal="center" vertical="center" wrapText="1"/>
    </xf>
    <xf numFmtId="2" fontId="15" fillId="6" borderId="35" xfId="5" applyNumberFormat="1" applyFont="1" applyFill="1" applyBorder="1" applyAlignment="1">
      <alignment horizontal="center" vertical="center" wrapText="1"/>
    </xf>
    <xf numFmtId="0" fontId="15" fillId="6" borderId="19" xfId="5" applyFont="1" applyFill="1" applyBorder="1" applyAlignment="1">
      <alignment horizontal="center" vertical="center" wrapText="1"/>
    </xf>
    <xf numFmtId="0" fontId="4" fillId="6" borderId="20" xfId="5" applyFill="1" applyBorder="1" applyAlignment="1">
      <alignment vertical="center" wrapText="1"/>
    </xf>
    <xf numFmtId="0" fontId="13" fillId="6" borderId="26" xfId="5" applyFont="1" applyFill="1" applyBorder="1" applyAlignment="1">
      <alignment horizontal="center" wrapText="1"/>
    </xf>
    <xf numFmtId="8" fontId="15" fillId="6" borderId="17" xfId="5" applyNumberFormat="1" applyFont="1" applyFill="1" applyBorder="1" applyAlignment="1">
      <alignment horizontal="right" vertical="center" wrapText="1"/>
    </xf>
    <xf numFmtId="2" fontId="15" fillId="6" borderId="17" xfId="5" applyNumberFormat="1" applyFont="1" applyFill="1" applyBorder="1" applyAlignment="1">
      <alignment horizontal="center" vertical="center" wrapText="1"/>
    </xf>
    <xf numFmtId="8" fontId="15" fillId="6" borderId="18" xfId="5" applyNumberFormat="1" applyFont="1" applyFill="1" applyBorder="1" applyAlignment="1">
      <alignment horizontal="right" vertical="center" wrapText="1"/>
    </xf>
    <xf numFmtId="9" fontId="4" fillId="6" borderId="17" xfId="5" applyNumberFormat="1" applyFill="1" applyBorder="1" applyAlignment="1">
      <alignment horizontal="center" vertical="center" wrapText="1"/>
    </xf>
    <xf numFmtId="0" fontId="4" fillId="6" borderId="17" xfId="5" applyFill="1" applyBorder="1" applyAlignment="1">
      <alignment vertical="center" wrapText="1"/>
    </xf>
    <xf numFmtId="0" fontId="4" fillId="6" borderId="18" xfId="5" applyFill="1" applyBorder="1" applyAlignment="1">
      <alignment vertical="center" wrapText="1"/>
    </xf>
    <xf numFmtId="4" fontId="13" fillId="6" borderId="20" xfId="5" applyNumberFormat="1" applyFont="1" applyFill="1" applyBorder="1" applyAlignment="1">
      <alignment horizontal="right" vertical="center" wrapText="1"/>
    </xf>
    <xf numFmtId="0" fontId="15" fillId="6" borderId="17" xfId="5" applyFont="1" applyFill="1" applyBorder="1" applyAlignment="1">
      <alignment horizontal="right" vertical="center" wrapText="1"/>
    </xf>
    <xf numFmtId="4" fontId="15" fillId="6" borderId="17" xfId="5" applyNumberFormat="1" applyFont="1" applyFill="1" applyBorder="1" applyAlignment="1">
      <alignment horizontal="center" vertical="center" wrapText="1"/>
    </xf>
    <xf numFmtId="2" fontId="13" fillId="6" borderId="20" xfId="5" applyNumberFormat="1" applyFont="1" applyFill="1" applyBorder="1" applyAlignment="1">
      <alignment horizontal="right" vertical="center" wrapText="1"/>
    </xf>
    <xf numFmtId="0" fontId="13" fillId="6" borderId="13" xfId="5" applyFont="1" applyFill="1" applyBorder="1" applyAlignment="1">
      <alignment horizontal="center" vertical="center" wrapText="1"/>
    </xf>
    <xf numFmtId="0" fontId="13" fillId="6" borderId="14" xfId="5" applyFont="1" applyFill="1" applyBorder="1" applyAlignment="1">
      <alignment horizontal="center" vertical="center" wrapText="1"/>
    </xf>
    <xf numFmtId="8" fontId="15" fillId="6" borderId="17" xfId="5" applyNumberFormat="1" applyFont="1" applyFill="1" applyBorder="1" applyAlignment="1">
      <alignment horizontal="center" vertical="center" wrapText="1"/>
    </xf>
    <xf numFmtId="9" fontId="15" fillId="6" borderId="17" xfId="7" applyFont="1" applyFill="1" applyBorder="1" applyAlignment="1">
      <alignment horizontal="center" vertical="center" wrapText="1"/>
    </xf>
    <xf numFmtId="8" fontId="15" fillId="6" borderId="18" xfId="5" applyNumberFormat="1" applyFont="1" applyFill="1" applyBorder="1" applyAlignment="1">
      <alignment horizontal="center" vertical="center" wrapText="1"/>
    </xf>
    <xf numFmtId="10" fontId="15" fillId="6" borderId="17" xfId="5" applyNumberFormat="1" applyFont="1" applyFill="1" applyBorder="1" applyAlignment="1">
      <alignment horizontal="center" vertical="center" wrapText="1"/>
    </xf>
    <xf numFmtId="168" fontId="15" fillId="6" borderId="17" xfId="5" applyNumberFormat="1" applyFont="1" applyFill="1" applyBorder="1" applyAlignment="1">
      <alignment horizontal="center" vertical="center" wrapText="1"/>
    </xf>
    <xf numFmtId="8" fontId="13" fillId="6" borderId="43" xfId="5" applyNumberFormat="1" applyFont="1" applyFill="1" applyBorder="1" applyAlignment="1">
      <alignment horizontal="right" vertical="center" wrapText="1"/>
    </xf>
    <xf numFmtId="0" fontId="4" fillId="6" borderId="23" xfId="5" applyFill="1" applyBorder="1" applyAlignment="1">
      <alignment vertical="center" wrapText="1"/>
    </xf>
    <xf numFmtId="0" fontId="4" fillId="6" borderId="26" xfId="5" applyFill="1" applyBorder="1" applyAlignment="1">
      <alignment vertical="center" wrapText="1"/>
    </xf>
    <xf numFmtId="0" fontId="4" fillId="6" borderId="27" xfId="5" applyFill="1" applyBorder="1" applyAlignment="1">
      <alignment vertical="center" wrapText="1"/>
    </xf>
    <xf numFmtId="4" fontId="13" fillId="6" borderId="29" xfId="5" applyNumberFormat="1" applyFont="1" applyFill="1" applyBorder="1" applyAlignment="1">
      <alignment horizontal="right" vertical="center" wrapText="1"/>
    </xf>
    <xf numFmtId="0" fontId="4" fillId="6" borderId="60" xfId="5" applyFill="1" applyBorder="1" applyAlignment="1">
      <alignment wrapText="1"/>
    </xf>
    <xf numFmtId="0" fontId="4" fillId="6" borderId="61" xfId="5" applyFill="1" applyBorder="1" applyAlignment="1">
      <alignment wrapText="1"/>
    </xf>
    <xf numFmtId="0" fontId="4" fillId="6" borderId="62" xfId="5" applyFill="1" applyBorder="1" applyAlignment="1">
      <alignment wrapText="1"/>
    </xf>
    <xf numFmtId="0" fontId="4" fillId="6" borderId="63" xfId="5" applyFill="1" applyBorder="1" applyAlignment="1">
      <alignment wrapText="1"/>
    </xf>
    <xf numFmtId="0" fontId="4" fillId="6" borderId="0" xfId="5" applyFill="1" applyAlignment="1">
      <alignment wrapText="1"/>
    </xf>
    <xf numFmtId="0" fontId="4" fillId="6" borderId="64" xfId="5" applyFill="1" applyBorder="1" applyAlignment="1">
      <alignment wrapText="1"/>
    </xf>
    <xf numFmtId="0" fontId="15" fillId="6" borderId="65" xfId="5" applyFont="1" applyFill="1" applyBorder="1" applyAlignment="1">
      <alignment wrapText="1"/>
    </xf>
    <xf numFmtId="0" fontId="15" fillId="6" borderId="0" xfId="5" applyFont="1" applyFill="1" applyAlignment="1">
      <alignment wrapText="1"/>
    </xf>
    <xf numFmtId="0" fontId="15" fillId="6" borderId="0" xfId="5" applyFont="1" applyFill="1" applyAlignment="1">
      <alignment horizontal="left"/>
    </xf>
    <xf numFmtId="0" fontId="4" fillId="6" borderId="66" xfId="5" applyFill="1" applyBorder="1" applyAlignment="1">
      <alignment wrapText="1"/>
    </xf>
    <xf numFmtId="0" fontId="4" fillId="6" borderId="65" xfId="5" applyFill="1" applyBorder="1" applyAlignment="1">
      <alignment wrapText="1"/>
    </xf>
    <xf numFmtId="0" fontId="4" fillId="6" borderId="67" xfId="5" applyFill="1" applyBorder="1" applyAlignment="1">
      <alignment wrapText="1"/>
    </xf>
    <xf numFmtId="0" fontId="13" fillId="6" borderId="68" xfId="5" applyFont="1" applyFill="1" applyBorder="1" applyAlignment="1">
      <alignment vertical="center"/>
    </xf>
    <xf numFmtId="0" fontId="4" fillId="6" borderId="69" xfId="5" applyFill="1" applyBorder="1" applyAlignment="1">
      <alignment wrapText="1"/>
    </xf>
    <xf numFmtId="0" fontId="13" fillId="6" borderId="63" xfId="5" applyFont="1" applyFill="1" applyBorder="1" applyAlignment="1">
      <alignment vertical="center"/>
    </xf>
    <xf numFmtId="0" fontId="4" fillId="6" borderId="0" xfId="5" applyFill="1" applyAlignment="1">
      <alignment horizontal="center" wrapText="1"/>
    </xf>
    <xf numFmtId="0" fontId="4" fillId="6" borderId="72" xfId="5" applyFill="1" applyBorder="1" applyAlignment="1">
      <alignment wrapText="1"/>
    </xf>
    <xf numFmtId="0" fontId="4" fillId="6" borderId="73" xfId="5" applyFill="1" applyBorder="1" applyAlignment="1">
      <alignment wrapText="1"/>
    </xf>
    <xf numFmtId="0" fontId="4" fillId="6" borderId="44" xfId="5" applyFill="1" applyBorder="1" applyAlignment="1">
      <alignment vertical="center" wrapText="1"/>
    </xf>
    <xf numFmtId="0" fontId="4" fillId="6" borderId="45" xfId="5" applyFill="1" applyBorder="1" applyAlignment="1">
      <alignment vertical="center" wrapText="1"/>
    </xf>
    <xf numFmtId="0" fontId="4" fillId="6" borderId="46" xfId="5" applyFill="1" applyBorder="1" applyAlignment="1">
      <alignment vertical="center" wrapText="1"/>
    </xf>
    <xf numFmtId="0" fontId="4" fillId="6" borderId="17" xfId="5" applyFill="1" applyBorder="1" applyAlignment="1">
      <alignment horizontal="center" vertical="center" wrapText="1"/>
    </xf>
    <xf numFmtId="164" fontId="4" fillId="6" borderId="17" xfId="2" applyFont="1" applyFill="1" applyBorder="1" applyAlignment="1">
      <alignment horizontal="center" vertical="center" wrapText="1"/>
    </xf>
    <xf numFmtId="164" fontId="4" fillId="6" borderId="18" xfId="2" applyFont="1" applyFill="1" applyBorder="1" applyAlignment="1">
      <alignment horizontal="center" vertical="center" wrapText="1"/>
    </xf>
    <xf numFmtId="164" fontId="4" fillId="6" borderId="17" xfId="2" applyFill="1" applyBorder="1" applyAlignment="1">
      <alignment vertical="center" wrapText="1"/>
    </xf>
    <xf numFmtId="164" fontId="15" fillId="6" borderId="18" xfId="2" applyFont="1" applyFill="1" applyBorder="1" applyAlignment="1">
      <alignment horizontal="center" vertical="center" wrapText="1"/>
    </xf>
    <xf numFmtId="0" fontId="7" fillId="2" borderId="79" xfId="0" applyFont="1" applyFill="1" applyBorder="1" applyAlignment="1">
      <alignment horizontal="center" vertical="center" wrapText="1"/>
    </xf>
    <xf numFmtId="0" fontId="7" fillId="3" borderId="81" xfId="0" applyFont="1" applyFill="1" applyBorder="1" applyAlignment="1">
      <alignment vertical="center"/>
    </xf>
    <xf numFmtId="2" fontId="6" fillId="0" borderId="82" xfId="1" applyNumberFormat="1" applyFont="1" applyFill="1" applyBorder="1" applyAlignment="1">
      <alignment horizontal="center" vertical="center" wrapText="1"/>
    </xf>
    <xf numFmtId="165" fontId="6" fillId="0" borderId="79" xfId="3" applyFont="1" applyFill="1" applyBorder="1" applyAlignment="1">
      <alignment horizontal="center" vertical="center" wrapText="1"/>
    </xf>
    <xf numFmtId="165" fontId="7" fillId="2" borderId="79" xfId="3" applyFont="1" applyFill="1" applyBorder="1" applyAlignment="1">
      <alignment horizontal="center" vertical="center" wrapText="1"/>
    </xf>
    <xf numFmtId="165" fontId="7" fillId="2" borderId="83" xfId="3" applyFont="1" applyFill="1" applyBorder="1" applyAlignment="1">
      <alignment horizontal="center" vertical="center" wrapText="1"/>
    </xf>
    <xf numFmtId="165" fontId="7" fillId="5" borderId="83" xfId="4" applyNumberFormat="1" applyFont="1" applyFill="1" applyBorder="1" applyAlignment="1" applyProtection="1">
      <alignment vertical="center" wrapText="1"/>
    </xf>
    <xf numFmtId="165" fontId="7" fillId="2" borderId="78" xfId="4" applyNumberFormat="1" applyFont="1" applyFill="1" applyBorder="1" applyAlignment="1" applyProtection="1">
      <alignment vertical="center" wrapText="1"/>
    </xf>
    <xf numFmtId="0" fontId="6" fillId="0" borderId="29" xfId="0" applyFont="1" applyBorder="1"/>
    <xf numFmtId="165" fontId="7" fillId="2" borderId="87" xfId="3" applyFont="1" applyFill="1" applyBorder="1" applyAlignment="1">
      <alignment horizontal="center" vertical="center" wrapText="1"/>
    </xf>
    <xf numFmtId="0" fontId="6" fillId="0" borderId="85" xfId="0" applyFont="1" applyBorder="1" applyAlignment="1">
      <alignment horizontal="center" vertical="center"/>
    </xf>
    <xf numFmtId="165" fontId="7" fillId="0" borderId="86" xfId="3" applyFont="1" applyFill="1" applyBorder="1" applyAlignment="1">
      <alignment horizontal="center" vertical="center" wrapText="1"/>
    </xf>
    <xf numFmtId="0" fontId="6" fillId="0" borderId="28" xfId="0" applyFont="1" applyBorder="1" applyAlignment="1">
      <alignment horizontal="center" vertical="center"/>
    </xf>
    <xf numFmtId="0" fontId="6" fillId="0" borderId="0" xfId="0" applyFont="1" applyAlignment="1">
      <alignment horizontal="center"/>
    </xf>
    <xf numFmtId="165" fontId="6" fillId="0" borderId="0" xfId="0" applyNumberFormat="1" applyFont="1" applyAlignment="1">
      <alignment horizontal="center" vertical="center"/>
    </xf>
    <xf numFmtId="0" fontId="6" fillId="0" borderId="0" xfId="0" applyFont="1" applyAlignment="1">
      <alignment horizontal="center" vertical="center"/>
    </xf>
    <xf numFmtId="165" fontId="7" fillId="0" borderId="29" xfId="3" applyFont="1" applyFill="1" applyBorder="1" applyAlignment="1">
      <alignment horizontal="center" vertical="center" wrapText="1"/>
    </xf>
    <xf numFmtId="0" fontId="6" fillId="0" borderId="28" xfId="0" applyFont="1" applyBorder="1"/>
    <xf numFmtId="0" fontId="7" fillId="0" borderId="0" xfId="0" applyFont="1"/>
    <xf numFmtId="0" fontId="17" fillId="0" borderId="0" xfId="0" applyFont="1" applyAlignment="1">
      <alignment horizontal="right"/>
    </xf>
    <xf numFmtId="0" fontId="7" fillId="0" borderId="29" xfId="0" applyFont="1" applyBorder="1"/>
    <xf numFmtId="0" fontId="6" fillId="0" borderId="0" xfId="0" applyFont="1" applyAlignment="1">
      <alignment horizontal="right"/>
    </xf>
    <xf numFmtId="0" fontId="6" fillId="0" borderId="88" xfId="0" applyFont="1" applyBorder="1"/>
    <xf numFmtId="0" fontId="18" fillId="0" borderId="0" xfId="0" applyFont="1" applyAlignment="1">
      <alignment horizontal="right"/>
    </xf>
    <xf numFmtId="0" fontId="7" fillId="0" borderId="28" xfId="0" applyFont="1" applyBorder="1" applyAlignment="1">
      <alignment vertical="center" wrapText="1"/>
    </xf>
    <xf numFmtId="0" fontId="6" fillId="0" borderId="31" xfId="0" applyFont="1" applyBorder="1" applyAlignment="1">
      <alignment horizontal="center" vertical="center"/>
    </xf>
    <xf numFmtId="0" fontId="6" fillId="0" borderId="32" xfId="0" applyFont="1" applyBorder="1"/>
    <xf numFmtId="0" fontId="6" fillId="0" borderId="32" xfId="0" applyFont="1" applyBorder="1" applyAlignment="1">
      <alignment horizontal="center"/>
    </xf>
    <xf numFmtId="0" fontId="6" fillId="0" borderId="32" xfId="0" applyFont="1" applyBorder="1" applyAlignment="1">
      <alignment horizontal="right"/>
    </xf>
    <xf numFmtId="0" fontId="6" fillId="0" borderId="33" xfId="0" applyFont="1" applyBorder="1"/>
    <xf numFmtId="2" fontId="6" fillId="0" borderId="89" xfId="4" applyNumberFormat="1" applyFont="1" applyBorder="1" applyAlignment="1" applyProtection="1">
      <alignment horizontal="center" vertical="center" wrapText="1"/>
    </xf>
    <xf numFmtId="49" fontId="6" fillId="0" borderId="89" xfId="1" applyNumberFormat="1" applyFont="1" applyFill="1" applyBorder="1" applyAlignment="1">
      <alignment horizontal="justify" vertical="center" wrapText="1"/>
    </xf>
    <xf numFmtId="4" fontId="6" fillId="0" borderId="89" xfId="4" applyNumberFormat="1" applyFont="1" applyBorder="1" applyAlignment="1" applyProtection="1">
      <alignment horizontal="right" vertical="center" wrapText="1"/>
    </xf>
    <xf numFmtId="165" fontId="6" fillId="0" borderId="89" xfId="3" applyFont="1" applyFill="1" applyBorder="1" applyAlignment="1">
      <alignment horizontal="center" vertical="center" wrapText="1"/>
    </xf>
    <xf numFmtId="0" fontId="19" fillId="0" borderId="28" xfId="4" applyFont="1" applyBorder="1" applyAlignment="1">
      <alignment vertical="center" wrapText="1"/>
    </xf>
    <xf numFmtId="0" fontId="20" fillId="0" borderId="0" xfId="4" applyFont="1" applyAlignment="1">
      <alignment vertical="center"/>
    </xf>
    <xf numFmtId="0" fontId="19" fillId="0" borderId="0" xfId="4" applyFont="1" applyAlignment="1">
      <alignment vertical="center"/>
    </xf>
    <xf numFmtId="0" fontId="20" fillId="0" borderId="29" xfId="4" applyFont="1" applyBorder="1" applyAlignment="1">
      <alignment vertical="center"/>
    </xf>
    <xf numFmtId="0" fontId="1" fillId="0" borderId="0" xfId="4" applyFont="1"/>
    <xf numFmtId="0" fontId="20" fillId="0" borderId="0" xfId="4" applyFont="1" applyAlignment="1">
      <alignment horizontal="left" vertical="center"/>
    </xf>
    <xf numFmtId="0" fontId="19" fillId="9" borderId="49" xfId="4" applyFont="1" applyFill="1" applyBorder="1" applyAlignment="1">
      <alignment horizontal="center" vertical="center"/>
    </xf>
    <xf numFmtId="0" fontId="20" fillId="0" borderId="28" xfId="4" applyFont="1" applyBorder="1" applyAlignment="1">
      <alignment vertical="center"/>
    </xf>
    <xf numFmtId="0" fontId="19" fillId="0" borderId="29" xfId="4" applyFont="1" applyBorder="1" applyAlignment="1">
      <alignment vertical="center"/>
    </xf>
    <xf numFmtId="0" fontId="22" fillId="9" borderId="49" xfId="4" applyFont="1" applyFill="1" applyBorder="1" applyAlignment="1">
      <alignment horizontal="center" vertical="center"/>
    </xf>
    <xf numFmtId="0" fontId="19" fillId="9" borderId="93" xfId="4" applyFont="1" applyFill="1" applyBorder="1" applyAlignment="1">
      <alignment horizontal="center" vertical="center"/>
    </xf>
    <xf numFmtId="0" fontId="19" fillId="9" borderId="89" xfId="4" applyFont="1" applyFill="1" applyBorder="1" applyAlignment="1">
      <alignment horizontal="center" vertical="center"/>
    </xf>
    <xf numFmtId="0" fontId="20" fillId="0" borderId="93" xfId="4" applyFont="1" applyBorder="1" applyAlignment="1">
      <alignment horizontal="center" vertical="center"/>
    </xf>
    <xf numFmtId="0" fontId="20" fillId="0" borderId="81" xfId="4" applyFont="1" applyBorder="1" applyAlignment="1">
      <alignment horizontal="center" vertical="center"/>
    </xf>
    <xf numFmtId="0" fontId="5" fillId="0" borderId="95" xfId="4" applyFont="1" applyBorder="1"/>
    <xf numFmtId="0" fontId="5" fillId="0" borderId="96" xfId="4" applyFont="1" applyBorder="1"/>
    <xf numFmtId="0" fontId="5" fillId="0" borderId="99" xfId="4" applyFont="1" applyBorder="1"/>
    <xf numFmtId="0" fontId="5" fillId="0" borderId="28" xfId="4" applyFont="1" applyBorder="1"/>
    <xf numFmtId="0" fontId="5" fillId="0" borderId="0" xfId="4" applyFont="1"/>
    <xf numFmtId="0" fontId="5" fillId="0" borderId="29" xfId="4" applyFont="1" applyBorder="1"/>
    <xf numFmtId="0" fontId="22" fillId="12" borderId="49" xfId="4" applyFont="1" applyFill="1" applyBorder="1" applyAlignment="1">
      <alignment horizontal="center"/>
    </xf>
    <xf numFmtId="4" fontId="22" fillId="12" borderId="49" xfId="4" applyNumberFormat="1" applyFont="1" applyFill="1" applyBorder="1" applyAlignment="1">
      <alignment horizontal="center"/>
    </xf>
    <xf numFmtId="0" fontId="15" fillId="0" borderId="82" xfId="4" applyFont="1" applyBorder="1" applyAlignment="1">
      <alignment horizontal="center"/>
    </xf>
    <xf numFmtId="2" fontId="27" fillId="11" borderId="49" xfId="4" applyNumberFormat="1" applyFont="1" applyFill="1" applyBorder="1" applyAlignment="1">
      <alignment horizontal="center"/>
    </xf>
    <xf numFmtId="2" fontId="27" fillId="11" borderId="79" xfId="4" applyNumberFormat="1" applyFont="1" applyFill="1" applyBorder="1" applyAlignment="1">
      <alignment horizontal="center"/>
    </xf>
    <xf numFmtId="0" fontId="27" fillId="11" borderId="49" xfId="4" applyFont="1" applyFill="1" applyBorder="1" applyAlignment="1">
      <alignment horizontal="center"/>
    </xf>
    <xf numFmtId="0" fontId="5" fillId="0" borderId="90" xfId="4" applyFont="1" applyBorder="1"/>
    <xf numFmtId="0" fontId="5" fillId="0" borderId="53" xfId="4" applyFont="1" applyBorder="1"/>
    <xf numFmtId="0" fontId="5" fillId="0" borderId="88" xfId="4" applyFont="1" applyBorder="1"/>
    <xf numFmtId="0" fontId="5" fillId="0" borderId="0" xfId="4" applyFont="1" applyBorder="1"/>
    <xf numFmtId="169" fontId="27" fillId="11" borderId="117" xfId="4" applyNumberFormat="1" applyFont="1" applyFill="1" applyBorder="1"/>
    <xf numFmtId="169" fontId="27" fillId="11" borderId="79" xfId="4" applyNumberFormat="1" applyFont="1" applyFill="1" applyBorder="1"/>
    <xf numFmtId="169" fontId="22" fillId="14" borderId="121" xfId="4" applyNumberFormat="1" applyFont="1" applyFill="1" applyBorder="1"/>
    <xf numFmtId="0" fontId="20" fillId="0" borderId="95" xfId="4" applyFont="1" applyBorder="1" applyAlignment="1">
      <alignment horizontal="left" vertical="center"/>
    </xf>
    <xf numFmtId="0" fontId="20" fillId="0" borderId="96" xfId="4" applyFont="1" applyBorder="1" applyAlignment="1">
      <alignment horizontal="left" vertical="center"/>
    </xf>
    <xf numFmtId="0" fontId="20" fillId="0" borderId="97" xfId="4" applyFont="1" applyBorder="1" applyAlignment="1">
      <alignment horizontal="left" vertical="center"/>
    </xf>
    <xf numFmtId="0" fontId="20" fillId="0" borderId="106" xfId="4" applyFont="1" applyBorder="1" applyAlignment="1">
      <alignment horizontal="left" vertical="center"/>
    </xf>
    <xf numFmtId="0" fontId="20" fillId="0" borderId="29" xfId="4" applyFont="1" applyBorder="1" applyAlignment="1">
      <alignment horizontal="left" vertical="center"/>
    </xf>
    <xf numFmtId="0" fontId="19" fillId="0" borderId="12" xfId="4" applyFont="1" applyBorder="1" applyAlignment="1">
      <alignment horizontal="center" vertical="center" wrapText="1"/>
    </xf>
    <xf numFmtId="0" fontId="19" fillId="0" borderId="0" xfId="4" applyFont="1" applyBorder="1" applyAlignment="1">
      <alignment horizontal="center" vertical="center" wrapText="1"/>
    </xf>
    <xf numFmtId="0" fontId="19" fillId="0" borderId="53" xfId="4" applyFont="1" applyBorder="1" applyAlignment="1">
      <alignment horizontal="center" vertical="center" wrapText="1"/>
    </xf>
    <xf numFmtId="0" fontId="19" fillId="9" borderId="50" xfId="4" applyFont="1" applyFill="1" applyBorder="1" applyAlignment="1">
      <alignment horizontal="center" vertical="center"/>
    </xf>
    <xf numFmtId="0" fontId="8" fillId="0" borderId="17" xfId="4" applyFont="1" applyBorder="1" applyAlignment="1" applyProtection="1">
      <alignment horizontal="center" vertical="center" wrapText="1"/>
    </xf>
    <xf numFmtId="166" fontId="8" fillId="0" borderId="17" xfId="1" applyNumberFormat="1" applyFont="1" applyFill="1" applyBorder="1" applyAlignment="1">
      <alignment horizontal="center" vertical="center" wrapText="1"/>
    </xf>
    <xf numFmtId="0" fontId="9" fillId="0" borderId="17" xfId="4" applyFont="1" applyBorder="1" applyAlignment="1" applyProtection="1">
      <alignment vertical="center" wrapText="1"/>
    </xf>
    <xf numFmtId="0" fontId="9" fillId="0" borderId="17" xfId="4" applyFont="1" applyBorder="1" applyAlignment="1" applyProtection="1">
      <alignment horizontal="right" vertical="center" wrapText="1"/>
    </xf>
    <xf numFmtId="2" fontId="8" fillId="0" borderId="17" xfId="1" applyNumberFormat="1" applyFont="1" applyFill="1" applyBorder="1" applyAlignment="1">
      <alignment horizontal="center" vertical="center" wrapText="1"/>
    </xf>
    <xf numFmtId="49" fontId="8" fillId="0" borderId="17" xfId="1" applyNumberFormat="1" applyFont="1" applyFill="1" applyBorder="1" applyAlignment="1">
      <alignment horizontal="justify" vertical="center" wrapText="1"/>
    </xf>
    <xf numFmtId="4" fontId="8" fillId="0" borderId="17" xfId="4" applyNumberFormat="1" applyFont="1" applyBorder="1" applyAlignment="1" applyProtection="1">
      <alignment horizontal="right" vertical="center" wrapText="1"/>
    </xf>
    <xf numFmtId="166" fontId="6" fillId="0" borderId="49" xfId="1" applyNumberFormat="1" applyFont="1" applyFill="1" applyBorder="1" applyAlignment="1">
      <alignment horizontal="center" vertical="center" wrapText="1"/>
    </xf>
    <xf numFmtId="166" fontId="6" fillId="0" borderId="89" xfId="1" applyNumberFormat="1" applyFont="1" applyFill="1" applyBorder="1" applyAlignment="1">
      <alignment horizontal="center" vertical="center" wrapText="1"/>
    </xf>
    <xf numFmtId="0" fontId="7" fillId="0" borderId="85" xfId="4" applyFont="1" applyBorder="1" applyAlignment="1" applyProtection="1">
      <alignment vertical="center" wrapText="1"/>
    </xf>
    <xf numFmtId="0" fontId="7" fillId="0" borderId="51" xfId="4" applyFont="1" applyBorder="1" applyAlignment="1" applyProtection="1">
      <alignment vertical="center" wrapText="1"/>
    </xf>
    <xf numFmtId="0" fontId="7" fillId="0" borderId="51" xfId="4" applyFont="1" applyBorder="1" applyAlignment="1" applyProtection="1">
      <alignment horizontal="right" vertical="center" wrapText="1"/>
    </xf>
    <xf numFmtId="0" fontId="7" fillId="0" borderId="86" xfId="4" applyFont="1" applyBorder="1" applyAlignment="1" applyProtection="1">
      <alignment horizontal="right" vertical="center" wrapText="1"/>
    </xf>
    <xf numFmtId="0" fontId="7" fillId="3" borderId="80" xfId="0" applyFont="1" applyFill="1" applyBorder="1" applyAlignment="1">
      <alignment horizontal="center" vertical="center"/>
    </xf>
    <xf numFmtId="0" fontId="7" fillId="3" borderId="57" xfId="0" applyFont="1" applyFill="1" applyBorder="1" applyAlignment="1">
      <alignment horizontal="center" vertical="center"/>
    </xf>
    <xf numFmtId="0" fontId="7" fillId="2" borderId="82" xfId="4" applyFont="1" applyFill="1" applyBorder="1" applyAlignment="1" applyProtection="1">
      <alignment horizontal="right" vertical="center" wrapText="1"/>
    </xf>
    <xf numFmtId="0" fontId="7" fillId="2" borderId="54" xfId="4" applyFont="1" applyFill="1" applyBorder="1" applyAlignment="1" applyProtection="1">
      <alignment horizontal="right" vertical="center" wrapText="1"/>
    </xf>
    <xf numFmtId="0" fontId="7" fillId="4" borderId="80" xfId="4" applyFont="1" applyFill="1" applyBorder="1" applyAlignment="1" applyProtection="1">
      <alignment horizontal="center" vertical="center" wrapText="1"/>
    </xf>
    <xf numFmtId="0" fontId="7" fillId="4" borderId="50" xfId="4" applyFont="1" applyFill="1" applyBorder="1" applyAlignment="1" applyProtection="1">
      <alignment horizontal="center" vertical="center" wrapText="1"/>
    </xf>
    <xf numFmtId="0" fontId="7" fillId="4" borderId="81" xfId="4" applyFont="1" applyFill="1" applyBorder="1" applyAlignment="1" applyProtection="1">
      <alignment horizontal="center" vertical="center" wrapText="1"/>
    </xf>
    <xf numFmtId="0" fontId="7" fillId="8" borderId="74" xfId="0" applyFont="1" applyFill="1" applyBorder="1" applyAlignment="1">
      <alignment horizontal="center" vertical="center" wrapText="1"/>
    </xf>
    <xf numFmtId="0" fontId="7" fillId="8" borderId="75" xfId="0" applyFont="1" applyFill="1" applyBorder="1" applyAlignment="1">
      <alignment horizontal="center" vertical="center" wrapText="1"/>
    </xf>
    <xf numFmtId="0" fontId="7" fillId="8" borderId="76" xfId="0" applyFont="1" applyFill="1" applyBorder="1" applyAlignment="1">
      <alignment horizontal="center" vertical="center" wrapText="1"/>
    </xf>
    <xf numFmtId="0" fontId="7" fillId="2" borderId="77" xfId="0" applyFont="1" applyFill="1" applyBorder="1" applyAlignment="1">
      <alignment horizontal="center" vertical="center" wrapText="1"/>
    </xf>
    <xf numFmtId="0" fontId="7" fillId="2" borderId="58" xfId="0" applyFont="1" applyFill="1" applyBorder="1" applyAlignment="1">
      <alignment horizontal="center" vertical="center" wrapText="1"/>
    </xf>
    <xf numFmtId="0" fontId="7" fillId="2" borderId="58" xfId="4" applyFont="1" applyFill="1" applyBorder="1" applyAlignment="1" applyProtection="1">
      <alignment horizontal="center" vertical="center" wrapText="1"/>
    </xf>
    <xf numFmtId="0" fontId="7" fillId="2" borderId="59" xfId="0" applyFont="1" applyFill="1" applyBorder="1" applyAlignment="1">
      <alignment horizontal="center" vertical="center" wrapText="1"/>
    </xf>
    <xf numFmtId="0" fontId="7" fillId="2" borderId="78" xfId="0" applyFont="1" applyFill="1" applyBorder="1" applyAlignment="1">
      <alignment horizontal="center" vertical="center" wrapText="1"/>
    </xf>
    <xf numFmtId="0" fontId="6" fillId="0" borderId="82" xfId="0" applyFont="1" applyBorder="1" applyAlignment="1">
      <alignment horizontal="center" vertical="center"/>
    </xf>
    <xf numFmtId="0" fontId="6" fillId="0" borderId="54" xfId="0" applyFont="1" applyBorder="1" applyAlignment="1">
      <alignment horizontal="center" vertical="center"/>
    </xf>
    <xf numFmtId="0" fontId="30" fillId="0" borderId="82" xfId="0" applyFont="1" applyBorder="1"/>
    <xf numFmtId="0" fontId="30" fillId="0" borderId="54" xfId="0" applyFont="1" applyBorder="1"/>
    <xf numFmtId="0" fontId="7" fillId="5" borderId="84" xfId="4" applyFont="1" applyFill="1" applyBorder="1" applyAlignment="1" applyProtection="1">
      <alignment horizontal="right" vertical="center" wrapText="1"/>
    </xf>
    <xf numFmtId="0" fontId="7" fillId="5" borderId="55" xfId="4" applyFont="1" applyFill="1" applyBorder="1" applyAlignment="1" applyProtection="1">
      <alignment horizontal="right" vertical="center" wrapText="1"/>
    </xf>
    <xf numFmtId="0" fontId="30" fillId="2" borderId="77" xfId="0" applyFont="1" applyFill="1" applyBorder="1"/>
    <xf numFmtId="0" fontId="30" fillId="2" borderId="56" xfId="0" applyFont="1" applyFill="1" applyBorder="1"/>
    <xf numFmtId="0" fontId="7" fillId="0" borderId="0" xfId="0" applyFont="1" applyAlignment="1">
      <alignment horizontal="left"/>
    </xf>
    <xf numFmtId="0" fontId="7" fillId="0" borderId="0" xfId="0" applyFont="1" applyAlignment="1">
      <alignment horizontal="left" vertical="center" wrapText="1"/>
    </xf>
    <xf numFmtId="0" fontId="7" fillId="0" borderId="29" xfId="0" applyFont="1" applyBorder="1" applyAlignment="1">
      <alignment horizontal="left" vertical="center" wrapText="1"/>
    </xf>
    <xf numFmtId="0" fontId="7" fillId="2" borderId="84" xfId="0" applyFont="1" applyFill="1" applyBorder="1" applyAlignment="1">
      <alignment horizontal="center" vertical="center"/>
    </xf>
    <xf numFmtId="0" fontId="7" fillId="2" borderId="55" xfId="0" applyFont="1" applyFill="1" applyBorder="1" applyAlignment="1">
      <alignment horizontal="center" vertical="center"/>
    </xf>
    <xf numFmtId="165" fontId="6" fillId="0" borderId="49" xfId="0" applyNumberFormat="1" applyFont="1" applyBorder="1" applyAlignment="1">
      <alignment horizontal="center" vertical="center"/>
    </xf>
    <xf numFmtId="0" fontId="9" fillId="13" borderId="17" xfId="0" applyFont="1" applyFill="1" applyBorder="1" applyAlignment="1">
      <alignment horizontal="center" vertical="center" wrapText="1"/>
    </xf>
    <xf numFmtId="0" fontId="9" fillId="0" borderId="17" xfId="4" applyFont="1" applyBorder="1" applyAlignment="1" applyProtection="1">
      <alignment horizontal="center" vertical="center" wrapText="1"/>
    </xf>
    <xf numFmtId="4" fontId="22" fillId="12" borderId="83" xfId="4" applyNumberFormat="1" applyFont="1" applyFill="1" applyBorder="1" applyAlignment="1">
      <alignment horizontal="center" vertical="center" wrapText="1"/>
    </xf>
    <xf numFmtId="0" fontId="1" fillId="0" borderId="113" xfId="4" applyFont="1" applyBorder="1"/>
    <xf numFmtId="0" fontId="15" fillId="13" borderId="80" xfId="4" applyFont="1" applyFill="1" applyBorder="1" applyAlignment="1">
      <alignment horizontal="center"/>
    </xf>
    <xf numFmtId="0" fontId="15" fillId="13" borderId="50" xfId="4" applyFont="1" applyFill="1" applyBorder="1" applyAlignment="1">
      <alignment horizontal="center"/>
    </xf>
    <xf numFmtId="0" fontId="15" fillId="13" borderId="81" xfId="4" applyFont="1" applyFill="1" applyBorder="1" applyAlignment="1">
      <alignment horizontal="center"/>
    </xf>
    <xf numFmtId="0" fontId="28" fillId="0" borderId="28" xfId="4" applyFont="1" applyBorder="1" applyAlignment="1">
      <alignment horizontal="center"/>
    </xf>
    <xf numFmtId="0" fontId="28" fillId="0" borderId="0" xfId="4" applyFont="1" applyAlignment="1">
      <alignment horizontal="center"/>
    </xf>
    <xf numFmtId="0" fontId="28" fillId="0" borderId="105" xfId="4" applyFont="1" applyBorder="1" applyAlignment="1">
      <alignment horizontal="center"/>
    </xf>
    <xf numFmtId="0" fontId="28" fillId="0" borderId="90" xfId="4" applyFont="1" applyBorder="1" applyAlignment="1">
      <alignment horizontal="center"/>
    </xf>
    <xf numFmtId="0" fontId="28" fillId="0" borderId="53" xfId="4" applyFont="1" applyBorder="1" applyAlignment="1">
      <alignment horizontal="center"/>
    </xf>
    <xf numFmtId="0" fontId="28" fillId="0" borderId="100" xfId="4" applyFont="1" applyBorder="1" applyAlignment="1">
      <alignment horizontal="center"/>
    </xf>
    <xf numFmtId="0" fontId="29" fillId="0" borderId="106" xfId="4" applyFont="1" applyBorder="1" applyAlignment="1">
      <alignment horizontal="center"/>
    </xf>
    <xf numFmtId="0" fontId="29" fillId="0" borderId="0" xfId="4" applyFont="1" applyAlignment="1">
      <alignment horizontal="center"/>
    </xf>
    <xf numFmtId="0" fontId="29" fillId="0" borderId="29" xfId="4" applyFont="1" applyBorder="1" applyAlignment="1">
      <alignment horizontal="center"/>
    </xf>
    <xf numFmtId="0" fontId="29" fillId="0" borderId="101" xfId="4" applyFont="1" applyBorder="1" applyAlignment="1">
      <alignment horizontal="center"/>
    </xf>
    <xf numFmtId="0" fontId="29" fillId="0" borderId="53" xfId="4" applyFont="1" applyBorder="1" applyAlignment="1">
      <alignment horizontal="center"/>
    </xf>
    <xf numFmtId="0" fontId="29" fillId="0" borderId="88" xfId="4" applyFont="1" applyBorder="1" applyAlignment="1">
      <alignment horizontal="center"/>
    </xf>
    <xf numFmtId="0" fontId="20" fillId="0" borderId="95" xfId="4" applyFont="1" applyBorder="1" applyAlignment="1">
      <alignment horizontal="left" vertical="top" wrapText="1"/>
    </xf>
    <xf numFmtId="0" fontId="1" fillId="0" borderId="96" xfId="4" applyFont="1" applyBorder="1"/>
    <xf numFmtId="0" fontId="1" fillId="0" borderId="97" xfId="4" applyFont="1" applyBorder="1"/>
    <xf numFmtId="0" fontId="1" fillId="0" borderId="28" xfId="4" applyFont="1" applyBorder="1"/>
    <xf numFmtId="0" fontId="3" fillId="0" borderId="0" xfId="4"/>
    <xf numFmtId="0" fontId="1" fillId="0" borderId="105" xfId="4" applyFont="1" applyBorder="1"/>
    <xf numFmtId="0" fontId="1" fillId="0" borderId="31" xfId="4" applyFont="1" applyBorder="1"/>
    <xf numFmtId="0" fontId="1" fillId="0" borderId="32" xfId="4" applyFont="1" applyBorder="1"/>
    <xf numFmtId="0" fontId="1" fillId="0" borderId="122" xfId="4" applyFont="1" applyBorder="1"/>
    <xf numFmtId="0" fontId="20" fillId="0" borderId="98" xfId="4" applyFont="1" applyBorder="1" applyAlignment="1">
      <alignment horizontal="left" vertical="top" wrapText="1"/>
    </xf>
    <xf numFmtId="0" fontId="1" fillId="0" borderId="99" xfId="4" applyFont="1" applyBorder="1"/>
    <xf numFmtId="0" fontId="1" fillId="0" borderId="106" xfId="4" applyFont="1" applyBorder="1"/>
    <xf numFmtId="0" fontId="1" fillId="0" borderId="29" xfId="4" applyFont="1" applyBorder="1"/>
    <xf numFmtId="0" fontId="1" fillId="0" borderId="123" xfId="4" applyFont="1" applyBorder="1"/>
    <xf numFmtId="0" fontId="1" fillId="0" borderId="33" xfId="4" applyFont="1" applyBorder="1"/>
    <xf numFmtId="0" fontId="20" fillId="11" borderId="95" xfId="4" applyFont="1" applyFill="1" applyBorder="1" applyAlignment="1">
      <alignment horizontal="left" vertical="top" wrapText="1"/>
    </xf>
    <xf numFmtId="0" fontId="1" fillId="0" borderId="0" xfId="4" applyFont="1"/>
    <xf numFmtId="0" fontId="1" fillId="0" borderId="90" xfId="4" applyFont="1" applyBorder="1"/>
    <xf numFmtId="0" fontId="1" fillId="0" borderId="53" xfId="4" applyFont="1" applyBorder="1"/>
    <xf numFmtId="0" fontId="19" fillId="0" borderId="114" xfId="4" applyFont="1" applyBorder="1" applyAlignment="1">
      <alignment horizontal="right" vertical="center"/>
    </xf>
    <xf numFmtId="0" fontId="1" fillId="0" borderId="115" xfId="4" applyFont="1" applyBorder="1" applyAlignment="1">
      <alignment horizontal="right"/>
    </xf>
    <xf numFmtId="0" fontId="1" fillId="0" borderId="116" xfId="4" applyFont="1" applyBorder="1" applyAlignment="1">
      <alignment horizontal="right"/>
    </xf>
    <xf numFmtId="0" fontId="19" fillId="0" borderId="80" xfId="4" applyFont="1" applyBorder="1" applyAlignment="1">
      <alignment horizontal="right" vertical="center" wrapText="1"/>
    </xf>
    <xf numFmtId="0" fontId="1" fillId="0" borderId="50" xfId="4" applyFont="1" applyBorder="1" applyAlignment="1">
      <alignment horizontal="right"/>
    </xf>
    <xf numFmtId="0" fontId="1" fillId="0" borderId="89" xfId="4" applyFont="1" applyBorder="1" applyAlignment="1">
      <alignment horizontal="right"/>
    </xf>
    <xf numFmtId="0" fontId="19" fillId="9" borderId="118" xfId="4" applyFont="1" applyFill="1" applyBorder="1" applyAlignment="1">
      <alignment horizontal="right" vertical="center" wrapText="1"/>
    </xf>
    <xf numFmtId="0" fontId="1" fillId="0" borderId="119" xfId="4" applyFont="1" applyBorder="1" applyAlignment="1">
      <alignment horizontal="right"/>
    </xf>
    <xf numFmtId="0" fontId="1" fillId="0" borderId="120" xfId="4" applyFont="1" applyBorder="1" applyAlignment="1">
      <alignment horizontal="right"/>
    </xf>
    <xf numFmtId="0" fontId="22" fillId="12" borderId="111" xfId="4" quotePrefix="1" applyFont="1" applyFill="1" applyBorder="1" applyAlignment="1">
      <alignment horizontal="center" vertical="center"/>
    </xf>
    <xf numFmtId="0" fontId="1" fillId="0" borderId="109" xfId="4" applyFont="1" applyBorder="1"/>
    <xf numFmtId="0" fontId="22" fillId="12" borderId="93" xfId="4" quotePrefix="1" applyFont="1" applyFill="1" applyBorder="1" applyAlignment="1">
      <alignment horizontal="center"/>
    </xf>
    <xf numFmtId="0" fontId="1" fillId="0" borderId="50" xfId="4" applyFont="1" applyBorder="1"/>
    <xf numFmtId="0" fontId="1" fillId="0" borderId="89" xfId="4" applyFont="1" applyBorder="1"/>
    <xf numFmtId="4" fontId="22" fillId="12" borderId="112" xfId="4" applyNumberFormat="1" applyFont="1" applyFill="1" applyBorder="1" applyAlignment="1">
      <alignment horizontal="center" vertical="center"/>
    </xf>
    <xf numFmtId="4" fontId="22" fillId="12" borderId="110" xfId="4" applyNumberFormat="1" applyFont="1" applyFill="1" applyBorder="1" applyAlignment="1">
      <alignment horizontal="center" vertical="center"/>
    </xf>
    <xf numFmtId="4" fontId="22" fillId="12" borderId="112" xfId="4" applyNumberFormat="1" applyFont="1" applyFill="1" applyBorder="1" applyAlignment="1">
      <alignment horizontal="center" vertical="center" wrapText="1"/>
    </xf>
    <xf numFmtId="0" fontId="1" fillId="0" borderId="110" xfId="4" applyFont="1" applyBorder="1"/>
    <xf numFmtId="0" fontId="23" fillId="0" borderId="80" xfId="4" applyFont="1" applyBorder="1" applyAlignment="1">
      <alignment horizontal="center" vertical="center" wrapText="1"/>
    </xf>
    <xf numFmtId="0" fontId="13" fillId="9" borderId="95" xfId="4" applyFont="1" applyFill="1" applyBorder="1" applyAlignment="1">
      <alignment horizontal="center" vertical="center"/>
    </xf>
    <xf numFmtId="0" fontId="1" fillId="0" borderId="100" xfId="4" applyFont="1" applyBorder="1"/>
    <xf numFmtId="2" fontId="19" fillId="11" borderId="98" xfId="4" applyNumberFormat="1" applyFont="1" applyFill="1" applyBorder="1" applyAlignment="1">
      <alignment horizontal="center" vertical="center"/>
    </xf>
    <xf numFmtId="0" fontId="1" fillId="0" borderId="101" xfId="4" applyFont="1" applyBorder="1"/>
    <xf numFmtId="0" fontId="24" fillId="9" borderId="98" xfId="4" applyFont="1" applyFill="1" applyBorder="1" applyAlignment="1">
      <alignment horizontal="center" vertical="center"/>
    </xf>
    <xf numFmtId="0" fontId="25" fillId="11" borderId="98" xfId="4" applyFont="1" applyFill="1" applyBorder="1" applyAlignment="1">
      <alignment horizontal="center" vertical="center" wrapText="1"/>
    </xf>
    <xf numFmtId="0" fontId="2" fillId="0" borderId="96" xfId="4" applyFont="1" applyBorder="1"/>
    <xf numFmtId="0" fontId="2" fillId="0" borderId="106" xfId="4" applyFont="1" applyBorder="1"/>
    <xf numFmtId="0" fontId="26" fillId="0" borderId="0" xfId="4" applyFont="1"/>
    <xf numFmtId="0" fontId="2" fillId="0" borderId="0" xfId="4" applyFont="1"/>
    <xf numFmtId="0" fontId="2" fillId="0" borderId="101" xfId="4" applyFont="1" applyBorder="1"/>
    <xf numFmtId="0" fontId="2" fillId="0" borderId="53" xfId="4" applyFont="1" applyBorder="1"/>
    <xf numFmtId="0" fontId="19" fillId="9" borderId="102" xfId="4" applyFont="1" applyFill="1" applyBorder="1" applyAlignment="1">
      <alignment horizontal="center" vertical="center"/>
    </xf>
    <xf numFmtId="0" fontId="1" fillId="0" borderId="107" xfId="4" applyFont="1" applyBorder="1"/>
    <xf numFmtId="0" fontId="19" fillId="0" borderId="103" xfId="4" applyFont="1" applyBorder="1" applyAlignment="1">
      <alignment horizontal="center" vertical="center"/>
    </xf>
    <xf numFmtId="0" fontId="1" fillId="0" borderId="108" xfId="4" applyFont="1" applyBorder="1"/>
    <xf numFmtId="0" fontId="13" fillId="9" borderId="103" xfId="4" applyFont="1" applyFill="1" applyBorder="1" applyAlignment="1">
      <alignment horizontal="center" vertical="center"/>
    </xf>
    <xf numFmtId="0" fontId="20" fillId="0" borderId="104" xfId="4" applyFont="1" applyBorder="1" applyAlignment="1">
      <alignment horizontal="center" vertical="center" wrapText="1"/>
    </xf>
    <xf numFmtId="0" fontId="1" fillId="0" borderId="12" xfId="4" applyFont="1" applyBorder="1"/>
    <xf numFmtId="0" fontId="1" fillId="0" borderId="34" xfId="4" applyFont="1" applyBorder="1"/>
    <xf numFmtId="0" fontId="1" fillId="0" borderId="88" xfId="4" applyFont="1" applyBorder="1"/>
    <xf numFmtId="0" fontId="19" fillId="9" borderId="80" xfId="4" applyFont="1" applyFill="1" applyBorder="1" applyAlignment="1">
      <alignment horizontal="center" vertical="center"/>
    </xf>
    <xf numFmtId="0" fontId="1" fillId="0" borderId="50" xfId="4" applyFont="1" applyBorder="1" applyAlignment="1">
      <alignment horizontal="center"/>
    </xf>
    <xf numFmtId="0" fontId="1" fillId="0" borderId="89" xfId="4" applyFont="1" applyBorder="1" applyAlignment="1">
      <alignment horizontal="center"/>
    </xf>
    <xf numFmtId="0" fontId="20" fillId="0" borderId="93" xfId="4" applyFont="1" applyBorder="1" applyAlignment="1">
      <alignment horizontal="center" vertical="center" wrapText="1"/>
    </xf>
    <xf numFmtId="0" fontId="20" fillId="0" borderId="93" xfId="4" applyFont="1" applyBorder="1" applyAlignment="1">
      <alignment horizontal="center" vertical="center"/>
    </xf>
    <xf numFmtId="0" fontId="20" fillId="0" borderId="89" xfId="4" applyFont="1" applyBorder="1" applyAlignment="1">
      <alignment horizontal="center" vertical="center"/>
    </xf>
    <xf numFmtId="0" fontId="19" fillId="9" borderId="93" xfId="4" applyFont="1" applyFill="1" applyBorder="1" applyAlignment="1">
      <alignment horizontal="center" vertical="center"/>
    </xf>
    <xf numFmtId="0" fontId="19" fillId="9" borderId="89" xfId="4" applyFont="1" applyFill="1" applyBorder="1" applyAlignment="1">
      <alignment horizontal="center" vertical="center"/>
    </xf>
    <xf numFmtId="0" fontId="20" fillId="0" borderId="81" xfId="4" applyFont="1" applyBorder="1" applyAlignment="1">
      <alignment horizontal="center" vertical="center"/>
    </xf>
    <xf numFmtId="0" fontId="19" fillId="9" borderId="95" xfId="4" applyFont="1" applyFill="1" applyBorder="1" applyAlignment="1">
      <alignment horizontal="center" vertical="center" wrapText="1"/>
    </xf>
    <xf numFmtId="0" fontId="1" fillId="0" borderId="96" xfId="4" applyFont="1" applyBorder="1" applyAlignment="1">
      <alignment horizontal="center"/>
    </xf>
    <xf numFmtId="0" fontId="1" fillId="0" borderId="97" xfId="4" applyFont="1" applyBorder="1" applyAlignment="1">
      <alignment horizontal="center"/>
    </xf>
    <xf numFmtId="0" fontId="1" fillId="0" borderId="90" xfId="4" applyFont="1" applyBorder="1" applyAlignment="1">
      <alignment horizontal="center"/>
    </xf>
    <xf numFmtId="0" fontId="1" fillId="0" borderId="53" xfId="4" applyFont="1" applyBorder="1" applyAlignment="1">
      <alignment horizontal="center"/>
    </xf>
    <xf numFmtId="0" fontId="1" fillId="0" borderId="100" xfId="4" applyFont="1" applyBorder="1" applyAlignment="1">
      <alignment horizontal="center"/>
    </xf>
    <xf numFmtId="0" fontId="21" fillId="0" borderId="98" xfId="4" applyFont="1" applyBorder="1" applyAlignment="1">
      <alignment horizontal="center" vertical="center" wrapText="1"/>
    </xf>
    <xf numFmtId="0" fontId="1" fillId="0" borderId="99" xfId="4" applyFont="1" applyBorder="1" applyAlignment="1">
      <alignment horizontal="center"/>
    </xf>
    <xf numFmtId="0" fontId="1" fillId="0" borderId="101" xfId="4" applyFont="1" applyBorder="1" applyAlignment="1">
      <alignment horizontal="center"/>
    </xf>
    <xf numFmtId="0" fontId="1" fillId="0" borderId="88" xfId="4" applyFont="1" applyBorder="1" applyAlignment="1">
      <alignment horizontal="center"/>
    </xf>
    <xf numFmtId="0" fontId="19" fillId="0" borderId="93" xfId="4" applyFont="1" applyBorder="1" applyAlignment="1">
      <alignment horizontal="center" vertical="center"/>
    </xf>
    <xf numFmtId="0" fontId="19" fillId="0" borderId="50" xfId="4" applyFont="1" applyBorder="1" applyAlignment="1">
      <alignment horizontal="center" vertical="center"/>
    </xf>
    <xf numFmtId="0" fontId="19" fillId="0" borderId="94" xfId="4" applyFont="1" applyBorder="1" applyAlignment="1">
      <alignment horizontal="center" vertical="center"/>
    </xf>
    <xf numFmtId="0" fontId="19" fillId="9" borderId="93" xfId="4" applyFont="1" applyFill="1" applyBorder="1" applyAlignment="1">
      <alignment horizontal="center" vertical="center" wrapText="1"/>
    </xf>
    <xf numFmtId="0" fontId="19" fillId="9" borderId="50" xfId="4" applyFont="1" applyFill="1" applyBorder="1" applyAlignment="1">
      <alignment horizontal="center" vertical="center" wrapText="1"/>
    </xf>
    <xf numFmtId="0" fontId="19" fillId="9" borderId="89" xfId="4" applyFont="1" applyFill="1" applyBorder="1" applyAlignment="1">
      <alignment horizontal="center" vertical="center" wrapText="1"/>
    </xf>
    <xf numFmtId="0" fontId="20" fillId="0" borderId="50" xfId="4" applyFont="1" applyBorder="1" applyAlignment="1">
      <alignment horizontal="center" vertical="center"/>
    </xf>
    <xf numFmtId="0" fontId="1" fillId="0" borderId="81" xfId="4" applyFont="1" applyBorder="1"/>
    <xf numFmtId="0" fontId="19" fillId="10" borderId="93" xfId="4" applyFont="1" applyFill="1" applyBorder="1" applyAlignment="1">
      <alignment horizontal="center" vertical="center"/>
    </xf>
    <xf numFmtId="0" fontId="19" fillId="0" borderId="30" xfId="4" applyFont="1" applyBorder="1" applyAlignment="1">
      <alignment horizontal="center" vertical="center"/>
    </xf>
    <xf numFmtId="0" fontId="19" fillId="0" borderId="12" xfId="4" applyFont="1" applyBorder="1" applyAlignment="1">
      <alignment horizontal="center" vertical="center"/>
    </xf>
    <xf numFmtId="0" fontId="19" fillId="0" borderId="28" xfId="4" applyFont="1" applyBorder="1" applyAlignment="1">
      <alignment horizontal="center" vertical="center"/>
    </xf>
    <xf numFmtId="0" fontId="19" fillId="0" borderId="0" xfId="4" applyFont="1" applyAlignment="1">
      <alignment horizontal="center" vertical="center"/>
    </xf>
    <xf numFmtId="0" fontId="19" fillId="0" borderId="90" xfId="4" applyFont="1" applyBorder="1" applyAlignment="1">
      <alignment horizontal="center" vertical="center"/>
    </xf>
    <xf numFmtId="0" fontId="19" fillId="0" borderId="53" xfId="4" applyFont="1" applyBorder="1" applyAlignment="1">
      <alignment horizontal="center" vertical="center"/>
    </xf>
    <xf numFmtId="0" fontId="19" fillId="0" borderId="12" xfId="4" applyFont="1" applyBorder="1" applyAlignment="1">
      <alignment horizontal="center" vertical="center" wrapText="1"/>
    </xf>
    <xf numFmtId="0" fontId="19" fillId="0" borderId="47" xfId="4" applyFont="1" applyBorder="1" applyAlignment="1">
      <alignment horizontal="center" vertical="center" wrapText="1"/>
    </xf>
    <xf numFmtId="0" fontId="19" fillId="0" borderId="0" xfId="4" applyFont="1" applyAlignment="1">
      <alignment horizontal="center" vertical="center" wrapText="1"/>
    </xf>
    <xf numFmtId="0" fontId="19" fillId="0" borderId="48" xfId="4" applyFont="1" applyBorder="1" applyAlignment="1">
      <alignment horizontal="center" vertical="center" wrapText="1"/>
    </xf>
    <xf numFmtId="0" fontId="19" fillId="0" borderId="53" xfId="4" applyFont="1" applyBorder="1" applyAlignment="1">
      <alignment horizontal="center" vertical="center" wrapText="1"/>
    </xf>
    <xf numFmtId="0" fontId="19" fillId="0" borderId="91" xfId="4" applyFont="1" applyBorder="1" applyAlignment="1">
      <alignment horizontal="center" vertical="center" wrapText="1"/>
    </xf>
    <xf numFmtId="0" fontId="19" fillId="0" borderId="11" xfId="4" applyFont="1" applyBorder="1" applyAlignment="1">
      <alignment horizontal="center" vertical="center" wrapText="1"/>
    </xf>
    <xf numFmtId="0" fontId="3" fillId="0" borderId="16" xfId="4" applyBorder="1"/>
    <xf numFmtId="0" fontId="1" fillId="0" borderId="92" xfId="4" applyFont="1" applyBorder="1"/>
    <xf numFmtId="0" fontId="19" fillId="0" borderId="80" xfId="4" applyFont="1" applyBorder="1" applyAlignment="1">
      <alignment horizontal="center" vertical="center"/>
    </xf>
    <xf numFmtId="0" fontId="4" fillId="6" borderId="51" xfId="5" applyFill="1" applyBorder="1" applyAlignment="1">
      <alignment wrapText="1"/>
    </xf>
    <xf numFmtId="0" fontId="15" fillId="6" borderId="0" xfId="5" applyFont="1" applyFill="1" applyAlignment="1">
      <alignment horizontal="left" wrapText="1"/>
    </xf>
    <xf numFmtId="0" fontId="4" fillId="6" borderId="0" xfId="5" applyFill="1" applyAlignment="1">
      <alignment wrapText="1"/>
    </xf>
    <xf numFmtId="0" fontId="4" fillId="6" borderId="71" xfId="5" applyFill="1" applyBorder="1" applyAlignment="1">
      <alignment wrapText="1"/>
    </xf>
    <xf numFmtId="0" fontId="4" fillId="6" borderId="72" xfId="5" applyFill="1" applyBorder="1" applyAlignment="1">
      <alignment wrapText="1"/>
    </xf>
    <xf numFmtId="0" fontId="4" fillId="6" borderId="39" xfId="5" applyFill="1" applyBorder="1" applyAlignment="1">
      <alignment horizontal="left" vertical="center" wrapText="1"/>
    </xf>
    <xf numFmtId="0" fontId="4" fillId="6" borderId="8" xfId="5" applyFill="1" applyBorder="1" applyAlignment="1">
      <alignment horizontal="left" vertical="center" wrapText="1"/>
    </xf>
    <xf numFmtId="0" fontId="4" fillId="6" borderId="9" xfId="5" applyFill="1" applyBorder="1" applyAlignment="1">
      <alignment horizontal="left" vertical="center" wrapText="1"/>
    </xf>
    <xf numFmtId="0" fontId="4" fillId="6" borderId="65" xfId="5" applyFill="1" applyBorder="1" applyAlignment="1">
      <alignment wrapText="1"/>
    </xf>
    <xf numFmtId="0" fontId="13" fillId="6" borderId="41" xfId="5" applyFont="1" applyFill="1" applyBorder="1" applyAlignment="1">
      <alignment horizontal="right" vertical="center" wrapText="1"/>
    </xf>
    <xf numFmtId="0" fontId="13" fillId="6" borderId="42" xfId="5" applyFont="1" applyFill="1" applyBorder="1" applyAlignment="1">
      <alignment horizontal="right" vertical="center" wrapText="1"/>
    </xf>
    <xf numFmtId="0" fontId="13" fillId="6" borderId="28" xfId="5" applyFont="1" applyFill="1" applyBorder="1" applyAlignment="1">
      <alignment horizontal="right" vertical="center" wrapText="1"/>
    </xf>
    <xf numFmtId="0" fontId="13" fillId="6" borderId="0" xfId="5" applyFont="1" applyFill="1" applyAlignment="1">
      <alignment horizontal="right" vertical="center" wrapText="1"/>
    </xf>
    <xf numFmtId="0" fontId="16" fillId="6" borderId="0" xfId="5" applyFont="1" applyFill="1" applyAlignment="1">
      <alignment vertical="center" wrapText="1"/>
    </xf>
    <xf numFmtId="0" fontId="16" fillId="6" borderId="65" xfId="5" applyFont="1" applyFill="1" applyBorder="1" applyAlignment="1">
      <alignment vertical="center" wrapText="1"/>
    </xf>
    <xf numFmtId="0" fontId="15" fillId="6" borderId="0" xfId="5" applyFont="1" applyFill="1" applyAlignment="1">
      <alignment wrapText="1"/>
    </xf>
    <xf numFmtId="0" fontId="13" fillId="6" borderId="0" xfId="5" applyFont="1" applyFill="1" applyAlignment="1">
      <alignment horizontal="left" wrapText="1"/>
    </xf>
    <xf numFmtId="0" fontId="4" fillId="6" borderId="69" xfId="5" applyFill="1" applyBorder="1" applyAlignment="1">
      <alignment horizontal="center" wrapText="1"/>
    </xf>
    <xf numFmtId="0" fontId="4" fillId="6" borderId="70" xfId="5" applyFill="1" applyBorder="1" applyAlignment="1">
      <alignment horizontal="center" wrapText="1"/>
    </xf>
    <xf numFmtId="0" fontId="4" fillId="6" borderId="68" xfId="5" applyFill="1" applyBorder="1" applyAlignment="1">
      <alignment wrapText="1"/>
    </xf>
    <xf numFmtId="0" fontId="4" fillId="6" borderId="69" xfId="5" applyFill="1" applyBorder="1" applyAlignment="1">
      <alignment wrapText="1"/>
    </xf>
    <xf numFmtId="0" fontId="4" fillId="6" borderId="70" xfId="5" applyFill="1" applyBorder="1" applyAlignment="1">
      <alignment wrapText="1"/>
    </xf>
    <xf numFmtId="0" fontId="13" fillId="6" borderId="63" xfId="5" applyFont="1" applyFill="1" applyBorder="1" applyAlignment="1">
      <alignment vertical="center" wrapText="1"/>
    </xf>
    <xf numFmtId="0" fontId="13" fillId="6" borderId="0" xfId="5" applyFont="1" applyFill="1" applyAlignment="1">
      <alignment vertical="center" wrapText="1"/>
    </xf>
    <xf numFmtId="0" fontId="13" fillId="6" borderId="64" xfId="5" applyFont="1" applyFill="1" applyBorder="1" applyAlignment="1">
      <alignment vertical="center" wrapText="1"/>
    </xf>
    <xf numFmtId="0" fontId="13" fillId="6" borderId="30" xfId="5" applyFont="1" applyFill="1" applyBorder="1" applyAlignment="1">
      <alignment vertical="center" wrapText="1"/>
    </xf>
    <xf numFmtId="0" fontId="13" fillId="6" borderId="12" xfId="5" applyFont="1" applyFill="1" applyBorder="1" applyAlignment="1">
      <alignment vertical="center" wrapText="1"/>
    </xf>
    <xf numFmtId="0" fontId="13" fillId="6" borderId="34" xfId="5" applyFont="1" applyFill="1" applyBorder="1" applyAlignment="1">
      <alignment vertical="center" wrapText="1"/>
    </xf>
    <xf numFmtId="0" fontId="13" fillId="6" borderId="28" xfId="5" applyFont="1" applyFill="1" applyBorder="1" applyAlignment="1">
      <alignment vertical="center" wrapText="1"/>
    </xf>
    <xf numFmtId="0" fontId="13" fillId="6" borderId="29" xfId="5" applyFont="1" applyFill="1" applyBorder="1" applyAlignment="1">
      <alignment vertical="center" wrapText="1"/>
    </xf>
    <xf numFmtId="0" fontId="13" fillId="6" borderId="31" xfId="5" applyFont="1" applyFill="1" applyBorder="1" applyAlignment="1">
      <alignment vertical="center" wrapText="1"/>
    </xf>
    <xf numFmtId="0" fontId="13" fillId="6" borderId="32" xfId="5" applyFont="1" applyFill="1" applyBorder="1" applyAlignment="1">
      <alignment vertical="center" wrapText="1"/>
    </xf>
    <xf numFmtId="0" fontId="13" fillId="6" borderId="33" xfId="5" applyFont="1" applyFill="1" applyBorder="1" applyAlignment="1">
      <alignment vertical="center" wrapText="1"/>
    </xf>
    <xf numFmtId="0" fontId="13" fillId="6" borderId="40" xfId="5" applyFont="1" applyFill="1" applyBorder="1" applyAlignment="1">
      <alignment horizontal="center" vertical="center" wrapText="1"/>
    </xf>
    <xf numFmtId="0" fontId="13" fillId="6" borderId="13" xfId="5" applyFont="1" applyFill="1" applyBorder="1" applyAlignment="1">
      <alignment horizontal="center" vertical="center" wrapText="1"/>
    </xf>
    <xf numFmtId="0" fontId="15" fillId="6" borderId="39" xfId="5" applyFont="1" applyFill="1" applyBorder="1" applyAlignment="1">
      <alignment horizontal="left" vertical="center" wrapText="1"/>
    </xf>
    <xf numFmtId="0" fontId="15" fillId="6" borderId="8" xfId="5" applyFont="1" applyFill="1" applyBorder="1" applyAlignment="1">
      <alignment horizontal="left" vertical="center" wrapText="1"/>
    </xf>
    <xf numFmtId="0" fontId="15" fillId="6" borderId="9" xfId="5" applyFont="1" applyFill="1" applyBorder="1" applyAlignment="1">
      <alignment horizontal="left" vertical="center" wrapText="1"/>
    </xf>
    <xf numFmtId="0" fontId="13" fillId="6" borderId="23" xfId="5" applyFont="1" applyFill="1" applyBorder="1" applyAlignment="1">
      <alignment horizontal="center" vertical="center" wrapText="1"/>
    </xf>
    <xf numFmtId="0" fontId="13" fillId="6" borderId="26" xfId="5" applyFont="1" applyFill="1" applyBorder="1" applyAlignment="1">
      <alignment horizontal="center" vertical="center" wrapText="1"/>
    </xf>
    <xf numFmtId="0" fontId="13" fillId="6" borderId="35" xfId="5" applyFont="1" applyFill="1" applyBorder="1" applyAlignment="1">
      <alignment horizontal="right" vertical="center" wrapText="1"/>
    </xf>
    <xf numFmtId="0" fontId="13" fillId="6" borderId="19" xfId="5" applyFont="1" applyFill="1" applyBorder="1" applyAlignment="1">
      <alignment horizontal="right" vertical="center" wrapText="1"/>
    </xf>
    <xf numFmtId="0" fontId="4" fillId="6" borderId="39" xfId="5" applyFill="1" applyBorder="1" applyAlignment="1">
      <alignment horizontal="center" vertical="center" wrapText="1"/>
    </xf>
    <xf numFmtId="0" fontId="4" fillId="6" borderId="8" xfId="5" applyFill="1" applyBorder="1" applyAlignment="1">
      <alignment horizontal="center" vertical="center" wrapText="1"/>
    </xf>
    <xf numFmtId="0" fontId="4" fillId="6" borderId="9" xfId="5" applyFill="1" applyBorder="1" applyAlignment="1">
      <alignment horizontal="center" vertical="center" wrapText="1"/>
    </xf>
    <xf numFmtId="0" fontId="13" fillId="6" borderId="36" xfId="5" applyFont="1" applyFill="1" applyBorder="1" applyAlignment="1">
      <alignment horizontal="center" vertical="center" wrapText="1"/>
    </xf>
    <xf numFmtId="0" fontId="13" fillId="6" borderId="37" xfId="5" applyFont="1" applyFill="1" applyBorder="1" applyAlignment="1">
      <alignment horizontal="center" vertical="center" wrapText="1"/>
    </xf>
    <xf numFmtId="0" fontId="13" fillId="6" borderId="38" xfId="5" applyFont="1" applyFill="1" applyBorder="1" applyAlignment="1">
      <alignment horizontal="center" vertical="center" wrapText="1"/>
    </xf>
    <xf numFmtId="0" fontId="13" fillId="6" borderId="28" xfId="5" applyFont="1" applyFill="1" applyBorder="1" applyAlignment="1">
      <alignment horizontal="left" vertical="center" wrapText="1"/>
    </xf>
    <xf numFmtId="0" fontId="13" fillId="6" borderId="0" xfId="5" applyFont="1" applyFill="1" applyAlignment="1">
      <alignment horizontal="left" vertical="center" wrapText="1"/>
    </xf>
    <xf numFmtId="0" fontId="13" fillId="0" borderId="0" xfId="5" applyFont="1" applyAlignment="1">
      <alignment horizontal="center" vertical="center" wrapText="1"/>
    </xf>
    <xf numFmtId="0" fontId="13" fillId="6" borderId="30" xfId="5" applyFont="1" applyFill="1" applyBorder="1" applyAlignment="1">
      <alignment horizontal="center" vertical="center" wrapText="1"/>
    </xf>
    <xf numFmtId="0" fontId="13" fillId="6" borderId="12" xfId="5" applyFont="1" applyFill="1" applyBorder="1" applyAlignment="1">
      <alignment horizontal="center" vertical="center" wrapText="1"/>
    </xf>
    <xf numFmtId="0" fontId="13" fillId="6" borderId="34" xfId="5" applyFont="1" applyFill="1" applyBorder="1" applyAlignment="1">
      <alignment horizontal="center" vertical="center" wrapText="1"/>
    </xf>
    <xf numFmtId="0" fontId="15" fillId="6" borderId="19" xfId="5" applyFont="1" applyFill="1" applyBorder="1" applyAlignment="1">
      <alignment vertical="center" wrapText="1"/>
    </xf>
    <xf numFmtId="0" fontId="10" fillId="6" borderId="5" xfId="5" applyFont="1" applyFill="1" applyBorder="1" applyAlignment="1">
      <alignment horizontal="center" vertical="center" wrapText="1"/>
    </xf>
    <xf numFmtId="0" fontId="11" fillId="6" borderId="5" xfId="5" applyFont="1" applyFill="1" applyBorder="1" applyAlignment="1">
      <alignment horizontal="center" vertical="center" wrapText="1"/>
    </xf>
    <xf numFmtId="0" fontId="13" fillId="7" borderId="7" xfId="5" applyFont="1" applyFill="1" applyBorder="1" applyAlignment="1">
      <alignment horizontal="center" vertical="center" wrapText="1"/>
    </xf>
    <xf numFmtId="0" fontId="13" fillId="7" borderId="8" xfId="5" applyFont="1" applyFill="1" applyBorder="1" applyAlignment="1">
      <alignment horizontal="center" vertical="center" wrapText="1"/>
    </xf>
    <xf numFmtId="0" fontId="13" fillId="7" borderId="9" xfId="5" applyFont="1" applyFill="1" applyBorder="1" applyAlignment="1">
      <alignment horizontal="center" vertical="center" wrapText="1"/>
    </xf>
    <xf numFmtId="0" fontId="14" fillId="6" borderId="10" xfId="5" applyFont="1" applyFill="1" applyBorder="1" applyAlignment="1">
      <alignment horizontal="center" vertical="center" wrapText="1"/>
    </xf>
    <xf numFmtId="0" fontId="14" fillId="6" borderId="15" xfId="5" applyFont="1" applyFill="1" applyBorder="1" applyAlignment="1">
      <alignment horizontal="center" vertical="center" wrapText="1"/>
    </xf>
    <xf numFmtId="0" fontId="14" fillId="6" borderId="23" xfId="5" applyFont="1" applyFill="1" applyBorder="1" applyAlignment="1">
      <alignment horizontal="center" vertical="center" wrapText="1"/>
    </xf>
    <xf numFmtId="0" fontId="4" fillId="6" borderId="11" xfId="5" applyFill="1" applyBorder="1" applyAlignment="1">
      <alignment horizontal="center" vertical="center" wrapText="1"/>
    </xf>
    <xf numFmtId="0" fontId="4" fillId="6" borderId="12" xfId="5" applyFill="1" applyBorder="1" applyAlignment="1">
      <alignment horizontal="center" vertical="center" wrapText="1"/>
    </xf>
    <xf numFmtId="0" fontId="4" fillId="6" borderId="13" xfId="5" applyFill="1" applyBorder="1" applyAlignment="1">
      <alignment horizontal="center" vertical="center" wrapText="1"/>
    </xf>
    <xf numFmtId="0" fontId="4" fillId="6" borderId="14" xfId="5" applyFill="1" applyBorder="1" applyAlignment="1">
      <alignment horizontal="center" vertical="center" wrapText="1"/>
    </xf>
    <xf numFmtId="0" fontId="4" fillId="6" borderId="17" xfId="5" applyFill="1" applyBorder="1" applyAlignment="1">
      <alignment horizontal="center" vertical="center" wrapText="1"/>
    </xf>
    <xf numFmtId="0" fontId="4" fillId="6" borderId="18" xfId="5" applyFill="1" applyBorder="1" applyAlignment="1">
      <alignment horizontal="center" vertical="center" wrapText="1"/>
    </xf>
    <xf numFmtId="0" fontId="13" fillId="6" borderId="16" xfId="5" applyFont="1" applyFill="1" applyBorder="1" applyAlignment="1">
      <alignment horizontal="center" vertical="center" wrapText="1"/>
    </xf>
    <xf numFmtId="0" fontId="13" fillId="6" borderId="0" xfId="5" applyFont="1" applyFill="1" applyAlignment="1">
      <alignment horizontal="center" vertical="center" wrapText="1"/>
    </xf>
    <xf numFmtId="0" fontId="4" fillId="6" borderId="16" xfId="5" applyFill="1" applyBorder="1" applyAlignment="1">
      <alignment horizontal="center" vertical="center" wrapText="1"/>
    </xf>
    <xf numFmtId="0" fontId="4" fillId="6" borderId="0" xfId="5" applyFill="1" applyAlignment="1">
      <alignment horizontal="center" vertical="center" wrapText="1"/>
    </xf>
    <xf numFmtId="0" fontId="15" fillId="6" borderId="17" xfId="5" applyFont="1" applyFill="1" applyBorder="1" applyAlignment="1">
      <alignment horizontal="center" vertical="center" wrapText="1"/>
    </xf>
    <xf numFmtId="0" fontId="15" fillId="6" borderId="18" xfId="5" applyFont="1" applyFill="1" applyBorder="1" applyAlignment="1">
      <alignment horizontal="center" vertical="center" wrapText="1"/>
    </xf>
    <xf numFmtId="0" fontId="4" fillId="6" borderId="24" xfId="5" applyFill="1" applyBorder="1" applyAlignment="1">
      <alignment horizontal="center" vertical="center" wrapText="1"/>
    </xf>
    <xf numFmtId="0" fontId="4" fillId="6" borderId="25" xfId="5" applyFill="1" applyBorder="1" applyAlignment="1">
      <alignment horizontal="center" vertical="center" wrapText="1"/>
    </xf>
    <xf numFmtId="0" fontId="4" fillId="6" borderId="19" xfId="5" applyFill="1" applyBorder="1" applyAlignment="1">
      <alignment horizontal="center" vertical="center" wrapText="1"/>
    </xf>
    <xf numFmtId="0" fontId="4" fillId="6" borderId="21" xfId="5" applyFill="1" applyBorder="1" applyAlignment="1">
      <alignment horizontal="center" vertical="center" wrapText="1"/>
    </xf>
    <xf numFmtId="0" fontId="4" fillId="6" borderId="26" xfId="5" applyFill="1" applyBorder="1" applyAlignment="1">
      <alignment horizontal="center" vertical="center" wrapText="1"/>
    </xf>
    <xf numFmtId="0" fontId="15" fillId="6" borderId="19" xfId="5" applyFont="1" applyFill="1" applyBorder="1" applyAlignment="1">
      <alignment horizontal="center" vertical="center" wrapText="1"/>
    </xf>
    <xf numFmtId="0" fontId="15" fillId="6" borderId="21" xfId="5" applyFont="1" applyFill="1" applyBorder="1" applyAlignment="1">
      <alignment horizontal="center" vertical="center" wrapText="1"/>
    </xf>
    <xf numFmtId="0" fontId="15" fillId="6" borderId="26" xfId="5" applyFont="1" applyFill="1" applyBorder="1" applyAlignment="1">
      <alignment horizontal="center" vertical="center" wrapText="1"/>
    </xf>
    <xf numFmtId="0" fontId="15" fillId="6" borderId="20" xfId="5" applyFont="1" applyFill="1" applyBorder="1" applyAlignment="1">
      <alignment horizontal="center" vertical="center" wrapText="1"/>
    </xf>
    <xf numFmtId="0" fontId="15" fillId="6" borderId="22" xfId="5" applyFont="1" applyFill="1" applyBorder="1" applyAlignment="1">
      <alignment horizontal="center" vertical="center" wrapText="1"/>
    </xf>
    <xf numFmtId="0" fontId="15" fillId="6" borderId="27" xfId="5" applyFont="1" applyFill="1" applyBorder="1" applyAlignment="1">
      <alignment horizontal="center" vertical="center" wrapText="1"/>
    </xf>
    <xf numFmtId="0" fontId="13" fillId="0" borderId="0" xfId="5" applyFont="1" applyAlignment="1">
      <alignment vertical="center" wrapText="1"/>
    </xf>
    <xf numFmtId="49" fontId="15" fillId="6" borderId="19" xfId="5" applyNumberFormat="1" applyFont="1" applyFill="1" applyBorder="1" applyAlignment="1">
      <alignment vertical="center" wrapText="1"/>
    </xf>
    <xf numFmtId="0" fontId="1" fillId="0" borderId="98" xfId="4" applyFont="1" applyBorder="1" applyAlignment="1">
      <alignment horizontal="center"/>
    </xf>
    <xf numFmtId="0" fontId="1" fillId="0" borderId="112" xfId="4" applyFont="1" applyBorder="1" applyAlignment="1">
      <alignment horizontal="center" vertical="center" wrapText="1"/>
    </xf>
    <xf numFmtId="0" fontId="1" fillId="0" borderId="110" xfId="4" applyFont="1" applyBorder="1" applyAlignment="1">
      <alignment horizontal="center" vertical="center" wrapText="1"/>
    </xf>
    <xf numFmtId="4" fontId="22" fillId="12" borderId="110" xfId="4" applyNumberFormat="1" applyFont="1" applyFill="1" applyBorder="1" applyAlignment="1">
      <alignment horizontal="center" vertical="center" wrapText="1"/>
    </xf>
    <xf numFmtId="0" fontId="20" fillId="0" borderId="12" xfId="4" applyFont="1" applyBorder="1" applyAlignment="1">
      <alignment horizontal="center" vertical="center" wrapText="1"/>
    </xf>
    <xf numFmtId="0" fontId="1" fillId="0" borderId="0" xfId="4" applyFont="1" applyBorder="1"/>
    <xf numFmtId="0" fontId="19" fillId="9" borderId="50" xfId="4" applyFont="1" applyFill="1" applyBorder="1" applyAlignment="1">
      <alignment horizontal="center" vertical="center"/>
    </xf>
  </cellXfs>
  <cellStyles count="8">
    <cellStyle name="Millares 14" xfId="1" xr:uid="{00000000-0005-0000-0000-000000000000}"/>
    <cellStyle name="Moneda" xfId="2" builtinId="4"/>
    <cellStyle name="Moneda 5" xfId="3" xr:uid="{00000000-0005-0000-0000-000002000000}"/>
    <cellStyle name="Normal" xfId="0" builtinId="0" customBuiltin="1"/>
    <cellStyle name="Normal 10" xfId="4" xr:uid="{00000000-0005-0000-0000-000004000000}"/>
    <cellStyle name="Normal 4" xfId="5" xr:uid="{00000000-0005-0000-0000-000005000000}"/>
    <cellStyle name="Porcentaje" xfId="6" builtinId="5" customBuiltin="1"/>
    <cellStyle name="Porcentaje 3" xfId="7"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oneCellAnchor>
    <xdr:from>
      <xdr:col>13</xdr:col>
      <xdr:colOff>228603</xdr:colOff>
      <xdr:row>37</xdr:row>
      <xdr:rowOff>0</xdr:rowOff>
    </xdr:from>
    <xdr:ext cx="38103" cy="142875"/>
    <xdr:sp macro="" textlink="">
      <xdr:nvSpPr>
        <xdr:cNvPr id="2" name="Shape 20">
          <a:extLst>
            <a:ext uri="{FF2B5EF4-FFF2-40B4-BE49-F238E27FC236}">
              <a16:creationId xmlns:a16="http://schemas.microsoft.com/office/drawing/2014/main" id="{9E6CCA09-FD6E-FB46-8258-9147D043A8E2}"/>
            </a:ext>
          </a:extLst>
        </xdr:cNvPr>
        <xdr:cNvSpPr/>
      </xdr:nvSpPr>
      <xdr:spPr>
        <a:xfrm>
          <a:off x="20294603" y="9639300"/>
          <a:ext cx="38103" cy="142875"/>
        </a:xfrm>
        <a:prstGeom prst="rect">
          <a:avLst/>
        </a:prstGeom>
        <a:noFill/>
        <a:ln cap="flat">
          <a:noFill/>
          <a:prstDash val="solid"/>
        </a:ln>
      </xdr:spPr>
      <xdr:txBody>
        <a:bodyPr vert="horz" wrap="square" lIns="0" tIns="0" rIns="0" bIns="0" anchor="t" anchorCtr="0" compatLnSpc="0">
          <a:noAutofit/>
        </a:bodyPr>
        <a:lstStyle/>
        <a:p>
          <a:pPr marL="0" marR="0" lvl="0" indent="0" algn="l"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en-US" sz="900" b="0" i="0" u="none" strike="noStrike" kern="0" cap="none" spc="0" baseline="0">
              <a:solidFill>
                <a:srgbClr val="000000"/>
              </a:solidFill>
              <a:uFillTx/>
              <a:latin typeface="Arial"/>
              <a:ea typeface="Arial"/>
              <a:cs typeface="Arial"/>
            </a:rPr>
            <a:t> </a:t>
          </a:r>
          <a:endParaRPr lang="en-US" sz="1400" b="0" i="0" u="none" strike="noStrike" kern="0" cap="none" spc="0" baseline="0">
            <a:solidFill>
              <a:srgbClr val="000000"/>
            </a:solidFill>
            <a:uFillTx/>
            <a:latin typeface="Aptos Narrow"/>
          </a:endParaRPr>
        </a:p>
      </xdr:txBody>
    </xdr:sp>
    <xdr:clientData/>
  </xdr:oneCellAnchor>
  <xdr:oneCellAnchor>
    <xdr:from>
      <xdr:col>7</xdr:col>
      <xdr:colOff>311150</xdr:colOff>
      <xdr:row>36</xdr:row>
      <xdr:rowOff>0</xdr:rowOff>
    </xdr:from>
    <xdr:ext cx="63505" cy="142875"/>
    <xdr:sp macro="" textlink="">
      <xdr:nvSpPr>
        <xdr:cNvPr id="3" name="Shape 21">
          <a:extLst>
            <a:ext uri="{FF2B5EF4-FFF2-40B4-BE49-F238E27FC236}">
              <a16:creationId xmlns:a16="http://schemas.microsoft.com/office/drawing/2014/main" id="{486D4BF5-3282-B042-9647-441A80745B2B}"/>
            </a:ext>
          </a:extLst>
        </xdr:cNvPr>
        <xdr:cNvSpPr/>
      </xdr:nvSpPr>
      <xdr:spPr>
        <a:xfrm>
          <a:off x="13239750" y="9372600"/>
          <a:ext cx="63505" cy="142875"/>
        </a:xfrm>
        <a:prstGeom prst="rect">
          <a:avLst/>
        </a:prstGeom>
        <a:noFill/>
        <a:ln cap="flat">
          <a:noFill/>
          <a:prstDash val="solid"/>
        </a:ln>
      </xdr:spPr>
      <xdr:txBody>
        <a:bodyPr vert="horz" wrap="square" lIns="0" tIns="0" rIns="0" bIns="0" anchor="t" anchorCtr="0" compatLnSpc="0">
          <a:noAutofit/>
        </a:bodyPr>
        <a:lstStyle/>
        <a:p>
          <a:pPr marL="0" marR="0" lvl="0" indent="0" algn="l"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en-US" sz="900" b="0" i="0" u="none" strike="noStrike" kern="0" cap="none" spc="0" baseline="0">
              <a:solidFill>
                <a:srgbClr val="000000"/>
              </a:solidFill>
              <a:uFillTx/>
              <a:latin typeface="Arial"/>
              <a:ea typeface="Arial"/>
              <a:cs typeface="Arial"/>
            </a:rPr>
            <a:t> </a:t>
          </a:r>
          <a:endParaRPr lang="en-US" sz="1400" b="0" i="0" u="none" strike="noStrike" kern="0" cap="none" spc="0" baseline="0">
            <a:solidFill>
              <a:srgbClr val="000000"/>
            </a:solidFill>
            <a:uFillTx/>
            <a:latin typeface="Aptos Narrow"/>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8</xdr:col>
      <xdr:colOff>228603</xdr:colOff>
      <xdr:row>16</xdr:row>
      <xdr:rowOff>0</xdr:rowOff>
    </xdr:from>
    <xdr:ext cx="38103" cy="142875"/>
    <xdr:sp macro="" textlink="">
      <xdr:nvSpPr>
        <xdr:cNvPr id="3" name="Shape 20">
          <a:extLst>
            <a:ext uri="{FF2B5EF4-FFF2-40B4-BE49-F238E27FC236}">
              <a16:creationId xmlns:a16="http://schemas.microsoft.com/office/drawing/2014/main" id="{5938F5A3-4737-E1A4-7738-9D0665023CA4}"/>
            </a:ext>
          </a:extLst>
        </xdr:cNvPr>
        <xdr:cNvSpPr/>
      </xdr:nvSpPr>
      <xdr:spPr>
        <a:xfrm>
          <a:off x="17411703" y="10182225"/>
          <a:ext cx="38103" cy="142875"/>
        </a:xfrm>
        <a:prstGeom prst="rect">
          <a:avLst/>
        </a:prstGeom>
        <a:noFill/>
        <a:ln cap="flat">
          <a:noFill/>
          <a:prstDash val="solid"/>
        </a:ln>
      </xdr:spPr>
      <xdr:txBody>
        <a:bodyPr vert="horz" wrap="square" lIns="0" tIns="0" rIns="0" bIns="0" anchor="t" anchorCtr="0" compatLnSpc="0">
          <a:noAutofit/>
        </a:bodyPr>
        <a:lstStyle/>
        <a:p>
          <a:pPr marL="0" marR="0" lvl="0" indent="0" algn="l"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en-US" sz="900" b="0" i="0" u="none" strike="noStrike" kern="0" cap="none" spc="0" baseline="0">
              <a:solidFill>
                <a:srgbClr val="000000"/>
              </a:solidFill>
              <a:uFillTx/>
              <a:latin typeface="Arial"/>
              <a:ea typeface="Arial"/>
              <a:cs typeface="Arial"/>
            </a:rPr>
            <a:t> </a:t>
          </a:r>
          <a:endParaRPr lang="en-US" sz="1400" b="0" i="0" u="none" strike="noStrike" kern="0" cap="none" spc="0" baseline="0">
            <a:solidFill>
              <a:srgbClr val="000000"/>
            </a:solidFill>
            <a:uFillTx/>
            <a:latin typeface="Aptos Narrow"/>
          </a:endParaRPr>
        </a:p>
      </xdr:txBody>
    </xdr:sp>
    <xdr:clientData/>
  </xdr:oneCellAnchor>
  <xdr:oneCellAnchor>
    <xdr:from>
      <xdr:col>4</xdr:col>
      <xdr:colOff>311150</xdr:colOff>
      <xdr:row>16</xdr:row>
      <xdr:rowOff>0</xdr:rowOff>
    </xdr:from>
    <xdr:ext cx="63505" cy="142875"/>
    <xdr:sp macro="" textlink="">
      <xdr:nvSpPr>
        <xdr:cNvPr id="2" name="Shape 21">
          <a:extLst>
            <a:ext uri="{FF2B5EF4-FFF2-40B4-BE49-F238E27FC236}">
              <a16:creationId xmlns:a16="http://schemas.microsoft.com/office/drawing/2014/main" id="{BDA77CF6-81C2-B543-EC7F-FDC69583E67B}"/>
            </a:ext>
          </a:extLst>
        </xdr:cNvPr>
        <xdr:cNvSpPr/>
      </xdr:nvSpPr>
      <xdr:spPr>
        <a:xfrm>
          <a:off x="11287125" y="9915525"/>
          <a:ext cx="38103" cy="142875"/>
        </a:xfrm>
        <a:prstGeom prst="rect">
          <a:avLst/>
        </a:prstGeom>
        <a:noFill/>
        <a:ln cap="flat">
          <a:noFill/>
          <a:prstDash val="solid"/>
        </a:ln>
      </xdr:spPr>
      <xdr:txBody>
        <a:bodyPr vert="horz" wrap="square" lIns="0" tIns="0" rIns="0" bIns="0" anchor="t" anchorCtr="0" compatLnSpc="0">
          <a:noAutofit/>
        </a:bodyPr>
        <a:lstStyle/>
        <a:p>
          <a:pPr marL="0" marR="0" lvl="0" indent="0" algn="l"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en-US" sz="900" b="0" i="0" u="none" strike="noStrike" kern="0" cap="none" spc="0" baseline="0">
              <a:solidFill>
                <a:srgbClr val="000000"/>
              </a:solidFill>
              <a:uFillTx/>
              <a:latin typeface="Arial"/>
              <a:ea typeface="Arial"/>
              <a:cs typeface="Arial"/>
            </a:rPr>
            <a:t> </a:t>
          </a:r>
          <a:endParaRPr lang="en-US" sz="1400" b="0" i="0" u="none" strike="noStrike" kern="0" cap="none" spc="0" baseline="0">
            <a:solidFill>
              <a:srgbClr val="000000"/>
            </a:solidFill>
            <a:uFillTx/>
            <a:latin typeface="Aptos Narrow"/>
          </a:endParaRPr>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3</xdr:col>
      <xdr:colOff>304800</xdr:colOff>
      <xdr:row>24</xdr:row>
      <xdr:rowOff>88900</xdr:rowOff>
    </xdr:from>
    <xdr:to>
      <xdr:col>13</xdr:col>
      <xdr:colOff>520700</xdr:colOff>
      <xdr:row>44</xdr:row>
      <xdr:rowOff>25400</xdr:rowOff>
    </xdr:to>
    <xdr:pic>
      <xdr:nvPicPr>
        <xdr:cNvPr id="10253" name="Imagen 1">
          <a:extLst>
            <a:ext uri="{FF2B5EF4-FFF2-40B4-BE49-F238E27FC236}">
              <a16:creationId xmlns:a16="http://schemas.microsoft.com/office/drawing/2014/main" id="{C3D56137-04BA-D342-1468-5D200A65DA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5334000"/>
          <a:ext cx="8470900" cy="398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698500</xdr:colOff>
      <xdr:row>43</xdr:row>
      <xdr:rowOff>139700</xdr:rowOff>
    </xdr:from>
    <xdr:to>
      <xdr:col>15</xdr:col>
      <xdr:colOff>101600</xdr:colOff>
      <xdr:row>59</xdr:row>
      <xdr:rowOff>50800</xdr:rowOff>
    </xdr:to>
    <xdr:pic>
      <xdr:nvPicPr>
        <xdr:cNvPr id="10254" name="Imagen 2">
          <a:extLst>
            <a:ext uri="{FF2B5EF4-FFF2-40B4-BE49-F238E27FC236}">
              <a16:creationId xmlns:a16="http://schemas.microsoft.com/office/drawing/2014/main" id="{E1E9257A-B57B-F421-0A1A-06DC928E005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t="6601" r="3004" b="13673"/>
        <a:stretch>
          <a:fillRect/>
        </a:stretch>
      </xdr:blipFill>
      <xdr:spPr bwMode="auto">
        <a:xfrm>
          <a:off x="2349500" y="9232900"/>
          <a:ext cx="9334500" cy="314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304800</xdr:colOff>
      <xdr:row>24</xdr:row>
      <xdr:rowOff>88900</xdr:rowOff>
    </xdr:from>
    <xdr:to>
      <xdr:col>13</xdr:col>
      <xdr:colOff>520700</xdr:colOff>
      <xdr:row>45</xdr:row>
      <xdr:rowOff>25400</xdr:rowOff>
    </xdr:to>
    <xdr:pic>
      <xdr:nvPicPr>
        <xdr:cNvPr id="9249" name="Imagen 1">
          <a:extLst>
            <a:ext uri="{FF2B5EF4-FFF2-40B4-BE49-F238E27FC236}">
              <a16:creationId xmlns:a16="http://schemas.microsoft.com/office/drawing/2014/main" id="{10256989-0B1C-8E4A-D53D-4BD6A7AC3C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5054600"/>
          <a:ext cx="8470900" cy="419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698500</xdr:colOff>
      <xdr:row>43</xdr:row>
      <xdr:rowOff>139700</xdr:rowOff>
    </xdr:from>
    <xdr:to>
      <xdr:col>14</xdr:col>
      <xdr:colOff>101600</xdr:colOff>
      <xdr:row>60</xdr:row>
      <xdr:rowOff>0</xdr:rowOff>
    </xdr:to>
    <xdr:pic>
      <xdr:nvPicPr>
        <xdr:cNvPr id="9250" name="Imagen 2">
          <a:extLst>
            <a:ext uri="{FF2B5EF4-FFF2-40B4-BE49-F238E27FC236}">
              <a16:creationId xmlns:a16="http://schemas.microsoft.com/office/drawing/2014/main" id="{6334F33D-CE57-66DE-CD48-F830A992393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t="6601" r="3004" b="13673"/>
        <a:stretch>
          <a:fillRect/>
        </a:stretch>
      </xdr:blipFill>
      <xdr:spPr bwMode="auto">
        <a:xfrm>
          <a:off x="2349500" y="8953500"/>
          <a:ext cx="9309100" cy="330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304800</xdr:colOff>
      <xdr:row>24</xdr:row>
      <xdr:rowOff>88900</xdr:rowOff>
    </xdr:from>
    <xdr:to>
      <xdr:col>13</xdr:col>
      <xdr:colOff>520700</xdr:colOff>
      <xdr:row>44</xdr:row>
      <xdr:rowOff>25400</xdr:rowOff>
    </xdr:to>
    <xdr:pic>
      <xdr:nvPicPr>
        <xdr:cNvPr id="11293" name="Imagen 1">
          <a:extLst>
            <a:ext uri="{FF2B5EF4-FFF2-40B4-BE49-F238E27FC236}">
              <a16:creationId xmlns:a16="http://schemas.microsoft.com/office/drawing/2014/main" id="{2E7A6EDD-4821-B65C-9BA5-3CBCFFBBDA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5397500"/>
          <a:ext cx="8470900" cy="398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698500</xdr:colOff>
      <xdr:row>43</xdr:row>
      <xdr:rowOff>139700</xdr:rowOff>
    </xdr:from>
    <xdr:to>
      <xdr:col>16</xdr:col>
      <xdr:colOff>63500</xdr:colOff>
      <xdr:row>59</xdr:row>
      <xdr:rowOff>50800</xdr:rowOff>
    </xdr:to>
    <xdr:pic>
      <xdr:nvPicPr>
        <xdr:cNvPr id="11294" name="Imagen 2">
          <a:extLst>
            <a:ext uri="{FF2B5EF4-FFF2-40B4-BE49-F238E27FC236}">
              <a16:creationId xmlns:a16="http://schemas.microsoft.com/office/drawing/2014/main" id="{AF3B266A-A336-2C24-1CE3-FAB46BF66E3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t="6601" r="3004" b="13673"/>
        <a:stretch>
          <a:fillRect/>
        </a:stretch>
      </xdr:blipFill>
      <xdr:spPr bwMode="auto">
        <a:xfrm>
          <a:off x="2349500" y="9296400"/>
          <a:ext cx="9321800" cy="314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304800</xdr:colOff>
      <xdr:row>24</xdr:row>
      <xdr:rowOff>88900</xdr:rowOff>
    </xdr:from>
    <xdr:to>
      <xdr:col>13</xdr:col>
      <xdr:colOff>520700</xdr:colOff>
      <xdr:row>45</xdr:row>
      <xdr:rowOff>25400</xdr:rowOff>
    </xdr:to>
    <xdr:pic>
      <xdr:nvPicPr>
        <xdr:cNvPr id="14345" name="Imagen 1">
          <a:extLst>
            <a:ext uri="{FF2B5EF4-FFF2-40B4-BE49-F238E27FC236}">
              <a16:creationId xmlns:a16="http://schemas.microsoft.com/office/drawing/2014/main" id="{9C778852-E233-B60D-2C56-D785357BC1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5283200"/>
          <a:ext cx="8470900" cy="419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698500</xdr:colOff>
      <xdr:row>43</xdr:row>
      <xdr:rowOff>139700</xdr:rowOff>
    </xdr:from>
    <xdr:to>
      <xdr:col>14</xdr:col>
      <xdr:colOff>101600</xdr:colOff>
      <xdr:row>60</xdr:row>
      <xdr:rowOff>0</xdr:rowOff>
    </xdr:to>
    <xdr:pic>
      <xdr:nvPicPr>
        <xdr:cNvPr id="14346" name="Imagen 2">
          <a:extLst>
            <a:ext uri="{FF2B5EF4-FFF2-40B4-BE49-F238E27FC236}">
              <a16:creationId xmlns:a16="http://schemas.microsoft.com/office/drawing/2014/main" id="{404CDBB0-598F-6400-7DFD-C60A2EDE55D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t="6601" r="3004" b="13673"/>
        <a:stretch>
          <a:fillRect/>
        </a:stretch>
      </xdr:blipFill>
      <xdr:spPr bwMode="auto">
        <a:xfrm>
          <a:off x="2349500" y="9182100"/>
          <a:ext cx="9309100" cy="330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304800</xdr:colOff>
      <xdr:row>24</xdr:row>
      <xdr:rowOff>88900</xdr:rowOff>
    </xdr:from>
    <xdr:to>
      <xdr:col>13</xdr:col>
      <xdr:colOff>520700</xdr:colOff>
      <xdr:row>45</xdr:row>
      <xdr:rowOff>25400</xdr:rowOff>
    </xdr:to>
    <xdr:pic>
      <xdr:nvPicPr>
        <xdr:cNvPr id="12311" name="Imagen 1">
          <a:extLst>
            <a:ext uri="{FF2B5EF4-FFF2-40B4-BE49-F238E27FC236}">
              <a16:creationId xmlns:a16="http://schemas.microsoft.com/office/drawing/2014/main" id="{FDDFE1A4-4BD6-7499-9E93-E94915BA74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5054600"/>
          <a:ext cx="8470900" cy="419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698500</xdr:colOff>
      <xdr:row>43</xdr:row>
      <xdr:rowOff>139700</xdr:rowOff>
    </xdr:from>
    <xdr:to>
      <xdr:col>16</xdr:col>
      <xdr:colOff>0</xdr:colOff>
      <xdr:row>60</xdr:row>
      <xdr:rowOff>0</xdr:rowOff>
    </xdr:to>
    <xdr:pic>
      <xdr:nvPicPr>
        <xdr:cNvPr id="12312" name="Imagen 2">
          <a:extLst>
            <a:ext uri="{FF2B5EF4-FFF2-40B4-BE49-F238E27FC236}">
              <a16:creationId xmlns:a16="http://schemas.microsoft.com/office/drawing/2014/main" id="{1463FAFF-7A23-D0DD-8715-60B265E70E0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t="6601" r="3004" b="13673"/>
        <a:stretch>
          <a:fillRect/>
        </a:stretch>
      </xdr:blipFill>
      <xdr:spPr bwMode="auto">
        <a:xfrm>
          <a:off x="2349500" y="8953500"/>
          <a:ext cx="9309100" cy="330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16</xdr:col>
      <xdr:colOff>12700</xdr:colOff>
      <xdr:row>3</xdr:row>
      <xdr:rowOff>0</xdr:rowOff>
    </xdr:from>
    <xdr:to>
      <xdr:col>29</xdr:col>
      <xdr:colOff>215900</xdr:colOff>
      <xdr:row>33</xdr:row>
      <xdr:rowOff>152400</xdr:rowOff>
    </xdr:to>
    <xdr:pic>
      <xdr:nvPicPr>
        <xdr:cNvPr id="5307" name="Imagen 1">
          <a:extLst>
            <a:ext uri="{FF2B5EF4-FFF2-40B4-BE49-F238E27FC236}">
              <a16:creationId xmlns:a16="http://schemas.microsoft.com/office/drawing/2014/main" id="{5CA46B2F-998A-4244-5C3A-7AAC074EEB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74900" y="596900"/>
          <a:ext cx="10934700" cy="626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0</xdr:colOff>
      <xdr:row>35</xdr:row>
      <xdr:rowOff>50800</xdr:rowOff>
    </xdr:from>
    <xdr:to>
      <xdr:col>29</xdr:col>
      <xdr:colOff>215900</xdr:colOff>
      <xdr:row>62</xdr:row>
      <xdr:rowOff>38100</xdr:rowOff>
    </xdr:to>
    <xdr:pic>
      <xdr:nvPicPr>
        <xdr:cNvPr id="5308" name="Imagen 2">
          <a:extLst>
            <a:ext uri="{FF2B5EF4-FFF2-40B4-BE49-F238E27FC236}">
              <a16:creationId xmlns:a16="http://schemas.microsoft.com/office/drawing/2014/main" id="{D70CD099-F5C0-0D2C-2C29-4053CF88C25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062200" y="7137400"/>
          <a:ext cx="10947400" cy="5778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88900</xdr:colOff>
      <xdr:row>63</xdr:row>
      <xdr:rowOff>165100</xdr:rowOff>
    </xdr:from>
    <xdr:to>
      <xdr:col>29</xdr:col>
      <xdr:colOff>177800</xdr:colOff>
      <xdr:row>95</xdr:row>
      <xdr:rowOff>88900</xdr:rowOff>
    </xdr:to>
    <xdr:pic>
      <xdr:nvPicPr>
        <xdr:cNvPr id="5309" name="Imagen 3">
          <a:extLst>
            <a:ext uri="{FF2B5EF4-FFF2-40B4-BE49-F238E27FC236}">
              <a16:creationId xmlns:a16="http://schemas.microsoft.com/office/drawing/2014/main" id="{B48D3A1D-7B28-45FC-8107-791506DEEBB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407"/>
        <a:stretch>
          <a:fillRect/>
        </a:stretch>
      </xdr:blipFill>
      <xdr:spPr bwMode="auto">
        <a:xfrm>
          <a:off x="15151100" y="13233400"/>
          <a:ext cx="10820400" cy="6210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304800</xdr:colOff>
      <xdr:row>24</xdr:row>
      <xdr:rowOff>88900</xdr:rowOff>
    </xdr:from>
    <xdr:to>
      <xdr:col>13</xdr:col>
      <xdr:colOff>520700</xdr:colOff>
      <xdr:row>43</xdr:row>
      <xdr:rowOff>50800</xdr:rowOff>
    </xdr:to>
    <xdr:pic>
      <xdr:nvPicPr>
        <xdr:cNvPr id="13329" name="Imagen 1">
          <a:extLst>
            <a:ext uri="{FF2B5EF4-FFF2-40B4-BE49-F238E27FC236}">
              <a16:creationId xmlns:a16="http://schemas.microsoft.com/office/drawing/2014/main" id="{738FDE60-B301-97C9-D3D2-1C116CD203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5054600"/>
          <a:ext cx="8470900" cy="381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698500</xdr:colOff>
      <xdr:row>43</xdr:row>
      <xdr:rowOff>139700</xdr:rowOff>
    </xdr:from>
    <xdr:to>
      <xdr:col>14</xdr:col>
      <xdr:colOff>88900</xdr:colOff>
      <xdr:row>58</xdr:row>
      <xdr:rowOff>101600</xdr:rowOff>
    </xdr:to>
    <xdr:pic>
      <xdr:nvPicPr>
        <xdr:cNvPr id="13330" name="Imagen 2">
          <a:extLst>
            <a:ext uri="{FF2B5EF4-FFF2-40B4-BE49-F238E27FC236}">
              <a16:creationId xmlns:a16="http://schemas.microsoft.com/office/drawing/2014/main" id="{C5E74348-550F-D28D-9F9A-C528B3C5199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t="6601" r="3004" b="13673"/>
        <a:stretch>
          <a:fillRect/>
        </a:stretch>
      </xdr:blipFill>
      <xdr:spPr bwMode="auto">
        <a:xfrm>
          <a:off x="2349500" y="8953500"/>
          <a:ext cx="9296400" cy="299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xdr:col>
      <xdr:colOff>304800</xdr:colOff>
      <xdr:row>24</xdr:row>
      <xdr:rowOff>88900</xdr:rowOff>
    </xdr:from>
    <xdr:to>
      <xdr:col>17</xdr:col>
      <xdr:colOff>393700</xdr:colOff>
      <xdr:row>43</xdr:row>
      <xdr:rowOff>50800</xdr:rowOff>
    </xdr:to>
    <xdr:pic>
      <xdr:nvPicPr>
        <xdr:cNvPr id="15367" name="Imagen 1">
          <a:extLst>
            <a:ext uri="{FF2B5EF4-FFF2-40B4-BE49-F238E27FC236}">
              <a16:creationId xmlns:a16="http://schemas.microsoft.com/office/drawing/2014/main" id="{2DC12958-D12D-E0BE-CCC9-A0E97075F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5054600"/>
          <a:ext cx="11645900" cy="381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698500</xdr:colOff>
      <xdr:row>43</xdr:row>
      <xdr:rowOff>139700</xdr:rowOff>
    </xdr:from>
    <xdr:to>
      <xdr:col>17</xdr:col>
      <xdr:colOff>393700</xdr:colOff>
      <xdr:row>58</xdr:row>
      <xdr:rowOff>101600</xdr:rowOff>
    </xdr:to>
    <xdr:pic>
      <xdr:nvPicPr>
        <xdr:cNvPr id="15368" name="Imagen 2">
          <a:extLst>
            <a:ext uri="{FF2B5EF4-FFF2-40B4-BE49-F238E27FC236}">
              <a16:creationId xmlns:a16="http://schemas.microsoft.com/office/drawing/2014/main" id="{39CBCFF4-1CE0-18B5-DE3C-9DF76728DE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t="6601" r="3004" b="13673"/>
        <a:stretch>
          <a:fillRect/>
        </a:stretch>
      </xdr:blipFill>
      <xdr:spPr bwMode="auto">
        <a:xfrm>
          <a:off x="2349500" y="8953500"/>
          <a:ext cx="12077700" cy="299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16</xdr:col>
      <xdr:colOff>0</xdr:colOff>
      <xdr:row>3</xdr:row>
      <xdr:rowOff>0</xdr:rowOff>
    </xdr:from>
    <xdr:to>
      <xdr:col>27</xdr:col>
      <xdr:colOff>698500</xdr:colOff>
      <xdr:row>29</xdr:row>
      <xdr:rowOff>381000</xdr:rowOff>
    </xdr:to>
    <xdr:pic>
      <xdr:nvPicPr>
        <xdr:cNvPr id="7337" name="Imagen 1">
          <a:extLst>
            <a:ext uri="{FF2B5EF4-FFF2-40B4-BE49-F238E27FC236}">
              <a16:creationId xmlns:a16="http://schemas.microsoft.com/office/drawing/2014/main" id="{BA2FC641-E362-071E-A596-DC54598903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7912"/>
        <a:stretch>
          <a:fillRect/>
        </a:stretch>
      </xdr:blipFill>
      <xdr:spPr bwMode="auto">
        <a:xfrm>
          <a:off x="14236700" y="596900"/>
          <a:ext cx="9779000" cy="553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38100</xdr:colOff>
      <xdr:row>30</xdr:row>
      <xdr:rowOff>114300</xdr:rowOff>
    </xdr:from>
    <xdr:to>
      <xdr:col>27</xdr:col>
      <xdr:colOff>660400</xdr:colOff>
      <xdr:row>56</xdr:row>
      <xdr:rowOff>152400</xdr:rowOff>
    </xdr:to>
    <xdr:pic>
      <xdr:nvPicPr>
        <xdr:cNvPr id="7338" name="Imagen 2">
          <a:extLst>
            <a:ext uri="{FF2B5EF4-FFF2-40B4-BE49-F238E27FC236}">
              <a16:creationId xmlns:a16="http://schemas.microsoft.com/office/drawing/2014/main" id="{79576622-5CB5-4461-C659-AE06B20C912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t="4370"/>
        <a:stretch>
          <a:fillRect/>
        </a:stretch>
      </xdr:blipFill>
      <xdr:spPr bwMode="auto">
        <a:xfrm>
          <a:off x="14274800" y="6248400"/>
          <a:ext cx="9702800" cy="542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139700</xdr:colOff>
      <xdr:row>57</xdr:row>
      <xdr:rowOff>165100</xdr:rowOff>
    </xdr:from>
    <xdr:to>
      <xdr:col>27</xdr:col>
      <xdr:colOff>711200</xdr:colOff>
      <xdr:row>85</xdr:row>
      <xdr:rowOff>165100</xdr:rowOff>
    </xdr:to>
    <xdr:pic>
      <xdr:nvPicPr>
        <xdr:cNvPr id="7339" name="Imagen 3">
          <a:extLst>
            <a:ext uri="{FF2B5EF4-FFF2-40B4-BE49-F238E27FC236}">
              <a16:creationId xmlns:a16="http://schemas.microsoft.com/office/drawing/2014/main" id="{3C950B9D-B4D3-E29B-1CBA-1388E700668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376400" y="11887200"/>
          <a:ext cx="9652000" cy="5676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304800</xdr:colOff>
      <xdr:row>24</xdr:row>
      <xdr:rowOff>88900</xdr:rowOff>
    </xdr:from>
    <xdr:to>
      <xdr:col>17</xdr:col>
      <xdr:colOff>393700</xdr:colOff>
      <xdr:row>44</xdr:row>
      <xdr:rowOff>25400</xdr:rowOff>
    </xdr:to>
    <xdr:pic>
      <xdr:nvPicPr>
        <xdr:cNvPr id="16391" name="Imagen 1">
          <a:extLst>
            <a:ext uri="{FF2B5EF4-FFF2-40B4-BE49-F238E27FC236}">
              <a16:creationId xmlns:a16="http://schemas.microsoft.com/office/drawing/2014/main" id="{422DF4B5-BDE1-8ADA-A40E-EA9ABAF3EF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5054600"/>
          <a:ext cx="11645900" cy="398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698500</xdr:colOff>
      <xdr:row>43</xdr:row>
      <xdr:rowOff>139700</xdr:rowOff>
    </xdr:from>
    <xdr:to>
      <xdr:col>17</xdr:col>
      <xdr:colOff>393700</xdr:colOff>
      <xdr:row>59</xdr:row>
      <xdr:rowOff>50800</xdr:rowOff>
    </xdr:to>
    <xdr:pic>
      <xdr:nvPicPr>
        <xdr:cNvPr id="16392" name="Imagen 2">
          <a:extLst>
            <a:ext uri="{FF2B5EF4-FFF2-40B4-BE49-F238E27FC236}">
              <a16:creationId xmlns:a16="http://schemas.microsoft.com/office/drawing/2014/main" id="{83666677-4388-A7AA-7DD7-B65B3753123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t="6601" r="3004" b="13673"/>
        <a:stretch>
          <a:fillRect/>
        </a:stretch>
      </xdr:blipFill>
      <xdr:spPr bwMode="auto">
        <a:xfrm>
          <a:off x="2349500" y="8953500"/>
          <a:ext cx="12077700" cy="314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16</xdr:col>
      <xdr:colOff>25400</xdr:colOff>
      <xdr:row>2</xdr:row>
      <xdr:rowOff>0</xdr:rowOff>
    </xdr:from>
    <xdr:to>
      <xdr:col>30</xdr:col>
      <xdr:colOff>215900</xdr:colOff>
      <xdr:row>32</xdr:row>
      <xdr:rowOff>50800</xdr:rowOff>
    </xdr:to>
    <xdr:pic>
      <xdr:nvPicPr>
        <xdr:cNvPr id="8355" name="Imagen 1">
          <a:extLst>
            <a:ext uri="{FF2B5EF4-FFF2-40B4-BE49-F238E27FC236}">
              <a16:creationId xmlns:a16="http://schemas.microsoft.com/office/drawing/2014/main" id="{46296936-9C7B-0581-925D-059ACF0F3D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54200" y="393700"/>
          <a:ext cx="11747500" cy="6273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76200</xdr:colOff>
      <xdr:row>33</xdr:row>
      <xdr:rowOff>165100</xdr:rowOff>
    </xdr:from>
    <xdr:to>
      <xdr:col>30</xdr:col>
      <xdr:colOff>215900</xdr:colOff>
      <xdr:row>63</xdr:row>
      <xdr:rowOff>25400</xdr:rowOff>
    </xdr:to>
    <xdr:pic>
      <xdr:nvPicPr>
        <xdr:cNvPr id="8356" name="Imagen 2">
          <a:extLst>
            <a:ext uri="{FF2B5EF4-FFF2-40B4-BE49-F238E27FC236}">
              <a16:creationId xmlns:a16="http://schemas.microsoft.com/office/drawing/2014/main" id="{821B5463-729A-3156-D935-E106791E035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605000" y="6972300"/>
          <a:ext cx="11696700" cy="6223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0</xdr:colOff>
      <xdr:row>64</xdr:row>
      <xdr:rowOff>127000</xdr:rowOff>
    </xdr:from>
    <xdr:to>
      <xdr:col>30</xdr:col>
      <xdr:colOff>317500</xdr:colOff>
      <xdr:row>96</xdr:row>
      <xdr:rowOff>101600</xdr:rowOff>
    </xdr:to>
    <xdr:pic>
      <xdr:nvPicPr>
        <xdr:cNvPr id="8357" name="Imagen 3">
          <a:extLst>
            <a:ext uri="{FF2B5EF4-FFF2-40B4-BE49-F238E27FC236}">
              <a16:creationId xmlns:a16="http://schemas.microsoft.com/office/drawing/2014/main" id="{35BAD43A-12A0-E3C0-1053-F15DCB280F4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528800" y="13487400"/>
          <a:ext cx="11874500" cy="626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5"/>
  <sheetViews>
    <sheetView tabSelected="1" topLeftCell="A36" zoomScale="70" zoomScaleNormal="70" workbookViewId="0">
      <selection activeCell="C1" sqref="C1:K1"/>
    </sheetView>
  </sheetViews>
  <sheetFormatPr baseColWidth="10" defaultRowHeight="15"/>
  <cols>
    <col min="1" max="3" width="11.28515625" customWidth="1"/>
    <col min="4" max="4" width="22.140625" customWidth="1"/>
    <col min="5" max="5" width="13.140625" customWidth="1"/>
    <col min="6" max="6" width="20.140625" customWidth="1"/>
    <col min="7" max="7" width="80.140625" bestFit="1" customWidth="1"/>
    <col min="8" max="8" width="11.28515625" customWidth="1"/>
    <col min="9" max="9" width="13.7109375" bestFit="1" customWidth="1"/>
    <col min="10" max="10" width="19.140625" bestFit="1" customWidth="1"/>
    <col min="11" max="11" width="27.28515625" bestFit="1" customWidth="1"/>
    <col min="12" max="12" width="11.28515625" customWidth="1"/>
  </cols>
  <sheetData>
    <row r="1" spans="1:11" s="1" customFormat="1" ht="56.1" customHeight="1" thickBot="1">
      <c r="C1" s="197" t="s">
        <v>222</v>
      </c>
      <c r="D1" s="198"/>
      <c r="E1" s="198"/>
      <c r="F1" s="198"/>
      <c r="G1" s="198"/>
      <c r="H1" s="198"/>
      <c r="I1" s="198"/>
      <c r="J1" s="198"/>
      <c r="K1" s="199"/>
    </row>
    <row r="2" spans="1:11" s="1" customFormat="1" ht="18.75" thickBot="1">
      <c r="C2" s="200" t="s">
        <v>0</v>
      </c>
      <c r="D2" s="201" t="s">
        <v>1</v>
      </c>
      <c r="E2" s="202" t="s">
        <v>2</v>
      </c>
      <c r="F2" s="202"/>
      <c r="G2" s="201" t="s">
        <v>3</v>
      </c>
      <c r="H2" s="201" t="s">
        <v>4</v>
      </c>
      <c r="I2" s="203" t="s">
        <v>5</v>
      </c>
      <c r="J2" s="203"/>
      <c r="K2" s="204"/>
    </row>
    <row r="3" spans="1:11" s="1" customFormat="1" ht="36">
      <c r="C3" s="200"/>
      <c r="D3" s="201"/>
      <c r="E3" s="2" t="s">
        <v>6</v>
      </c>
      <c r="F3" s="2" t="s">
        <v>7</v>
      </c>
      <c r="G3" s="201"/>
      <c r="H3" s="201"/>
      <c r="I3" s="3" t="s">
        <v>8</v>
      </c>
      <c r="J3" s="4" t="s">
        <v>9</v>
      </c>
      <c r="K3" s="101" t="s">
        <v>10</v>
      </c>
    </row>
    <row r="4" spans="1:11" s="1" customFormat="1" ht="18">
      <c r="C4" s="190" t="s">
        <v>11</v>
      </c>
      <c r="D4" s="191"/>
      <c r="E4" s="191"/>
      <c r="F4" s="191"/>
      <c r="G4" s="191"/>
      <c r="H4" s="5"/>
      <c r="I4" s="6"/>
      <c r="J4" s="5"/>
      <c r="K4" s="102"/>
    </row>
    <row r="5" spans="1:11" s="1" customFormat="1" ht="18" customHeight="1">
      <c r="A5" s="7"/>
      <c r="B5" s="7"/>
      <c r="C5" s="194" t="s">
        <v>12</v>
      </c>
      <c r="D5" s="195"/>
      <c r="E5" s="195"/>
      <c r="F5" s="195"/>
      <c r="G5" s="195"/>
      <c r="H5" s="195"/>
      <c r="I5" s="195"/>
      <c r="J5" s="195"/>
      <c r="K5" s="196"/>
    </row>
    <row r="6" spans="1:11" s="1" customFormat="1" ht="18">
      <c r="A6" s="7"/>
      <c r="B6" s="7"/>
      <c r="C6" s="103">
        <v>1.01</v>
      </c>
      <c r="D6" s="8">
        <f>+C6</f>
        <v>1.01</v>
      </c>
      <c r="E6" s="8"/>
      <c r="F6" s="8" t="s">
        <v>13</v>
      </c>
      <c r="G6" s="9" t="s">
        <v>14</v>
      </c>
      <c r="H6" s="10" t="s">
        <v>15</v>
      </c>
      <c r="I6" s="11">
        <f>52*3.65</f>
        <v>189.79999999999998</v>
      </c>
      <c r="J6" s="12">
        <f>'APU 1.01'!N68</f>
        <v>2614</v>
      </c>
      <c r="K6" s="104">
        <f>ROUND((I6*J6),2)</f>
        <v>496137.2</v>
      </c>
    </row>
    <row r="7" spans="1:11" s="1" customFormat="1" ht="18">
      <c r="A7" s="7"/>
      <c r="B7" s="7"/>
      <c r="C7" s="192" t="s">
        <v>16</v>
      </c>
      <c r="D7" s="193"/>
      <c r="E7" s="193"/>
      <c r="F7" s="193"/>
      <c r="G7" s="193"/>
      <c r="H7" s="193"/>
      <c r="I7" s="193"/>
      <c r="J7" s="193"/>
      <c r="K7" s="105">
        <f>SUM(K6:K6)</f>
        <v>496137.2</v>
      </c>
    </row>
    <row r="8" spans="1:11" s="1" customFormat="1" ht="18" customHeight="1">
      <c r="A8" s="7"/>
      <c r="B8" s="7"/>
      <c r="C8" s="194" t="s">
        <v>17</v>
      </c>
      <c r="D8" s="195"/>
      <c r="E8" s="195"/>
      <c r="F8" s="195"/>
      <c r="G8" s="195"/>
      <c r="H8" s="195"/>
      <c r="I8" s="195"/>
      <c r="J8" s="195"/>
      <c r="K8" s="196"/>
    </row>
    <row r="9" spans="1:11" s="1" customFormat="1" ht="18">
      <c r="A9" s="7"/>
      <c r="B9" s="7"/>
      <c r="C9" s="103" t="s">
        <v>44</v>
      </c>
      <c r="D9" s="8" t="str">
        <f>+C9</f>
        <v>2.01</v>
      </c>
      <c r="E9" s="8"/>
      <c r="F9" s="8" t="s">
        <v>46</v>
      </c>
      <c r="G9" s="9" t="s">
        <v>115</v>
      </c>
      <c r="H9" s="10" t="s">
        <v>19</v>
      </c>
      <c r="I9" s="11">
        <v>2.4300000000000002</v>
      </c>
      <c r="J9" s="12">
        <f>'APU 2.01'!N68</f>
        <v>122112</v>
      </c>
      <c r="K9" s="104">
        <f>ROUND((I9*J9),2)</f>
        <v>296732.15999999997</v>
      </c>
    </row>
    <row r="10" spans="1:11" s="1" customFormat="1" ht="36">
      <c r="A10" s="7"/>
      <c r="B10" s="7"/>
      <c r="C10" s="103" t="s">
        <v>45</v>
      </c>
      <c r="D10" s="8" t="str">
        <f>+C10</f>
        <v>2.02</v>
      </c>
      <c r="E10" s="8"/>
      <c r="F10" s="8" t="s">
        <v>20</v>
      </c>
      <c r="G10" s="9" t="s">
        <v>107</v>
      </c>
      <c r="H10" s="10" t="s">
        <v>19</v>
      </c>
      <c r="I10" s="11">
        <f>I6*0.5*0.9</f>
        <v>85.41</v>
      </c>
      <c r="J10" s="12">
        <v>42489</v>
      </c>
      <c r="K10" s="104">
        <f>ROUND((I10*J10),2)</f>
        <v>3628985.49</v>
      </c>
    </row>
    <row r="11" spans="1:11" s="1" customFormat="1" ht="18">
      <c r="A11" s="7"/>
      <c r="B11" s="7"/>
      <c r="C11" s="103" t="s">
        <v>18</v>
      </c>
      <c r="D11" s="8" t="str">
        <f>+C11</f>
        <v>2.03</v>
      </c>
      <c r="E11" s="8"/>
      <c r="F11" s="8" t="s">
        <v>109</v>
      </c>
      <c r="G11" s="9" t="s">
        <v>108</v>
      </c>
      <c r="H11" s="10" t="s">
        <v>22</v>
      </c>
      <c r="I11" s="11">
        <f>I10+I9</f>
        <v>87.84</v>
      </c>
      <c r="J11" s="12">
        <v>15329</v>
      </c>
      <c r="K11" s="104">
        <f>ROUND((I11*J11),2)</f>
        <v>1346499.36</v>
      </c>
    </row>
    <row r="12" spans="1:11" s="1" customFormat="1" ht="18">
      <c r="A12" s="7"/>
      <c r="B12" s="7"/>
      <c r="C12" s="103"/>
      <c r="D12" s="8"/>
      <c r="E12" s="8"/>
      <c r="F12" s="8"/>
      <c r="G12" s="9"/>
      <c r="H12" s="10"/>
      <c r="I12" s="11"/>
      <c r="J12" s="12"/>
      <c r="K12" s="104"/>
    </row>
    <row r="13" spans="1:11" s="1" customFormat="1" ht="18">
      <c r="A13" s="7"/>
      <c r="B13" s="7"/>
      <c r="C13" s="192" t="s">
        <v>23</v>
      </c>
      <c r="D13" s="193"/>
      <c r="E13" s="193"/>
      <c r="F13" s="193"/>
      <c r="G13" s="193"/>
      <c r="H13" s="193"/>
      <c r="I13" s="193"/>
      <c r="J13" s="193"/>
      <c r="K13" s="105">
        <f>SUM(K9:K12)</f>
        <v>5272217.0100000007</v>
      </c>
    </row>
    <row r="14" spans="1:11" s="1" customFormat="1" ht="18" customHeight="1">
      <c r="A14" s="7"/>
      <c r="B14" s="7"/>
      <c r="C14" s="194" t="s">
        <v>119</v>
      </c>
      <c r="D14" s="195"/>
      <c r="E14" s="195"/>
      <c r="F14" s="195"/>
      <c r="G14" s="195"/>
      <c r="H14" s="195"/>
      <c r="I14" s="195"/>
      <c r="J14" s="195"/>
      <c r="K14" s="196"/>
    </row>
    <row r="15" spans="1:11" s="1" customFormat="1" ht="36">
      <c r="A15" s="7"/>
      <c r="B15" s="7"/>
      <c r="C15" s="103" t="s">
        <v>118</v>
      </c>
      <c r="D15" s="8" t="str">
        <f>+C15</f>
        <v>3.01</v>
      </c>
      <c r="E15" s="8"/>
      <c r="F15" s="8" t="s">
        <v>114</v>
      </c>
      <c r="G15" s="9" t="s">
        <v>26</v>
      </c>
      <c r="H15" s="184" t="s">
        <v>19</v>
      </c>
      <c r="I15" s="11">
        <f>I20*0.5*0.2</f>
        <v>18.98</v>
      </c>
      <c r="J15" s="12">
        <v>153577</v>
      </c>
      <c r="K15" s="104">
        <f>ROUND((I15*J15),2)</f>
        <v>2914891.46</v>
      </c>
    </row>
    <row r="16" spans="1:11" s="1" customFormat="1" ht="18">
      <c r="A16" s="7"/>
      <c r="B16" s="7"/>
      <c r="C16" s="103" t="s">
        <v>129</v>
      </c>
      <c r="D16" s="8" t="str">
        <f>+C16</f>
        <v>3.02</v>
      </c>
      <c r="E16" s="8"/>
      <c r="F16" s="8" t="s">
        <v>131</v>
      </c>
      <c r="G16" s="9" t="s">
        <v>130</v>
      </c>
      <c r="H16" s="184" t="s">
        <v>19</v>
      </c>
      <c r="I16" s="11">
        <f>I6*0.5*0.1</f>
        <v>9.49</v>
      </c>
      <c r="J16" s="12">
        <v>177324</v>
      </c>
      <c r="K16" s="104">
        <f>ROUND((I16*J16),2)</f>
        <v>1682804.76</v>
      </c>
    </row>
    <row r="17" spans="1:11" s="1" customFormat="1" ht="18">
      <c r="A17" s="7"/>
      <c r="B17" s="7"/>
      <c r="C17" s="103"/>
      <c r="D17" s="131"/>
      <c r="E17" s="131"/>
      <c r="F17" s="131"/>
      <c r="G17" s="132"/>
      <c r="H17" s="185"/>
      <c r="I17" s="133"/>
      <c r="J17" s="134"/>
      <c r="K17" s="104"/>
    </row>
    <row r="18" spans="1:11" s="1" customFormat="1" ht="18">
      <c r="A18" s="7"/>
      <c r="B18" s="7"/>
      <c r="C18" s="192" t="s">
        <v>28</v>
      </c>
      <c r="D18" s="193"/>
      <c r="E18" s="193"/>
      <c r="F18" s="193"/>
      <c r="G18" s="193"/>
      <c r="H18" s="193"/>
      <c r="I18" s="193"/>
      <c r="J18" s="193"/>
      <c r="K18" s="105">
        <f>SUM(K15:K16)</f>
        <v>4597696.22</v>
      </c>
    </row>
    <row r="19" spans="1:11" s="1" customFormat="1" ht="18" customHeight="1">
      <c r="A19" s="7"/>
      <c r="B19" s="7"/>
      <c r="C19" s="194" t="s">
        <v>120</v>
      </c>
      <c r="D19" s="195"/>
      <c r="E19" s="195"/>
      <c r="F19" s="195"/>
      <c r="G19" s="195"/>
      <c r="H19" s="195"/>
      <c r="I19" s="195"/>
      <c r="J19" s="195"/>
      <c r="K19" s="196"/>
    </row>
    <row r="20" spans="1:11" s="1" customFormat="1" ht="36">
      <c r="A20" s="7"/>
      <c r="B20" s="7"/>
      <c r="C20" s="103" t="s">
        <v>121</v>
      </c>
      <c r="D20" s="8" t="str">
        <f>+C20</f>
        <v>4.01</v>
      </c>
      <c r="E20" s="8"/>
      <c r="F20" s="8" t="s">
        <v>123</v>
      </c>
      <c r="G20" s="9" t="s">
        <v>30</v>
      </c>
      <c r="H20" s="184" t="s">
        <v>15</v>
      </c>
      <c r="I20" s="11">
        <f>52*3.65</f>
        <v>189.79999999999998</v>
      </c>
      <c r="J20" s="12">
        <v>45050</v>
      </c>
      <c r="K20" s="104">
        <f>ROUND((I20*J20),2)</f>
        <v>8550490</v>
      </c>
    </row>
    <row r="21" spans="1:11" s="1" customFormat="1" ht="18">
      <c r="A21" s="7"/>
      <c r="B21" s="7"/>
      <c r="C21" s="103" t="s">
        <v>122</v>
      </c>
      <c r="D21" s="8" t="str">
        <f>+C21</f>
        <v>4.02</v>
      </c>
      <c r="E21" s="8"/>
      <c r="F21" s="8" t="s">
        <v>124</v>
      </c>
      <c r="G21" s="9" t="s">
        <v>32</v>
      </c>
      <c r="H21" s="184" t="s">
        <v>33</v>
      </c>
      <c r="I21" s="11">
        <v>52</v>
      </c>
      <c r="J21" s="12">
        <v>280946</v>
      </c>
      <c r="K21" s="104">
        <f>ROUND((I21*J21),2)</f>
        <v>14609192</v>
      </c>
    </row>
    <row r="22" spans="1:11" s="1" customFormat="1" ht="18">
      <c r="A22" s="7"/>
      <c r="B22" s="7"/>
      <c r="C22" s="103" t="s">
        <v>24</v>
      </c>
      <c r="D22" s="8" t="str">
        <f>+C22</f>
        <v>4.03</v>
      </c>
      <c r="E22" s="8"/>
      <c r="F22" s="8" t="s">
        <v>25</v>
      </c>
      <c r="G22" s="9" t="s">
        <v>34</v>
      </c>
      <c r="H22" s="184" t="s">
        <v>33</v>
      </c>
      <c r="I22" s="11">
        <v>52</v>
      </c>
      <c r="J22" s="12">
        <v>79850</v>
      </c>
      <c r="K22" s="104">
        <f>ROUND((I22*J22),2)</f>
        <v>4152200</v>
      </c>
    </row>
    <row r="23" spans="1:11" s="1" customFormat="1" ht="18">
      <c r="C23" s="192" t="s">
        <v>35</v>
      </c>
      <c r="D23" s="193"/>
      <c r="E23" s="193"/>
      <c r="F23" s="193"/>
      <c r="G23" s="193"/>
      <c r="H23" s="193"/>
      <c r="I23" s="193"/>
      <c r="J23" s="193"/>
      <c r="K23" s="106">
        <f>SUM(K20:K22)</f>
        <v>27311882</v>
      </c>
    </row>
    <row r="24" spans="1:11" s="1" customFormat="1" ht="18.75" thickBot="1">
      <c r="C24" s="209" t="s">
        <v>36</v>
      </c>
      <c r="D24" s="210"/>
      <c r="E24" s="210"/>
      <c r="F24" s="210"/>
      <c r="G24" s="210"/>
      <c r="H24" s="210"/>
      <c r="I24" s="210"/>
      <c r="J24" s="210"/>
      <c r="K24" s="107">
        <f>K23+K18+K13+K7</f>
        <v>37677932.43</v>
      </c>
    </row>
    <row r="25" spans="1:11" s="13" customFormat="1" ht="18.75" thickBot="1">
      <c r="A25" s="1"/>
      <c r="B25" s="1"/>
      <c r="C25" s="186"/>
      <c r="D25" s="187"/>
      <c r="E25" s="187"/>
      <c r="F25" s="187"/>
      <c r="G25" s="187"/>
      <c r="H25" s="187"/>
      <c r="I25" s="188"/>
      <c r="J25" s="188"/>
      <c r="K25" s="189"/>
    </row>
    <row r="26" spans="1:11" s="14" customFormat="1" ht="18.75">
      <c r="C26" s="211"/>
      <c r="D26" s="212"/>
      <c r="E26" s="212"/>
      <c r="F26" s="212"/>
      <c r="G26" s="212"/>
      <c r="H26" s="212"/>
      <c r="I26" s="212"/>
      <c r="J26" s="212"/>
      <c r="K26" s="108"/>
    </row>
    <row r="27" spans="1:11" s="1" customFormat="1" ht="18">
      <c r="C27" s="205" t="s">
        <v>37</v>
      </c>
      <c r="D27" s="206"/>
      <c r="E27" s="206"/>
      <c r="F27" s="206"/>
      <c r="G27" s="206"/>
      <c r="H27" s="206"/>
      <c r="I27" s="206"/>
      <c r="J27" s="15">
        <v>0.25</v>
      </c>
      <c r="K27" s="104">
        <f>K24*J27</f>
        <v>9419483.1074999999</v>
      </c>
    </row>
    <row r="28" spans="1:11" s="1" customFormat="1" ht="18">
      <c r="C28" s="205" t="s">
        <v>38</v>
      </c>
      <c r="D28" s="206"/>
      <c r="E28" s="206"/>
      <c r="F28" s="206"/>
      <c r="G28" s="206"/>
      <c r="H28" s="206"/>
      <c r="I28" s="206"/>
      <c r="J28" s="15">
        <v>0.01</v>
      </c>
      <c r="K28" s="104">
        <f>K24*J28</f>
        <v>376779.32429999998</v>
      </c>
    </row>
    <row r="29" spans="1:11" s="1" customFormat="1" ht="18">
      <c r="C29" s="205" t="s">
        <v>39</v>
      </c>
      <c r="D29" s="206"/>
      <c r="E29" s="206"/>
      <c r="F29" s="206"/>
      <c r="G29" s="206"/>
      <c r="H29" s="206"/>
      <c r="I29" s="206"/>
      <c r="J29" s="15">
        <v>0.04</v>
      </c>
      <c r="K29" s="104">
        <f>K24*J29</f>
        <v>1507117.2971999999</v>
      </c>
    </row>
    <row r="30" spans="1:11" s="1" customFormat="1" ht="18">
      <c r="C30" s="205" t="s">
        <v>40</v>
      </c>
      <c r="D30" s="206"/>
      <c r="E30" s="206"/>
      <c r="F30" s="206"/>
      <c r="G30" s="206"/>
      <c r="H30" s="206"/>
      <c r="I30" s="206"/>
      <c r="J30" s="15">
        <f>SUM(J27:J29)</f>
        <v>0.3</v>
      </c>
      <c r="K30" s="104">
        <f>SUM(K27:K29)</f>
        <v>11303379.729</v>
      </c>
    </row>
    <row r="31" spans="1:11" s="1" customFormat="1" ht="18.75">
      <c r="C31" s="207"/>
      <c r="D31" s="208"/>
      <c r="E31" s="208"/>
      <c r="F31" s="208"/>
      <c r="G31" s="208"/>
      <c r="H31" s="208"/>
      <c r="I31" s="208"/>
      <c r="J31" s="16"/>
      <c r="K31" s="109"/>
    </row>
    <row r="32" spans="1:11" s="1" customFormat="1" ht="18.75" thickBot="1">
      <c r="C32" s="216" t="s">
        <v>41</v>
      </c>
      <c r="D32" s="217"/>
      <c r="E32" s="217"/>
      <c r="F32" s="217"/>
      <c r="G32" s="217"/>
      <c r="H32" s="217"/>
      <c r="I32" s="217"/>
      <c r="J32" s="17"/>
      <c r="K32" s="110">
        <f>K30+K24</f>
        <v>48981312.159000002</v>
      </c>
    </row>
    <row r="33" spans="3:11" s="1" customFormat="1" ht="18">
      <c r="C33" s="111"/>
      <c r="D33" s="18"/>
      <c r="E33" s="18"/>
      <c r="F33" s="19"/>
      <c r="G33" s="20"/>
      <c r="H33" s="21"/>
      <c r="I33" s="22"/>
      <c r="J33" s="19"/>
      <c r="K33" s="112"/>
    </row>
    <row r="34" spans="3:11" s="1" customFormat="1" ht="18">
      <c r="C34" s="113"/>
      <c r="F34" s="114"/>
      <c r="G34" s="7"/>
      <c r="H34" s="115"/>
      <c r="I34" s="116"/>
      <c r="J34" s="114"/>
      <c r="K34" s="117"/>
    </row>
    <row r="35" spans="3:11" s="1" customFormat="1" ht="18">
      <c r="C35" s="113"/>
      <c r="F35" s="114"/>
      <c r="G35" s="23"/>
      <c r="H35" s="218"/>
      <c r="I35" s="218"/>
      <c r="K35" s="109"/>
    </row>
    <row r="36" spans="3:11" s="1" customFormat="1" ht="18">
      <c r="C36" s="113"/>
      <c r="F36" s="114"/>
      <c r="G36" s="7"/>
      <c r="H36" s="115"/>
      <c r="I36" s="115"/>
      <c r="K36" s="109"/>
    </row>
    <row r="37" spans="3:11" s="1" customFormat="1" ht="21" customHeight="1">
      <c r="C37" s="118"/>
      <c r="D37" s="213" t="s">
        <v>42</v>
      </c>
      <c r="E37" s="213"/>
      <c r="F37" s="213"/>
      <c r="G37" s="119"/>
      <c r="H37" s="119"/>
      <c r="I37" s="120"/>
      <c r="J37" s="119"/>
      <c r="K37" s="121" t="s">
        <v>43</v>
      </c>
    </row>
    <row r="38" spans="3:11" s="1" customFormat="1" ht="15.95" customHeight="1">
      <c r="C38" s="118"/>
      <c r="F38" s="114"/>
      <c r="I38" s="122"/>
      <c r="K38" s="109"/>
    </row>
    <row r="39" spans="3:11" s="1" customFormat="1" ht="15.95" customHeight="1">
      <c r="C39" s="118"/>
      <c r="F39" s="114"/>
      <c r="I39" s="122"/>
      <c r="K39" s="109"/>
    </row>
    <row r="40" spans="3:11" s="1" customFormat="1" ht="15.95" customHeight="1">
      <c r="C40" s="118"/>
      <c r="F40" s="114"/>
      <c r="I40" s="122"/>
      <c r="K40" s="109"/>
    </row>
    <row r="41" spans="3:11" s="1" customFormat="1" ht="29.25" customHeight="1">
      <c r="C41" s="118"/>
      <c r="D41" s="24"/>
      <c r="E41" s="24"/>
      <c r="F41" s="25"/>
      <c r="G41" s="24"/>
      <c r="H41" s="24"/>
      <c r="I41" s="122"/>
      <c r="K41" s="123"/>
    </row>
    <row r="42" spans="3:11" s="1" customFormat="1" ht="15.95" customHeight="1">
      <c r="C42" s="113"/>
      <c r="D42" s="214"/>
      <c r="E42" s="214"/>
      <c r="F42" s="214"/>
      <c r="G42" s="214"/>
      <c r="H42" s="214"/>
      <c r="I42" s="124"/>
      <c r="J42" s="124"/>
      <c r="K42" s="215"/>
    </row>
    <row r="43" spans="3:11" s="1" customFormat="1" ht="15.95" customHeight="1">
      <c r="C43" s="125"/>
      <c r="D43" s="214"/>
      <c r="E43" s="214"/>
      <c r="F43" s="214"/>
      <c r="G43" s="214"/>
      <c r="H43" s="214"/>
      <c r="I43" s="124"/>
      <c r="J43" s="124"/>
      <c r="K43" s="215"/>
    </row>
    <row r="44" spans="3:11" s="1" customFormat="1" ht="36" customHeight="1">
      <c r="C44" s="125"/>
      <c r="D44" s="214"/>
      <c r="E44" s="214"/>
      <c r="F44" s="214"/>
      <c r="G44" s="214"/>
      <c r="H44" s="214"/>
      <c r="I44" s="124"/>
      <c r="J44" s="124"/>
      <c r="K44" s="215"/>
    </row>
    <row r="45" spans="3:11" s="1" customFormat="1" ht="18.75" thickBot="1">
      <c r="C45" s="126"/>
      <c r="D45" s="127"/>
      <c r="E45" s="127"/>
      <c r="F45" s="128"/>
      <c r="G45" s="127"/>
      <c r="H45" s="127"/>
      <c r="I45" s="129"/>
      <c r="J45" s="127"/>
      <c r="K45" s="130"/>
    </row>
  </sheetData>
  <mergeCells count="28">
    <mergeCell ref="D37:F37"/>
    <mergeCell ref="D42:H44"/>
    <mergeCell ref="K42:K44"/>
    <mergeCell ref="C19:K19"/>
    <mergeCell ref="C14:K14"/>
    <mergeCell ref="C32:I32"/>
    <mergeCell ref="H35:I35"/>
    <mergeCell ref="C28:I28"/>
    <mergeCell ref="C29:I29"/>
    <mergeCell ref="C30:I30"/>
    <mergeCell ref="C31:I31"/>
    <mergeCell ref="C18:J18"/>
    <mergeCell ref="C23:J23"/>
    <mergeCell ref="C24:J24"/>
    <mergeCell ref="C26:J26"/>
    <mergeCell ref="C27:I27"/>
    <mergeCell ref="C4:G4"/>
    <mergeCell ref="C7:J7"/>
    <mergeCell ref="C13:J13"/>
    <mergeCell ref="C5:K5"/>
    <mergeCell ref="C1:K1"/>
    <mergeCell ref="C2:C3"/>
    <mergeCell ref="D2:D3"/>
    <mergeCell ref="E2:F2"/>
    <mergeCell ref="G2:G3"/>
    <mergeCell ref="H2:H3"/>
    <mergeCell ref="I2:K2"/>
    <mergeCell ref="C8:K8"/>
  </mergeCells>
  <pageMargins left="0.70000000000000007" right="0.70000000000000007" top="0.75" bottom="0.75" header="0.30000000000000004" footer="0.30000000000000004"/>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6"/>
  <sheetViews>
    <sheetView zoomScale="70" zoomScaleNormal="70" workbookViewId="0">
      <selection activeCell="E17" sqref="E17"/>
    </sheetView>
  </sheetViews>
  <sheetFormatPr baseColWidth="10" defaultRowHeight="15"/>
  <cols>
    <col min="1" max="3" width="11.28515625" customWidth="1"/>
    <col min="4" max="4" width="80.140625" bestFit="1" customWidth="1"/>
    <col min="5" max="5" width="11.28515625" customWidth="1"/>
    <col min="6" max="6" width="13.7109375" bestFit="1" customWidth="1"/>
    <col min="7" max="7" width="11.28515625" customWidth="1"/>
  </cols>
  <sheetData>
    <row r="1" spans="1:6" s="1" customFormat="1" ht="75" customHeight="1">
      <c r="C1" s="219" t="s">
        <v>222</v>
      </c>
      <c r="D1" s="219"/>
      <c r="E1" s="219"/>
      <c r="F1" s="219"/>
    </row>
    <row r="2" spans="1:6" s="1" customFormat="1" ht="39" customHeight="1">
      <c r="C2" s="219" t="s">
        <v>0</v>
      </c>
      <c r="D2" s="219" t="s">
        <v>66</v>
      </c>
      <c r="E2" s="219" t="s">
        <v>4</v>
      </c>
      <c r="F2" s="219" t="s">
        <v>8</v>
      </c>
    </row>
    <row r="3" spans="1:6" s="1" customFormat="1" ht="18.95" customHeight="1">
      <c r="C3" s="219"/>
      <c r="D3" s="219"/>
      <c r="E3" s="219"/>
      <c r="F3" s="219"/>
    </row>
    <row r="4" spans="1:6" s="1" customFormat="1" ht="18">
      <c r="A4" s="7"/>
      <c r="B4" s="7"/>
      <c r="C4" s="220" t="s">
        <v>12</v>
      </c>
      <c r="D4" s="220"/>
      <c r="E4" s="179"/>
      <c r="F4" s="180"/>
    </row>
    <row r="5" spans="1:6" s="1" customFormat="1" ht="18">
      <c r="A5" s="7"/>
      <c r="B5" s="7"/>
      <c r="C5" s="181">
        <v>1.01</v>
      </c>
      <c r="D5" s="182" t="s">
        <v>14</v>
      </c>
      <c r="E5" s="177" t="s">
        <v>15</v>
      </c>
      <c r="F5" s="183">
        <f>52*3.65</f>
        <v>189.79999999999998</v>
      </c>
    </row>
    <row r="6" spans="1:6" s="1" customFormat="1" ht="18">
      <c r="A6" s="7"/>
      <c r="B6" s="7"/>
      <c r="C6" s="220" t="s">
        <v>17</v>
      </c>
      <c r="D6" s="220"/>
      <c r="E6" s="179"/>
      <c r="F6" s="180"/>
    </row>
    <row r="7" spans="1:6" s="1" customFormat="1" ht="18">
      <c r="A7" s="7"/>
      <c r="B7" s="7"/>
      <c r="C7" s="181" t="s">
        <v>44</v>
      </c>
      <c r="D7" s="182" t="s">
        <v>115</v>
      </c>
      <c r="E7" s="177" t="s">
        <v>19</v>
      </c>
      <c r="F7" s="183">
        <v>2.4300000000000002</v>
      </c>
    </row>
    <row r="8" spans="1:6" s="1" customFormat="1" ht="18">
      <c r="A8" s="7"/>
      <c r="B8" s="7"/>
      <c r="C8" s="181" t="s">
        <v>45</v>
      </c>
      <c r="D8" s="182" t="s">
        <v>107</v>
      </c>
      <c r="E8" s="177" t="s">
        <v>19</v>
      </c>
      <c r="F8" s="183">
        <f>F5*0.5*0.9</f>
        <v>85.41</v>
      </c>
    </row>
    <row r="9" spans="1:6" s="1" customFormat="1" ht="18">
      <c r="A9" s="7"/>
      <c r="B9" s="7"/>
      <c r="C9" s="181" t="s">
        <v>18</v>
      </c>
      <c r="D9" s="182" t="s">
        <v>108</v>
      </c>
      <c r="E9" s="177" t="s">
        <v>22</v>
      </c>
      <c r="F9" s="183">
        <f>F8+F7</f>
        <v>87.84</v>
      </c>
    </row>
    <row r="10" spans="1:6" s="1" customFormat="1" ht="18">
      <c r="A10" s="7"/>
      <c r="B10" s="7"/>
      <c r="C10" s="220" t="s">
        <v>119</v>
      </c>
      <c r="D10" s="220"/>
      <c r="E10" s="179"/>
      <c r="F10" s="180"/>
    </row>
    <row r="11" spans="1:6" s="1" customFormat="1" ht="18">
      <c r="A11" s="7"/>
      <c r="B11" s="7"/>
      <c r="C11" s="181" t="s">
        <v>118</v>
      </c>
      <c r="D11" s="182" t="s">
        <v>26</v>
      </c>
      <c r="E11" s="178" t="s">
        <v>19</v>
      </c>
      <c r="F11" s="183">
        <f>F14*0.5*0.2</f>
        <v>18.98</v>
      </c>
    </row>
    <row r="12" spans="1:6" s="1" customFormat="1" ht="18">
      <c r="A12" s="7"/>
      <c r="B12" s="7"/>
      <c r="C12" s="181" t="s">
        <v>129</v>
      </c>
      <c r="D12" s="182" t="s">
        <v>130</v>
      </c>
      <c r="E12" s="178" t="s">
        <v>19</v>
      </c>
      <c r="F12" s="183">
        <f>F5*0.5*0.1</f>
        <v>9.49</v>
      </c>
    </row>
    <row r="13" spans="1:6" s="1" customFormat="1" ht="18">
      <c r="A13" s="7"/>
      <c r="B13" s="7"/>
      <c r="C13" s="220" t="s">
        <v>120</v>
      </c>
      <c r="D13" s="220"/>
      <c r="E13" s="179"/>
      <c r="F13" s="180"/>
    </row>
    <row r="14" spans="1:6" s="1" customFormat="1" ht="30">
      <c r="A14" s="7"/>
      <c r="B14" s="7"/>
      <c r="C14" s="181" t="s">
        <v>121</v>
      </c>
      <c r="D14" s="182" t="s">
        <v>30</v>
      </c>
      <c r="E14" s="178" t="s">
        <v>15</v>
      </c>
      <c r="F14" s="183">
        <f>52*3.65</f>
        <v>189.79999999999998</v>
      </c>
    </row>
    <row r="15" spans="1:6" s="1" customFormat="1" ht="18">
      <c r="A15" s="7"/>
      <c r="B15" s="7"/>
      <c r="C15" s="181" t="s">
        <v>122</v>
      </c>
      <c r="D15" s="182" t="s">
        <v>32</v>
      </c>
      <c r="E15" s="178" t="s">
        <v>33</v>
      </c>
      <c r="F15" s="183">
        <v>52</v>
      </c>
    </row>
    <row r="16" spans="1:6" s="1" customFormat="1" ht="18">
      <c r="A16" s="7"/>
      <c r="B16" s="7"/>
      <c r="C16" s="181" t="s">
        <v>24</v>
      </c>
      <c r="D16" s="182" t="s">
        <v>34</v>
      </c>
      <c r="E16" s="178" t="s">
        <v>33</v>
      </c>
      <c r="F16" s="183">
        <v>52</v>
      </c>
    </row>
  </sheetData>
  <mergeCells count="9">
    <mergeCell ref="C13:D13"/>
    <mergeCell ref="C4:D4"/>
    <mergeCell ref="C6:D6"/>
    <mergeCell ref="C10:D10"/>
    <mergeCell ref="C1:F1"/>
    <mergeCell ref="C2:C3"/>
    <mergeCell ref="D2:D3"/>
    <mergeCell ref="E2:E3"/>
    <mergeCell ref="F2:F3"/>
  </mergeCells>
  <pageMargins left="0.70000000000000007" right="0.70000000000000007" top="0.75" bottom="0.75" header="0.30000000000000004" footer="0.30000000000000004"/>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V90"/>
  <sheetViews>
    <sheetView topLeftCell="A43" zoomScale="55" zoomScaleNormal="55" workbookViewId="0">
      <selection activeCell="L18" sqref="L18:N20"/>
    </sheetView>
  </sheetViews>
  <sheetFormatPr baseColWidth="10" defaultRowHeight="15"/>
  <cols>
    <col min="15" max="15" width="0.28515625" customWidth="1"/>
    <col min="16" max="16" width="2.7109375" customWidth="1"/>
    <col min="17" max="17" width="4" customWidth="1"/>
    <col min="18" max="34" width="0.28515625" customWidth="1"/>
    <col min="35" max="35" width="6" customWidth="1"/>
    <col min="36" max="41" width="0.28515625" customWidth="1"/>
    <col min="42" max="42" width="16.42578125" customWidth="1"/>
  </cols>
  <sheetData>
    <row r="1" spans="2:48" ht="15.75" thickBot="1"/>
    <row r="2" spans="2:48">
      <c r="B2" s="325"/>
      <c r="C2" s="326"/>
      <c r="D2" s="326"/>
      <c r="E2" s="326"/>
      <c r="F2" s="326"/>
      <c r="G2" s="326"/>
      <c r="H2" s="326"/>
      <c r="I2" s="326"/>
      <c r="J2" s="326"/>
      <c r="K2" s="326"/>
      <c r="L2" s="326"/>
      <c r="M2" s="326"/>
      <c r="N2" s="326"/>
      <c r="O2" s="326"/>
      <c r="P2" s="326"/>
      <c r="Q2" s="326"/>
      <c r="R2" s="326"/>
      <c r="S2" s="331" t="s">
        <v>225</v>
      </c>
      <c r="T2" s="331"/>
      <c r="U2" s="331"/>
      <c r="V2" s="331"/>
      <c r="W2" s="331"/>
      <c r="X2" s="331"/>
      <c r="Y2" s="331"/>
      <c r="Z2" s="331"/>
      <c r="AA2" s="331"/>
      <c r="AB2" s="331"/>
      <c r="AC2" s="331"/>
      <c r="AD2" s="331"/>
      <c r="AE2" s="331"/>
      <c r="AF2" s="331"/>
      <c r="AG2" s="331"/>
      <c r="AH2" s="331"/>
      <c r="AI2" s="331"/>
      <c r="AJ2" s="331"/>
      <c r="AK2" s="331"/>
      <c r="AL2" s="331"/>
      <c r="AM2" s="331"/>
      <c r="AN2" s="331"/>
      <c r="AO2" s="331"/>
      <c r="AP2" s="331"/>
      <c r="AQ2" s="331"/>
      <c r="AR2" s="331"/>
      <c r="AS2" s="332"/>
      <c r="AT2" s="337"/>
      <c r="AU2" s="294"/>
      <c r="AV2" s="295"/>
    </row>
    <row r="3" spans="2:48">
      <c r="B3" s="327"/>
      <c r="C3" s="328"/>
      <c r="D3" s="328"/>
      <c r="E3" s="328"/>
      <c r="F3" s="328"/>
      <c r="G3" s="328"/>
      <c r="H3" s="328"/>
      <c r="I3" s="328"/>
      <c r="J3" s="328"/>
      <c r="K3" s="328"/>
      <c r="L3" s="328"/>
      <c r="M3" s="328"/>
      <c r="N3" s="328"/>
      <c r="O3" s="328"/>
      <c r="P3" s="328"/>
      <c r="Q3" s="328"/>
      <c r="R3" s="328"/>
      <c r="S3" s="333"/>
      <c r="T3" s="333"/>
      <c r="U3" s="333"/>
      <c r="V3" s="333"/>
      <c r="W3" s="333"/>
      <c r="X3" s="333"/>
      <c r="Y3" s="333"/>
      <c r="Z3" s="333"/>
      <c r="AA3" s="333"/>
      <c r="AB3" s="333"/>
      <c r="AC3" s="333"/>
      <c r="AD3" s="333"/>
      <c r="AE3" s="333"/>
      <c r="AF3" s="333"/>
      <c r="AG3" s="333"/>
      <c r="AH3" s="333"/>
      <c r="AI3" s="333"/>
      <c r="AJ3" s="333"/>
      <c r="AK3" s="333"/>
      <c r="AL3" s="333"/>
      <c r="AM3" s="333"/>
      <c r="AN3" s="333"/>
      <c r="AO3" s="333"/>
      <c r="AP3" s="333"/>
      <c r="AQ3" s="333"/>
      <c r="AR3" s="333"/>
      <c r="AS3" s="334"/>
      <c r="AT3" s="338"/>
      <c r="AU3" s="242"/>
      <c r="AV3" s="250"/>
    </row>
    <row r="4" spans="2:48">
      <c r="B4" s="327"/>
      <c r="C4" s="328"/>
      <c r="D4" s="328"/>
      <c r="E4" s="328"/>
      <c r="F4" s="328"/>
      <c r="G4" s="328"/>
      <c r="H4" s="328"/>
      <c r="I4" s="328"/>
      <c r="J4" s="328"/>
      <c r="K4" s="328"/>
      <c r="L4" s="328"/>
      <c r="M4" s="328"/>
      <c r="N4" s="328"/>
      <c r="O4" s="328"/>
      <c r="P4" s="328"/>
      <c r="Q4" s="328"/>
      <c r="R4" s="328"/>
      <c r="S4" s="333"/>
      <c r="T4" s="333"/>
      <c r="U4" s="333"/>
      <c r="V4" s="333"/>
      <c r="W4" s="333"/>
      <c r="X4" s="333"/>
      <c r="Y4" s="333"/>
      <c r="Z4" s="333"/>
      <c r="AA4" s="333"/>
      <c r="AB4" s="333"/>
      <c r="AC4" s="333"/>
      <c r="AD4" s="333"/>
      <c r="AE4" s="333"/>
      <c r="AF4" s="333"/>
      <c r="AG4" s="333"/>
      <c r="AH4" s="333"/>
      <c r="AI4" s="333"/>
      <c r="AJ4" s="333"/>
      <c r="AK4" s="333"/>
      <c r="AL4" s="333"/>
      <c r="AM4" s="333"/>
      <c r="AN4" s="333"/>
      <c r="AO4" s="333"/>
      <c r="AP4" s="333"/>
      <c r="AQ4" s="333"/>
      <c r="AR4" s="333"/>
      <c r="AS4" s="334"/>
      <c r="AT4" s="338"/>
      <c r="AU4" s="242"/>
      <c r="AV4" s="250"/>
    </row>
    <row r="5" spans="2:48">
      <c r="B5" s="327"/>
      <c r="C5" s="328"/>
      <c r="D5" s="328"/>
      <c r="E5" s="328"/>
      <c r="F5" s="328"/>
      <c r="G5" s="328"/>
      <c r="H5" s="328"/>
      <c r="I5" s="328"/>
      <c r="J5" s="328"/>
      <c r="K5" s="328"/>
      <c r="L5" s="328"/>
      <c r="M5" s="328"/>
      <c r="N5" s="328"/>
      <c r="O5" s="328"/>
      <c r="P5" s="328"/>
      <c r="Q5" s="328"/>
      <c r="R5" s="328"/>
      <c r="S5" s="333"/>
      <c r="T5" s="333"/>
      <c r="U5" s="333"/>
      <c r="V5" s="333"/>
      <c r="W5" s="333"/>
      <c r="X5" s="333"/>
      <c r="Y5" s="333"/>
      <c r="Z5" s="333"/>
      <c r="AA5" s="333"/>
      <c r="AB5" s="333"/>
      <c r="AC5" s="333"/>
      <c r="AD5" s="333"/>
      <c r="AE5" s="333"/>
      <c r="AF5" s="333"/>
      <c r="AG5" s="333"/>
      <c r="AH5" s="333"/>
      <c r="AI5" s="333"/>
      <c r="AJ5" s="333"/>
      <c r="AK5" s="333"/>
      <c r="AL5" s="333"/>
      <c r="AM5" s="333"/>
      <c r="AN5" s="333"/>
      <c r="AO5" s="333"/>
      <c r="AP5" s="333"/>
      <c r="AQ5" s="333"/>
      <c r="AR5" s="333"/>
      <c r="AS5" s="334"/>
      <c r="AT5" s="338"/>
      <c r="AU5" s="242"/>
      <c r="AV5" s="250"/>
    </row>
    <row r="6" spans="2:48">
      <c r="B6" s="327"/>
      <c r="C6" s="328"/>
      <c r="D6" s="328"/>
      <c r="E6" s="328"/>
      <c r="F6" s="328"/>
      <c r="G6" s="328"/>
      <c r="H6" s="328"/>
      <c r="I6" s="328"/>
      <c r="J6" s="328"/>
      <c r="K6" s="328"/>
      <c r="L6" s="328"/>
      <c r="M6" s="328"/>
      <c r="N6" s="328"/>
      <c r="O6" s="328"/>
      <c r="P6" s="328"/>
      <c r="Q6" s="328"/>
      <c r="R6" s="328"/>
      <c r="S6" s="333"/>
      <c r="T6" s="333"/>
      <c r="U6" s="333"/>
      <c r="V6" s="333"/>
      <c r="W6" s="333"/>
      <c r="X6" s="333"/>
      <c r="Y6" s="333"/>
      <c r="Z6" s="333"/>
      <c r="AA6" s="333"/>
      <c r="AB6" s="333"/>
      <c r="AC6" s="333"/>
      <c r="AD6" s="333"/>
      <c r="AE6" s="333"/>
      <c r="AF6" s="333"/>
      <c r="AG6" s="333"/>
      <c r="AH6" s="333"/>
      <c r="AI6" s="333"/>
      <c r="AJ6" s="333"/>
      <c r="AK6" s="333"/>
      <c r="AL6" s="333"/>
      <c r="AM6" s="333"/>
      <c r="AN6" s="333"/>
      <c r="AO6" s="333"/>
      <c r="AP6" s="333"/>
      <c r="AQ6" s="333"/>
      <c r="AR6" s="333"/>
      <c r="AS6" s="334"/>
      <c r="AT6" s="338"/>
      <c r="AU6" s="242"/>
      <c r="AV6" s="250"/>
    </row>
    <row r="7" spans="2:48">
      <c r="B7" s="329"/>
      <c r="C7" s="330"/>
      <c r="D7" s="330"/>
      <c r="E7" s="330"/>
      <c r="F7" s="330"/>
      <c r="G7" s="330"/>
      <c r="H7" s="330"/>
      <c r="I7" s="330"/>
      <c r="J7" s="330"/>
      <c r="K7" s="330"/>
      <c r="L7" s="330"/>
      <c r="M7" s="330"/>
      <c r="N7" s="330"/>
      <c r="O7" s="330"/>
      <c r="P7" s="330"/>
      <c r="Q7" s="330"/>
      <c r="R7" s="330"/>
      <c r="S7" s="335"/>
      <c r="T7" s="335"/>
      <c r="U7" s="335"/>
      <c r="V7" s="335"/>
      <c r="W7" s="335"/>
      <c r="X7" s="335"/>
      <c r="Y7" s="335"/>
      <c r="Z7" s="335"/>
      <c r="AA7" s="335"/>
      <c r="AB7" s="335"/>
      <c r="AC7" s="335"/>
      <c r="AD7" s="335"/>
      <c r="AE7" s="335"/>
      <c r="AF7" s="335"/>
      <c r="AG7" s="335"/>
      <c r="AH7" s="335"/>
      <c r="AI7" s="335"/>
      <c r="AJ7" s="335"/>
      <c r="AK7" s="335"/>
      <c r="AL7" s="335"/>
      <c r="AM7" s="335"/>
      <c r="AN7" s="335"/>
      <c r="AO7" s="335"/>
      <c r="AP7" s="335"/>
      <c r="AQ7" s="335"/>
      <c r="AR7" s="335"/>
      <c r="AS7" s="336"/>
      <c r="AT7" s="339"/>
      <c r="AU7" s="256"/>
      <c r="AV7" s="296"/>
    </row>
    <row r="8" spans="2:48" ht="18">
      <c r="B8" s="340" t="s">
        <v>132</v>
      </c>
      <c r="C8" s="269"/>
      <c r="D8" s="269"/>
      <c r="E8" s="269"/>
      <c r="F8" s="269"/>
      <c r="G8" s="269"/>
      <c r="H8" s="269"/>
      <c r="I8" s="269"/>
      <c r="J8" s="269"/>
      <c r="K8" s="269"/>
      <c r="L8" s="269"/>
      <c r="M8" s="269"/>
      <c r="N8" s="270"/>
      <c r="O8" s="316" t="s">
        <v>226</v>
      </c>
      <c r="P8" s="269"/>
      <c r="Q8" s="269"/>
      <c r="R8" s="269"/>
      <c r="S8" s="269"/>
      <c r="T8" s="269"/>
      <c r="U8" s="269"/>
      <c r="V8" s="269"/>
      <c r="W8" s="269"/>
      <c r="X8" s="269"/>
      <c r="Y8" s="269"/>
      <c r="Z8" s="269"/>
      <c r="AA8" s="269"/>
      <c r="AB8" s="269"/>
      <c r="AC8" s="269"/>
      <c r="AD8" s="269"/>
      <c r="AE8" s="269"/>
      <c r="AF8" s="269"/>
      <c r="AG8" s="269"/>
      <c r="AH8" s="269"/>
      <c r="AI8" s="269"/>
      <c r="AJ8" s="269"/>
      <c r="AK8" s="269"/>
      <c r="AL8" s="269"/>
      <c r="AM8" s="269"/>
      <c r="AN8" s="269"/>
      <c r="AO8" s="269"/>
      <c r="AP8" s="269"/>
      <c r="AQ8" s="269"/>
      <c r="AR8" s="269"/>
      <c r="AS8" s="269"/>
      <c r="AT8" s="269"/>
      <c r="AU8" s="269"/>
      <c r="AV8" s="323"/>
    </row>
    <row r="9" spans="2:48" ht="18">
      <c r="B9" s="135"/>
      <c r="C9" s="136"/>
      <c r="D9" s="136"/>
      <c r="E9" s="136"/>
      <c r="F9" s="136"/>
      <c r="G9" s="136"/>
      <c r="H9" s="136"/>
      <c r="I9" s="136"/>
      <c r="J9" s="136"/>
      <c r="K9" s="136"/>
      <c r="L9" s="136"/>
      <c r="M9" s="136"/>
      <c r="N9" s="136"/>
      <c r="O9" s="136"/>
      <c r="P9" s="136"/>
      <c r="Q9" s="136"/>
      <c r="R9" s="136"/>
      <c r="S9" s="136"/>
      <c r="T9" s="136"/>
      <c r="U9" s="136"/>
      <c r="V9" s="136"/>
      <c r="W9" s="136"/>
      <c r="X9" s="136"/>
      <c r="Y9" s="136"/>
      <c r="Z9" s="136"/>
      <c r="AA9" s="136"/>
      <c r="AB9" s="136"/>
      <c r="AC9" s="136"/>
      <c r="AD9" s="136"/>
      <c r="AE9" s="136"/>
      <c r="AF9" s="136"/>
      <c r="AG9" s="136"/>
      <c r="AH9" s="136"/>
      <c r="AI9" s="136"/>
      <c r="AJ9" s="136"/>
      <c r="AK9" s="136"/>
      <c r="AL9" s="136"/>
      <c r="AM9" s="136"/>
      <c r="AN9" s="136"/>
      <c r="AO9" s="136"/>
      <c r="AP9" s="136"/>
      <c r="AQ9" s="136"/>
      <c r="AR9" s="136"/>
      <c r="AS9" s="136"/>
      <c r="AT9" s="136"/>
      <c r="AU9" s="137"/>
      <c r="AV9" s="138"/>
    </row>
    <row r="10" spans="2:48" ht="18">
      <c r="B10" s="297" t="s">
        <v>59</v>
      </c>
      <c r="C10" s="269"/>
      <c r="D10" s="269"/>
      <c r="E10" s="269"/>
      <c r="F10" s="269"/>
      <c r="G10" s="269"/>
      <c r="H10" s="270"/>
      <c r="I10" s="303" t="s">
        <v>60</v>
      </c>
      <c r="J10" s="304"/>
      <c r="K10" s="324">
        <v>17</v>
      </c>
      <c r="L10" s="270"/>
      <c r="M10" s="303" t="s">
        <v>61</v>
      </c>
      <c r="N10" s="304"/>
      <c r="O10" s="324">
        <v>9</v>
      </c>
      <c r="P10" s="270"/>
      <c r="Q10" s="303" t="s">
        <v>62</v>
      </c>
      <c r="R10" s="304"/>
      <c r="S10" s="316">
        <v>2026</v>
      </c>
      <c r="T10" s="317"/>
      <c r="U10" s="317"/>
      <c r="V10" s="318"/>
      <c r="W10" s="139"/>
      <c r="X10" s="139"/>
      <c r="Y10" s="139"/>
      <c r="Z10" s="139"/>
      <c r="AA10" s="139"/>
      <c r="AB10" s="139"/>
      <c r="AC10" s="139"/>
      <c r="AD10" s="140"/>
      <c r="AE10" s="319" t="s">
        <v>227</v>
      </c>
      <c r="AF10" s="320"/>
      <c r="AG10" s="320"/>
      <c r="AH10" s="320"/>
      <c r="AI10" s="320"/>
      <c r="AJ10" s="321"/>
      <c r="AK10" s="301">
        <v>1</v>
      </c>
      <c r="AL10" s="322"/>
      <c r="AM10" s="322"/>
      <c r="AN10" s="302"/>
      <c r="AO10" s="136"/>
      <c r="AP10" s="141" t="s">
        <v>42</v>
      </c>
      <c r="AQ10" s="300"/>
      <c r="AR10" s="269"/>
      <c r="AS10" s="269"/>
      <c r="AT10" s="269"/>
      <c r="AU10" s="269"/>
      <c r="AV10" s="323"/>
    </row>
    <row r="11" spans="2:48" ht="18">
      <c r="B11" s="142"/>
      <c r="C11" s="136"/>
      <c r="D11" s="136"/>
      <c r="E11" s="136"/>
      <c r="F11" s="136"/>
      <c r="G11" s="136"/>
      <c r="H11" s="136"/>
      <c r="I11" s="136"/>
      <c r="J11" s="136"/>
      <c r="K11" s="136"/>
      <c r="L11" s="136"/>
      <c r="M11" s="136"/>
      <c r="N11" s="136"/>
      <c r="O11" s="136"/>
      <c r="P11" s="136"/>
      <c r="Q11" s="136"/>
      <c r="R11" s="136"/>
      <c r="S11" s="136"/>
      <c r="T11" s="136"/>
      <c r="U11" s="136"/>
      <c r="V11" s="136"/>
      <c r="W11" s="136"/>
      <c r="X11" s="136"/>
      <c r="Y11" s="136"/>
      <c r="Z11" s="136"/>
      <c r="AA11" s="136"/>
      <c r="AB11" s="136"/>
      <c r="AC11" s="136"/>
      <c r="AD11" s="136"/>
      <c r="AE11" s="136"/>
      <c r="AF11" s="136"/>
      <c r="AG11" s="136"/>
      <c r="AH11" s="136"/>
      <c r="AI11" s="136"/>
      <c r="AJ11" s="136"/>
      <c r="AK11" s="136"/>
      <c r="AL11" s="136"/>
      <c r="AM11" s="136"/>
      <c r="AN11" s="136"/>
      <c r="AO11" s="136"/>
      <c r="AP11" s="136"/>
      <c r="AQ11" s="136"/>
      <c r="AR11" s="136"/>
      <c r="AS11" s="136"/>
      <c r="AT11" s="136"/>
      <c r="AU11" s="137"/>
      <c r="AV11" s="143"/>
    </row>
    <row r="12" spans="2:48" ht="37.5" customHeight="1">
      <c r="B12" s="306" t="s">
        <v>133</v>
      </c>
      <c r="C12" s="307"/>
      <c r="D12" s="307"/>
      <c r="E12" s="307"/>
      <c r="F12" s="307"/>
      <c r="G12" s="307"/>
      <c r="H12" s="307"/>
      <c r="I12" s="307"/>
      <c r="J12" s="307"/>
      <c r="K12" s="308"/>
      <c r="L12" s="312" t="s">
        <v>228</v>
      </c>
      <c r="M12" s="307"/>
      <c r="N12" s="307"/>
      <c r="O12" s="307"/>
      <c r="P12" s="307"/>
      <c r="Q12" s="307"/>
      <c r="R12" s="307"/>
      <c r="S12" s="307"/>
      <c r="T12" s="307"/>
      <c r="U12" s="307"/>
      <c r="V12" s="307"/>
      <c r="W12" s="307"/>
      <c r="X12" s="307"/>
      <c r="Y12" s="307"/>
      <c r="Z12" s="307"/>
      <c r="AA12" s="307"/>
      <c r="AB12" s="307"/>
      <c r="AC12" s="307"/>
      <c r="AD12" s="307"/>
      <c r="AE12" s="307"/>
      <c r="AF12" s="307"/>
      <c r="AG12" s="307"/>
      <c r="AH12" s="307"/>
      <c r="AI12" s="307"/>
      <c r="AJ12" s="307"/>
      <c r="AK12" s="307"/>
      <c r="AL12" s="307"/>
      <c r="AM12" s="307"/>
      <c r="AN12" s="307"/>
      <c r="AO12" s="307"/>
      <c r="AP12" s="307"/>
      <c r="AQ12" s="307"/>
      <c r="AR12" s="307"/>
      <c r="AS12" s="307"/>
      <c r="AT12" s="307"/>
      <c r="AU12" s="307"/>
      <c r="AV12" s="313"/>
    </row>
    <row r="13" spans="2:48">
      <c r="B13" s="309"/>
      <c r="C13" s="310"/>
      <c r="D13" s="310"/>
      <c r="E13" s="310"/>
      <c r="F13" s="310"/>
      <c r="G13" s="310"/>
      <c r="H13" s="310"/>
      <c r="I13" s="310"/>
      <c r="J13" s="310"/>
      <c r="K13" s="311"/>
      <c r="L13" s="314"/>
      <c r="M13" s="310"/>
      <c r="N13" s="310"/>
      <c r="O13" s="310"/>
      <c r="P13" s="310"/>
      <c r="Q13" s="310"/>
      <c r="R13" s="310"/>
      <c r="S13" s="310"/>
      <c r="T13" s="310"/>
      <c r="U13" s="310"/>
      <c r="V13" s="310"/>
      <c r="W13" s="310"/>
      <c r="X13" s="310"/>
      <c r="Y13" s="310"/>
      <c r="Z13" s="310"/>
      <c r="AA13" s="310"/>
      <c r="AB13" s="310"/>
      <c r="AC13" s="310"/>
      <c r="AD13" s="310"/>
      <c r="AE13" s="310"/>
      <c r="AF13" s="310"/>
      <c r="AG13" s="310"/>
      <c r="AH13" s="310"/>
      <c r="AI13" s="310"/>
      <c r="AJ13" s="310"/>
      <c r="AK13" s="310"/>
      <c r="AL13" s="310"/>
      <c r="AM13" s="310"/>
      <c r="AN13" s="310"/>
      <c r="AO13" s="310"/>
      <c r="AP13" s="310"/>
      <c r="AQ13" s="310"/>
      <c r="AR13" s="310"/>
      <c r="AS13" s="310"/>
      <c r="AT13" s="310"/>
      <c r="AU13" s="310"/>
      <c r="AV13" s="315"/>
    </row>
    <row r="14" spans="2:48" ht="18">
      <c r="B14" s="297" t="s">
        <v>134</v>
      </c>
      <c r="C14" s="298"/>
      <c r="D14" s="298"/>
      <c r="E14" s="298"/>
      <c r="F14" s="298"/>
      <c r="G14" s="298"/>
      <c r="H14" s="298"/>
      <c r="I14" s="298"/>
      <c r="J14" s="298"/>
      <c r="K14" s="299"/>
      <c r="L14" s="300">
        <v>0</v>
      </c>
      <c r="M14" s="298"/>
      <c r="N14" s="298"/>
      <c r="O14" s="298"/>
      <c r="P14" s="298"/>
      <c r="Q14" s="298"/>
      <c r="R14" s="298"/>
      <c r="S14" s="298"/>
      <c r="T14" s="298"/>
      <c r="U14" s="298"/>
      <c r="V14" s="298"/>
      <c r="W14" s="298"/>
      <c r="X14" s="298"/>
      <c r="Y14" s="298"/>
      <c r="Z14" s="298"/>
      <c r="AA14" s="298"/>
      <c r="AB14" s="298"/>
      <c r="AC14" s="298"/>
      <c r="AD14" s="298"/>
      <c r="AE14" s="298"/>
      <c r="AF14" s="298"/>
      <c r="AG14" s="298"/>
      <c r="AH14" s="298"/>
      <c r="AI14" s="298"/>
      <c r="AJ14" s="298"/>
      <c r="AK14" s="298"/>
      <c r="AL14" s="298"/>
      <c r="AM14" s="298"/>
      <c r="AN14" s="298"/>
      <c r="AO14" s="299"/>
      <c r="AP14" s="144"/>
      <c r="AQ14" s="301"/>
      <c r="AR14" s="302"/>
      <c r="AS14" s="145"/>
      <c r="AT14" s="146"/>
      <c r="AU14" s="147"/>
      <c r="AV14" s="148"/>
    </row>
    <row r="15" spans="2:48" ht="18">
      <c r="B15" s="297" t="s">
        <v>135</v>
      </c>
      <c r="C15" s="298"/>
      <c r="D15" s="298"/>
      <c r="E15" s="298"/>
      <c r="F15" s="298"/>
      <c r="G15" s="298"/>
      <c r="H15" s="298"/>
      <c r="I15" s="298"/>
      <c r="J15" s="298"/>
      <c r="K15" s="299"/>
      <c r="L15" s="300"/>
      <c r="M15" s="298"/>
      <c r="N15" s="298"/>
      <c r="O15" s="298"/>
      <c r="P15" s="298"/>
      <c r="Q15" s="298"/>
      <c r="R15" s="298"/>
      <c r="S15" s="298"/>
      <c r="T15" s="298"/>
      <c r="U15" s="298"/>
      <c r="V15" s="298"/>
      <c r="W15" s="298"/>
      <c r="X15" s="298"/>
      <c r="Y15" s="298"/>
      <c r="Z15" s="298"/>
      <c r="AA15" s="298"/>
      <c r="AB15" s="298"/>
      <c r="AC15" s="298"/>
      <c r="AD15" s="298"/>
      <c r="AE15" s="298"/>
      <c r="AF15" s="298"/>
      <c r="AG15" s="298"/>
      <c r="AH15" s="298"/>
      <c r="AI15" s="298"/>
      <c r="AJ15" s="298"/>
      <c r="AK15" s="298"/>
      <c r="AL15" s="298"/>
      <c r="AM15" s="298"/>
      <c r="AN15" s="298"/>
      <c r="AO15" s="299"/>
      <c r="AP15" s="144" t="s">
        <v>136</v>
      </c>
      <c r="AQ15" s="301"/>
      <c r="AR15" s="302"/>
      <c r="AS15" s="303" t="s">
        <v>137</v>
      </c>
      <c r="AT15" s="304"/>
      <c r="AU15" s="301"/>
      <c r="AV15" s="305"/>
    </row>
    <row r="16" spans="2:48" ht="18">
      <c r="B16" s="297" t="s">
        <v>138</v>
      </c>
      <c r="C16" s="298"/>
      <c r="D16" s="298"/>
      <c r="E16" s="298"/>
      <c r="F16" s="298"/>
      <c r="G16" s="298"/>
      <c r="H16" s="298"/>
      <c r="I16" s="298"/>
      <c r="J16" s="298"/>
      <c r="K16" s="299"/>
      <c r="L16" s="300"/>
      <c r="M16" s="298"/>
      <c r="N16" s="298"/>
      <c r="O16" s="298"/>
      <c r="P16" s="298"/>
      <c r="Q16" s="298"/>
      <c r="R16" s="298"/>
      <c r="S16" s="298"/>
      <c r="T16" s="298"/>
      <c r="U16" s="298"/>
      <c r="V16" s="298"/>
      <c r="W16" s="298"/>
      <c r="X16" s="298"/>
      <c r="Y16" s="298"/>
      <c r="Z16" s="298"/>
      <c r="AA16" s="298"/>
      <c r="AB16" s="298"/>
      <c r="AC16" s="298"/>
      <c r="AD16" s="298"/>
      <c r="AE16" s="298"/>
      <c r="AF16" s="298"/>
      <c r="AG16" s="298"/>
      <c r="AH16" s="298"/>
      <c r="AI16" s="298"/>
      <c r="AJ16" s="298"/>
      <c r="AK16" s="298"/>
      <c r="AL16" s="298"/>
      <c r="AM16" s="298"/>
      <c r="AN16" s="298"/>
      <c r="AO16" s="299"/>
      <c r="AP16" s="144" t="s">
        <v>136</v>
      </c>
      <c r="AQ16" s="301"/>
      <c r="AR16" s="302"/>
      <c r="AS16" s="303" t="s">
        <v>137</v>
      </c>
      <c r="AT16" s="304"/>
      <c r="AU16" s="301"/>
      <c r="AV16" s="305"/>
    </row>
    <row r="17" spans="2:48" ht="21" thickBot="1">
      <c r="B17" s="275"/>
      <c r="C17" s="269"/>
      <c r="D17" s="269"/>
      <c r="E17" s="269"/>
      <c r="F17" s="269"/>
      <c r="G17" s="269"/>
      <c r="H17" s="269"/>
      <c r="I17" s="269"/>
      <c r="J17" s="269"/>
      <c r="K17" s="269"/>
      <c r="L17" s="269"/>
      <c r="M17" s="269"/>
      <c r="N17" s="269"/>
      <c r="O17" s="269"/>
      <c r="P17" s="269"/>
      <c r="Q17" s="269"/>
      <c r="R17" s="269"/>
      <c r="S17" s="269"/>
      <c r="T17" s="269"/>
      <c r="U17" s="269"/>
      <c r="V17" s="269"/>
      <c r="W17" s="269"/>
      <c r="X17" s="269"/>
      <c r="Y17" s="269"/>
      <c r="Z17" s="269"/>
      <c r="AA17" s="269"/>
      <c r="AB17" s="269"/>
      <c r="AC17" s="269"/>
      <c r="AD17" s="269"/>
      <c r="AE17" s="269"/>
      <c r="AF17" s="269"/>
      <c r="AG17" s="269"/>
      <c r="AH17" s="269"/>
      <c r="AI17" s="269"/>
      <c r="AJ17" s="269"/>
      <c r="AK17" s="269"/>
      <c r="AL17" s="269"/>
      <c r="AM17" s="269"/>
      <c r="AN17" s="269"/>
      <c r="AO17" s="269"/>
      <c r="AP17" s="239"/>
      <c r="AQ17" s="239"/>
      <c r="AR17" s="239"/>
      <c r="AS17" s="239"/>
      <c r="AT17" s="239"/>
      <c r="AU17" s="239"/>
      <c r="AV17" s="248"/>
    </row>
    <row r="18" spans="2:48">
      <c r="B18" s="276" t="s">
        <v>139</v>
      </c>
      <c r="C18" s="239"/>
      <c r="D18" s="239"/>
      <c r="E18" s="239"/>
      <c r="F18" s="239"/>
      <c r="G18" s="240"/>
      <c r="H18" s="278">
        <v>1.01</v>
      </c>
      <c r="I18" s="239"/>
      <c r="J18" s="239"/>
      <c r="K18" s="240"/>
      <c r="L18" s="280" t="s">
        <v>140</v>
      </c>
      <c r="M18" s="239"/>
      <c r="N18" s="240"/>
      <c r="O18" s="281" t="s">
        <v>14</v>
      </c>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c r="AN18" s="282"/>
      <c r="AO18" s="282"/>
      <c r="AP18" s="288" t="s">
        <v>141</v>
      </c>
      <c r="AQ18" s="290">
        <v>0</v>
      </c>
      <c r="AR18" s="292" t="s">
        <v>142</v>
      </c>
      <c r="AS18" s="293" t="s">
        <v>143</v>
      </c>
      <c r="AT18" s="294"/>
      <c r="AU18" s="294"/>
      <c r="AV18" s="295"/>
    </row>
    <row r="19" spans="2:48">
      <c r="B19" s="241"/>
      <c r="C19" s="242"/>
      <c r="D19" s="242"/>
      <c r="E19" s="242"/>
      <c r="F19" s="242"/>
      <c r="G19" s="243"/>
      <c r="H19" s="249"/>
      <c r="I19" s="242"/>
      <c r="J19" s="242"/>
      <c r="K19" s="243"/>
      <c r="L19" s="249"/>
      <c r="M19" s="242"/>
      <c r="N19" s="243"/>
      <c r="O19" s="283"/>
      <c r="P19" s="284"/>
      <c r="Q19" s="284"/>
      <c r="R19" s="284"/>
      <c r="S19" s="284"/>
      <c r="T19" s="284"/>
      <c r="U19" s="284"/>
      <c r="V19" s="284"/>
      <c r="W19" s="284"/>
      <c r="X19" s="284"/>
      <c r="Y19" s="284"/>
      <c r="Z19" s="284"/>
      <c r="AA19" s="284"/>
      <c r="AB19" s="284"/>
      <c r="AC19" s="284"/>
      <c r="AD19" s="284"/>
      <c r="AE19" s="284"/>
      <c r="AF19" s="284"/>
      <c r="AG19" s="284"/>
      <c r="AH19" s="284"/>
      <c r="AI19" s="284"/>
      <c r="AJ19" s="284"/>
      <c r="AK19" s="284"/>
      <c r="AL19" s="284"/>
      <c r="AM19" s="284"/>
      <c r="AN19" s="284"/>
      <c r="AO19" s="285"/>
      <c r="AP19" s="289"/>
      <c r="AQ19" s="291"/>
      <c r="AR19" s="291"/>
      <c r="AS19" s="249"/>
      <c r="AT19" s="242"/>
      <c r="AU19" s="242"/>
      <c r="AV19" s="250"/>
    </row>
    <row r="20" spans="2:48">
      <c r="B20" s="255"/>
      <c r="C20" s="256"/>
      <c r="D20" s="256"/>
      <c r="E20" s="256"/>
      <c r="F20" s="256"/>
      <c r="G20" s="277"/>
      <c r="H20" s="279"/>
      <c r="I20" s="256"/>
      <c r="J20" s="256"/>
      <c r="K20" s="277"/>
      <c r="L20" s="279"/>
      <c r="M20" s="256"/>
      <c r="N20" s="277"/>
      <c r="O20" s="286"/>
      <c r="P20" s="287"/>
      <c r="Q20" s="287"/>
      <c r="R20" s="287"/>
      <c r="S20" s="287"/>
      <c r="T20" s="287"/>
      <c r="U20" s="287"/>
      <c r="V20" s="287"/>
      <c r="W20" s="287"/>
      <c r="X20" s="287"/>
      <c r="Y20" s="287"/>
      <c r="Z20" s="287"/>
      <c r="AA20" s="287"/>
      <c r="AB20" s="287"/>
      <c r="AC20" s="287"/>
      <c r="AD20" s="287"/>
      <c r="AE20" s="287"/>
      <c r="AF20" s="287"/>
      <c r="AG20" s="287"/>
      <c r="AH20" s="287"/>
      <c r="AI20" s="287"/>
      <c r="AJ20" s="287"/>
      <c r="AK20" s="287"/>
      <c r="AL20" s="287"/>
      <c r="AM20" s="287"/>
      <c r="AN20" s="287"/>
      <c r="AO20" s="287"/>
      <c r="AP20" s="267"/>
      <c r="AQ20" s="274"/>
      <c r="AR20" s="274"/>
      <c r="AS20" s="279"/>
      <c r="AT20" s="256"/>
      <c r="AU20" s="256"/>
      <c r="AV20" s="296"/>
    </row>
    <row r="21" spans="2:48" ht="15.75">
      <c r="B21" s="149"/>
      <c r="C21" s="150"/>
      <c r="D21" s="150"/>
      <c r="E21" s="150"/>
      <c r="F21" s="150"/>
      <c r="G21" s="150"/>
      <c r="H21" s="150"/>
      <c r="I21" s="150"/>
      <c r="J21" s="150"/>
      <c r="K21" s="150"/>
      <c r="L21" s="150"/>
      <c r="M21" s="150"/>
      <c r="N21" s="150"/>
      <c r="O21" s="150"/>
      <c r="P21" s="150"/>
      <c r="Q21" s="150"/>
      <c r="R21" s="150"/>
      <c r="S21" s="150"/>
      <c r="T21" s="150"/>
      <c r="U21" s="150"/>
      <c r="V21" s="150"/>
      <c r="W21" s="150"/>
      <c r="X21" s="150"/>
      <c r="Y21" s="150"/>
      <c r="Z21" s="150"/>
      <c r="AA21" s="150"/>
      <c r="AB21" s="150"/>
      <c r="AC21" s="150"/>
      <c r="AD21" s="150"/>
      <c r="AE21" s="150"/>
      <c r="AF21" s="150"/>
      <c r="AG21" s="150"/>
      <c r="AH21" s="150"/>
      <c r="AI21" s="150"/>
      <c r="AJ21" s="150"/>
      <c r="AK21" s="150"/>
      <c r="AL21" s="150"/>
      <c r="AM21" s="150"/>
      <c r="AN21" s="150"/>
      <c r="AO21" s="151"/>
      <c r="AP21" s="266" t="s">
        <v>144</v>
      </c>
      <c r="AQ21" s="268" t="s">
        <v>145</v>
      </c>
      <c r="AR21" s="269"/>
      <c r="AS21" s="270"/>
      <c r="AT21" s="271" t="s">
        <v>146</v>
      </c>
      <c r="AU21" s="273" t="s">
        <v>147</v>
      </c>
      <c r="AV21" s="221" t="s">
        <v>148</v>
      </c>
    </row>
    <row r="22" spans="2:48" ht="15.75">
      <c r="B22" s="152"/>
      <c r="C22" s="153"/>
      <c r="D22" s="153"/>
      <c r="E22" s="153"/>
      <c r="F22" s="153"/>
      <c r="G22" s="153"/>
      <c r="H22" s="153"/>
      <c r="I22" s="153"/>
      <c r="J22" s="153"/>
      <c r="K22" s="153"/>
      <c r="L22" s="153"/>
      <c r="M22" s="153"/>
      <c r="N22" s="153"/>
      <c r="O22" s="153"/>
      <c r="P22" s="153"/>
      <c r="Q22" s="153"/>
      <c r="R22" s="153"/>
      <c r="S22" s="153"/>
      <c r="T22" s="153"/>
      <c r="U22" s="153"/>
      <c r="V22" s="153"/>
      <c r="W22" s="153"/>
      <c r="X22" s="153"/>
      <c r="Y22" s="153"/>
      <c r="Z22" s="153"/>
      <c r="AA22" s="153"/>
      <c r="AB22" s="153"/>
      <c r="AC22" s="153"/>
      <c r="AD22" s="153"/>
      <c r="AE22" s="153"/>
      <c r="AF22" s="153"/>
      <c r="AG22" s="153"/>
      <c r="AH22" s="153"/>
      <c r="AI22" s="153"/>
      <c r="AJ22" s="153"/>
      <c r="AK22" s="153"/>
      <c r="AL22" s="153"/>
      <c r="AM22" s="153"/>
      <c r="AN22" s="153"/>
      <c r="AO22" s="154"/>
      <c r="AP22" s="267"/>
      <c r="AQ22" s="155" t="s">
        <v>149</v>
      </c>
      <c r="AR22" s="155" t="s">
        <v>213</v>
      </c>
      <c r="AS22" s="156" t="s">
        <v>214</v>
      </c>
      <c r="AT22" s="272"/>
      <c r="AU22" s="274"/>
      <c r="AV22" s="222"/>
    </row>
    <row r="23" spans="2:48">
      <c r="B23" s="152"/>
      <c r="C23" s="153"/>
      <c r="D23" s="153"/>
      <c r="E23" s="153"/>
      <c r="F23" s="153"/>
      <c r="G23" s="153"/>
      <c r="H23" s="153"/>
      <c r="I23" s="153"/>
      <c r="J23" s="153"/>
      <c r="K23" s="153"/>
      <c r="L23" s="153"/>
      <c r="M23" s="153"/>
      <c r="N23" s="153"/>
      <c r="O23" s="153"/>
      <c r="P23" s="153"/>
      <c r="Q23" s="153"/>
      <c r="R23" s="153"/>
      <c r="S23" s="153"/>
      <c r="T23" s="153"/>
      <c r="U23" s="153"/>
      <c r="V23" s="153"/>
      <c r="W23" s="153"/>
      <c r="X23" s="153"/>
      <c r="Y23" s="153"/>
      <c r="Z23" s="153"/>
      <c r="AA23" s="153"/>
      <c r="AB23" s="153"/>
      <c r="AC23" s="153"/>
      <c r="AD23" s="153"/>
      <c r="AE23" s="153"/>
      <c r="AF23" s="153"/>
      <c r="AG23" s="153"/>
      <c r="AH23" s="153"/>
      <c r="AI23" s="153"/>
      <c r="AJ23" s="153"/>
      <c r="AK23" s="153"/>
      <c r="AL23" s="153"/>
      <c r="AM23" s="153"/>
      <c r="AN23" s="153"/>
      <c r="AO23" s="154"/>
      <c r="AP23" s="223" t="s">
        <v>152</v>
      </c>
      <c r="AQ23" s="224"/>
      <c r="AR23" s="224"/>
      <c r="AS23" s="224"/>
      <c r="AT23" s="224"/>
      <c r="AU23" s="224"/>
      <c r="AV23" s="225"/>
    </row>
    <row r="24" spans="2:48" ht="15.75">
      <c r="B24" s="152"/>
      <c r="C24" s="153"/>
      <c r="D24" s="153"/>
      <c r="E24" s="153"/>
      <c r="F24" s="153"/>
      <c r="G24" s="153"/>
      <c r="H24" s="153"/>
      <c r="I24" s="153"/>
      <c r="J24" s="153"/>
      <c r="K24" s="153"/>
      <c r="L24" s="153"/>
      <c r="M24" s="153"/>
      <c r="N24" s="153"/>
      <c r="O24" s="153"/>
      <c r="P24" s="153"/>
      <c r="Q24" s="153"/>
      <c r="R24" s="153"/>
      <c r="S24" s="153"/>
      <c r="T24" s="153"/>
      <c r="U24" s="153"/>
      <c r="V24" s="153"/>
      <c r="W24" s="153"/>
      <c r="X24" s="153"/>
      <c r="Y24" s="153"/>
      <c r="Z24" s="153"/>
      <c r="AA24" s="153"/>
      <c r="AB24" s="153"/>
      <c r="AC24" s="153"/>
      <c r="AD24" s="153"/>
      <c r="AE24" s="153"/>
      <c r="AF24" s="153"/>
      <c r="AG24" s="153"/>
      <c r="AH24" s="153"/>
      <c r="AI24" s="153"/>
      <c r="AJ24" s="153"/>
      <c r="AK24" s="153"/>
      <c r="AL24" s="153"/>
      <c r="AM24" s="153"/>
      <c r="AN24" s="153"/>
      <c r="AO24" s="154"/>
      <c r="AP24" s="157" t="s">
        <v>153</v>
      </c>
      <c r="AQ24" s="158">
        <v>3.65</v>
      </c>
      <c r="AR24" s="158"/>
      <c r="AS24" s="158"/>
      <c r="AT24" s="158"/>
      <c r="AU24" s="158">
        <v>1</v>
      </c>
      <c r="AV24" s="159">
        <f>AU24*AQ24</f>
        <v>3.65</v>
      </c>
    </row>
    <row r="25" spans="2:48" ht="15.75">
      <c r="B25" s="152"/>
      <c r="C25" s="153"/>
      <c r="D25" s="153"/>
      <c r="E25" s="153"/>
      <c r="F25" s="153"/>
      <c r="G25" s="153"/>
      <c r="H25" s="153"/>
      <c r="I25" s="153"/>
      <c r="J25" s="153"/>
      <c r="K25" s="153"/>
      <c r="L25" s="153"/>
      <c r="M25" s="153"/>
      <c r="N25" s="153"/>
      <c r="O25" s="153"/>
      <c r="P25" s="153"/>
      <c r="Q25" s="153"/>
      <c r="R25" s="153"/>
      <c r="S25" s="153"/>
      <c r="T25" s="153"/>
      <c r="U25" s="153"/>
      <c r="V25" s="153"/>
      <c r="W25" s="153"/>
      <c r="X25" s="153"/>
      <c r="Y25" s="153"/>
      <c r="Z25" s="153"/>
      <c r="AA25" s="153"/>
      <c r="AB25" s="153"/>
      <c r="AC25" s="153"/>
      <c r="AD25" s="153"/>
      <c r="AE25" s="153"/>
      <c r="AF25" s="153"/>
      <c r="AG25" s="153"/>
      <c r="AH25" s="153"/>
      <c r="AI25" s="153"/>
      <c r="AJ25" s="153"/>
      <c r="AK25" s="153"/>
      <c r="AL25" s="153"/>
      <c r="AM25" s="153"/>
      <c r="AN25" s="153"/>
      <c r="AO25" s="154"/>
      <c r="AP25" s="157" t="s">
        <v>154</v>
      </c>
      <c r="AQ25" s="158">
        <v>3.65</v>
      </c>
      <c r="AR25" s="158"/>
      <c r="AS25" s="158"/>
      <c r="AT25" s="158"/>
      <c r="AU25" s="158">
        <v>1</v>
      </c>
      <c r="AV25" s="159">
        <f t="shared" ref="AV25:AV78" si="0">AU25*AQ25</f>
        <v>3.65</v>
      </c>
    </row>
    <row r="26" spans="2:48" ht="15.75">
      <c r="B26" s="152"/>
      <c r="C26" s="153"/>
      <c r="D26" s="153"/>
      <c r="E26" s="153"/>
      <c r="F26" s="153"/>
      <c r="G26" s="153"/>
      <c r="H26" s="153"/>
      <c r="I26" s="153"/>
      <c r="J26" s="153"/>
      <c r="K26" s="153"/>
      <c r="L26" s="153"/>
      <c r="M26" s="153"/>
      <c r="N26" s="153"/>
      <c r="O26" s="153"/>
      <c r="P26" s="153"/>
      <c r="Q26" s="153"/>
      <c r="R26" s="153"/>
      <c r="S26" s="153"/>
      <c r="T26" s="153"/>
      <c r="U26" s="153"/>
      <c r="V26" s="153"/>
      <c r="W26" s="153"/>
      <c r="X26" s="153"/>
      <c r="Y26" s="153"/>
      <c r="Z26" s="153"/>
      <c r="AA26" s="153"/>
      <c r="AB26" s="153"/>
      <c r="AC26" s="153"/>
      <c r="AD26" s="153"/>
      <c r="AE26" s="153"/>
      <c r="AF26" s="153"/>
      <c r="AG26" s="153"/>
      <c r="AH26" s="153"/>
      <c r="AI26" s="153"/>
      <c r="AJ26" s="153"/>
      <c r="AK26" s="153"/>
      <c r="AL26" s="153"/>
      <c r="AM26" s="153"/>
      <c r="AN26" s="153"/>
      <c r="AO26" s="154"/>
      <c r="AP26" s="157" t="s">
        <v>155</v>
      </c>
      <c r="AQ26" s="158">
        <v>3.65</v>
      </c>
      <c r="AR26" s="158"/>
      <c r="AS26" s="158"/>
      <c r="AT26" s="158"/>
      <c r="AU26" s="158">
        <v>1</v>
      </c>
      <c r="AV26" s="159">
        <f t="shared" si="0"/>
        <v>3.65</v>
      </c>
    </row>
    <row r="27" spans="2:48" ht="15.75">
      <c r="B27" s="152"/>
      <c r="C27" s="153"/>
      <c r="D27" s="153"/>
      <c r="E27" s="153"/>
      <c r="F27" s="153"/>
      <c r="G27" s="153"/>
      <c r="H27" s="153"/>
      <c r="I27" s="153"/>
      <c r="J27" s="153"/>
      <c r="K27" s="153"/>
      <c r="L27" s="153"/>
      <c r="M27" s="153"/>
      <c r="N27" s="153"/>
      <c r="O27" s="153"/>
      <c r="P27" s="153"/>
      <c r="Q27" s="153"/>
      <c r="R27" s="153"/>
      <c r="S27" s="153"/>
      <c r="T27" s="153"/>
      <c r="U27" s="153"/>
      <c r="V27" s="153"/>
      <c r="W27" s="153"/>
      <c r="X27" s="153"/>
      <c r="Y27" s="153"/>
      <c r="Z27" s="153"/>
      <c r="AA27" s="153"/>
      <c r="AB27" s="153"/>
      <c r="AC27" s="153"/>
      <c r="AD27" s="153"/>
      <c r="AE27" s="153"/>
      <c r="AF27" s="153"/>
      <c r="AG27" s="153"/>
      <c r="AH27" s="153"/>
      <c r="AI27" s="153"/>
      <c r="AJ27" s="153"/>
      <c r="AK27" s="153"/>
      <c r="AL27" s="153"/>
      <c r="AM27" s="153"/>
      <c r="AN27" s="153"/>
      <c r="AO27" s="154"/>
      <c r="AP27" s="157" t="s">
        <v>156</v>
      </c>
      <c r="AQ27" s="158">
        <v>3.65</v>
      </c>
      <c r="AR27" s="158"/>
      <c r="AS27" s="158"/>
      <c r="AT27" s="158"/>
      <c r="AU27" s="158">
        <v>1</v>
      </c>
      <c r="AV27" s="159">
        <f t="shared" si="0"/>
        <v>3.65</v>
      </c>
    </row>
    <row r="28" spans="2:48" ht="15.75">
      <c r="B28" s="152"/>
      <c r="C28" s="153"/>
      <c r="D28" s="153"/>
      <c r="E28" s="153"/>
      <c r="F28" s="153"/>
      <c r="G28" s="153"/>
      <c r="H28" s="153"/>
      <c r="I28" s="153"/>
      <c r="J28" s="153"/>
      <c r="K28" s="153"/>
      <c r="L28" s="153"/>
      <c r="M28" s="153"/>
      <c r="N28" s="153"/>
      <c r="O28" s="153"/>
      <c r="P28" s="153"/>
      <c r="Q28" s="153"/>
      <c r="R28" s="153"/>
      <c r="S28" s="153"/>
      <c r="T28" s="153"/>
      <c r="U28" s="153"/>
      <c r="V28" s="153"/>
      <c r="W28" s="153"/>
      <c r="X28" s="153"/>
      <c r="Y28" s="153"/>
      <c r="Z28" s="153"/>
      <c r="AA28" s="153"/>
      <c r="AB28" s="153"/>
      <c r="AC28" s="153"/>
      <c r="AD28" s="153"/>
      <c r="AE28" s="153"/>
      <c r="AF28" s="153"/>
      <c r="AG28" s="153"/>
      <c r="AH28" s="153"/>
      <c r="AI28" s="153"/>
      <c r="AJ28" s="153"/>
      <c r="AK28" s="153"/>
      <c r="AL28" s="153"/>
      <c r="AM28" s="153"/>
      <c r="AN28" s="153"/>
      <c r="AO28" s="154"/>
      <c r="AP28" s="157" t="s">
        <v>157</v>
      </c>
      <c r="AQ28" s="158">
        <v>3.65</v>
      </c>
      <c r="AR28" s="158"/>
      <c r="AS28" s="158"/>
      <c r="AT28" s="158"/>
      <c r="AU28" s="158">
        <v>1</v>
      </c>
      <c r="AV28" s="159">
        <f t="shared" si="0"/>
        <v>3.65</v>
      </c>
    </row>
    <row r="29" spans="2:48" ht="15.75">
      <c r="B29" s="152"/>
      <c r="C29" s="153"/>
      <c r="D29" s="153"/>
      <c r="E29" s="153"/>
      <c r="F29" s="153"/>
      <c r="G29" s="153"/>
      <c r="H29" s="153"/>
      <c r="I29" s="153"/>
      <c r="J29" s="153"/>
      <c r="K29" s="153"/>
      <c r="L29" s="153"/>
      <c r="M29" s="153"/>
      <c r="N29" s="153"/>
      <c r="O29" s="153"/>
      <c r="P29" s="153"/>
      <c r="Q29" s="153"/>
      <c r="R29" s="153"/>
      <c r="S29" s="153"/>
      <c r="T29" s="153"/>
      <c r="U29" s="153"/>
      <c r="V29" s="153"/>
      <c r="W29" s="153"/>
      <c r="X29" s="153"/>
      <c r="Y29" s="153"/>
      <c r="Z29" s="153"/>
      <c r="AA29" s="153"/>
      <c r="AB29" s="153"/>
      <c r="AC29" s="153"/>
      <c r="AD29" s="153"/>
      <c r="AE29" s="153"/>
      <c r="AF29" s="153"/>
      <c r="AG29" s="153"/>
      <c r="AH29" s="153"/>
      <c r="AI29" s="153"/>
      <c r="AJ29" s="153"/>
      <c r="AK29" s="153"/>
      <c r="AL29" s="153"/>
      <c r="AM29" s="153"/>
      <c r="AN29" s="153"/>
      <c r="AO29" s="154"/>
      <c r="AP29" s="157" t="s">
        <v>158</v>
      </c>
      <c r="AQ29" s="158">
        <v>3.65</v>
      </c>
      <c r="AR29" s="158"/>
      <c r="AS29" s="158"/>
      <c r="AT29" s="158"/>
      <c r="AU29" s="158">
        <v>1</v>
      </c>
      <c r="AV29" s="159">
        <f t="shared" si="0"/>
        <v>3.65</v>
      </c>
    </row>
    <row r="30" spans="2:48" ht="15.75">
      <c r="B30" s="152"/>
      <c r="C30" s="153"/>
      <c r="D30" s="153"/>
      <c r="E30" s="153"/>
      <c r="F30" s="153"/>
      <c r="G30" s="153"/>
      <c r="H30" s="153"/>
      <c r="I30" s="153"/>
      <c r="J30" s="153"/>
      <c r="K30" s="153"/>
      <c r="L30" s="153"/>
      <c r="M30" s="153"/>
      <c r="N30" s="153"/>
      <c r="O30" s="153"/>
      <c r="P30" s="153"/>
      <c r="Q30" s="153"/>
      <c r="R30" s="153"/>
      <c r="S30" s="153"/>
      <c r="T30" s="153"/>
      <c r="U30" s="153"/>
      <c r="V30" s="153"/>
      <c r="W30" s="153"/>
      <c r="X30" s="153"/>
      <c r="Y30" s="153"/>
      <c r="Z30" s="153"/>
      <c r="AA30" s="153"/>
      <c r="AB30" s="153"/>
      <c r="AC30" s="153"/>
      <c r="AD30" s="153"/>
      <c r="AE30" s="153"/>
      <c r="AF30" s="153"/>
      <c r="AG30" s="153"/>
      <c r="AH30" s="153"/>
      <c r="AI30" s="153"/>
      <c r="AJ30" s="153"/>
      <c r="AK30" s="153"/>
      <c r="AL30" s="153"/>
      <c r="AM30" s="153"/>
      <c r="AN30" s="153"/>
      <c r="AO30" s="154"/>
      <c r="AP30" s="157" t="s">
        <v>159</v>
      </c>
      <c r="AQ30" s="158">
        <v>3.65</v>
      </c>
      <c r="AR30" s="158"/>
      <c r="AS30" s="158"/>
      <c r="AT30" s="158"/>
      <c r="AU30" s="158">
        <v>1</v>
      </c>
      <c r="AV30" s="159">
        <f t="shared" si="0"/>
        <v>3.65</v>
      </c>
    </row>
    <row r="31" spans="2:48" ht="15.75">
      <c r="B31" s="152"/>
      <c r="C31" s="153"/>
      <c r="D31" s="153"/>
      <c r="E31" s="153"/>
      <c r="F31" s="153"/>
      <c r="G31" s="153"/>
      <c r="H31" s="153"/>
      <c r="I31" s="153"/>
      <c r="J31" s="153"/>
      <c r="K31" s="153"/>
      <c r="L31" s="153"/>
      <c r="M31" s="153"/>
      <c r="N31" s="153"/>
      <c r="O31" s="153"/>
      <c r="P31" s="153"/>
      <c r="Q31" s="153"/>
      <c r="R31" s="153"/>
      <c r="S31" s="153"/>
      <c r="T31" s="153"/>
      <c r="U31" s="153"/>
      <c r="V31" s="153"/>
      <c r="W31" s="153"/>
      <c r="X31" s="153"/>
      <c r="Y31" s="153"/>
      <c r="Z31" s="153"/>
      <c r="AA31" s="153"/>
      <c r="AB31" s="153"/>
      <c r="AC31" s="153"/>
      <c r="AD31" s="153"/>
      <c r="AE31" s="153"/>
      <c r="AF31" s="153"/>
      <c r="AG31" s="153"/>
      <c r="AH31" s="153"/>
      <c r="AI31" s="153"/>
      <c r="AJ31" s="153"/>
      <c r="AK31" s="153"/>
      <c r="AL31" s="153"/>
      <c r="AM31" s="153"/>
      <c r="AN31" s="153"/>
      <c r="AO31" s="154"/>
      <c r="AP31" s="157" t="s">
        <v>160</v>
      </c>
      <c r="AQ31" s="158">
        <v>3.65</v>
      </c>
      <c r="AR31" s="158"/>
      <c r="AS31" s="158"/>
      <c r="AT31" s="158"/>
      <c r="AU31" s="158">
        <v>1</v>
      </c>
      <c r="AV31" s="159">
        <f t="shared" si="0"/>
        <v>3.65</v>
      </c>
    </row>
    <row r="32" spans="2:48" ht="15.75">
      <c r="B32" s="152"/>
      <c r="C32" s="153"/>
      <c r="D32" s="153"/>
      <c r="E32" s="153"/>
      <c r="F32" s="153"/>
      <c r="G32" s="153"/>
      <c r="H32" s="153"/>
      <c r="I32" s="153"/>
      <c r="J32" s="153"/>
      <c r="K32" s="153"/>
      <c r="L32" s="153"/>
      <c r="M32" s="153"/>
      <c r="N32" s="153"/>
      <c r="O32" s="153"/>
      <c r="P32" s="153"/>
      <c r="Q32" s="153"/>
      <c r="R32" s="153"/>
      <c r="S32" s="153"/>
      <c r="T32" s="153"/>
      <c r="U32" s="153"/>
      <c r="V32" s="153"/>
      <c r="W32" s="153"/>
      <c r="X32" s="153"/>
      <c r="Y32" s="153"/>
      <c r="Z32" s="153"/>
      <c r="AA32" s="153"/>
      <c r="AB32" s="153"/>
      <c r="AC32" s="153"/>
      <c r="AD32" s="153"/>
      <c r="AE32" s="153"/>
      <c r="AF32" s="153"/>
      <c r="AG32" s="153"/>
      <c r="AH32" s="153"/>
      <c r="AI32" s="153"/>
      <c r="AJ32" s="153"/>
      <c r="AK32" s="153"/>
      <c r="AL32" s="153"/>
      <c r="AM32" s="153"/>
      <c r="AN32" s="153"/>
      <c r="AO32" s="154"/>
      <c r="AP32" s="157" t="s">
        <v>161</v>
      </c>
      <c r="AQ32" s="158">
        <v>3.65</v>
      </c>
      <c r="AR32" s="158"/>
      <c r="AS32" s="158"/>
      <c r="AT32" s="158"/>
      <c r="AU32" s="158">
        <v>1</v>
      </c>
      <c r="AV32" s="159">
        <f t="shared" si="0"/>
        <v>3.65</v>
      </c>
    </row>
    <row r="33" spans="2:48" ht="15.75">
      <c r="B33" s="152"/>
      <c r="C33" s="153"/>
      <c r="D33" s="153"/>
      <c r="E33" s="153"/>
      <c r="F33" s="153"/>
      <c r="G33" s="153"/>
      <c r="H33" s="153"/>
      <c r="I33" s="153"/>
      <c r="J33" s="153"/>
      <c r="K33" s="153"/>
      <c r="L33" s="153"/>
      <c r="M33" s="153"/>
      <c r="N33" s="153"/>
      <c r="O33" s="153"/>
      <c r="P33" s="153"/>
      <c r="Q33" s="153"/>
      <c r="R33" s="153"/>
      <c r="S33" s="153"/>
      <c r="T33" s="153"/>
      <c r="U33" s="153"/>
      <c r="V33" s="153"/>
      <c r="W33" s="153"/>
      <c r="X33" s="153"/>
      <c r="Y33" s="153"/>
      <c r="Z33" s="153"/>
      <c r="AA33" s="153"/>
      <c r="AB33" s="153"/>
      <c r="AC33" s="153"/>
      <c r="AD33" s="153"/>
      <c r="AE33" s="153"/>
      <c r="AF33" s="153"/>
      <c r="AG33" s="153"/>
      <c r="AH33" s="153"/>
      <c r="AI33" s="153"/>
      <c r="AJ33" s="153"/>
      <c r="AK33" s="153"/>
      <c r="AL33" s="153"/>
      <c r="AM33" s="153"/>
      <c r="AN33" s="153"/>
      <c r="AO33" s="154"/>
      <c r="AP33" s="157" t="s">
        <v>162</v>
      </c>
      <c r="AQ33" s="158">
        <v>3.65</v>
      </c>
      <c r="AR33" s="158"/>
      <c r="AS33" s="158"/>
      <c r="AT33" s="158"/>
      <c r="AU33" s="158">
        <v>1</v>
      </c>
      <c r="AV33" s="159">
        <f t="shared" si="0"/>
        <v>3.65</v>
      </c>
    </row>
    <row r="34" spans="2:48" ht="15.75">
      <c r="B34" s="152"/>
      <c r="C34" s="153"/>
      <c r="D34" s="153"/>
      <c r="E34" s="153"/>
      <c r="F34" s="153"/>
      <c r="G34" s="153"/>
      <c r="H34" s="153"/>
      <c r="I34" s="153"/>
      <c r="J34" s="153"/>
      <c r="K34" s="153"/>
      <c r="L34" s="153"/>
      <c r="M34" s="153"/>
      <c r="N34" s="153"/>
      <c r="O34" s="153"/>
      <c r="P34" s="153"/>
      <c r="Q34" s="153"/>
      <c r="R34" s="153"/>
      <c r="S34" s="153"/>
      <c r="T34" s="153"/>
      <c r="U34" s="153"/>
      <c r="V34" s="153"/>
      <c r="W34" s="153"/>
      <c r="X34" s="153"/>
      <c r="Y34" s="153"/>
      <c r="Z34" s="153"/>
      <c r="AA34" s="153"/>
      <c r="AB34" s="153"/>
      <c r="AC34" s="153"/>
      <c r="AD34" s="153"/>
      <c r="AE34" s="153"/>
      <c r="AF34" s="153"/>
      <c r="AG34" s="153"/>
      <c r="AH34" s="153"/>
      <c r="AI34" s="153"/>
      <c r="AJ34" s="153"/>
      <c r="AK34" s="153"/>
      <c r="AL34" s="153"/>
      <c r="AM34" s="153"/>
      <c r="AN34" s="153"/>
      <c r="AO34" s="154"/>
      <c r="AP34" s="157" t="s">
        <v>163</v>
      </c>
      <c r="AQ34" s="158">
        <v>3.65</v>
      </c>
      <c r="AR34" s="158"/>
      <c r="AS34" s="158"/>
      <c r="AT34" s="158"/>
      <c r="AU34" s="158">
        <v>1</v>
      </c>
      <c r="AV34" s="159">
        <f t="shared" si="0"/>
        <v>3.65</v>
      </c>
    </row>
    <row r="35" spans="2:48">
      <c r="B35" s="152"/>
      <c r="C35" s="153"/>
      <c r="D35" s="153"/>
      <c r="E35" s="153"/>
      <c r="F35" s="153"/>
      <c r="G35" s="153"/>
      <c r="H35" s="153"/>
      <c r="I35" s="153"/>
      <c r="J35" s="153"/>
      <c r="K35" s="153"/>
      <c r="L35" s="153"/>
      <c r="M35" s="153"/>
      <c r="N35" s="153"/>
      <c r="O35" s="153"/>
      <c r="P35" s="153"/>
      <c r="Q35" s="153"/>
      <c r="R35" s="153"/>
      <c r="S35" s="153"/>
      <c r="T35" s="153"/>
      <c r="U35" s="153"/>
      <c r="V35" s="153"/>
      <c r="W35" s="153"/>
      <c r="X35" s="153"/>
      <c r="Y35" s="153"/>
      <c r="Z35" s="153"/>
      <c r="AA35" s="153"/>
      <c r="AB35" s="153"/>
      <c r="AC35" s="153"/>
      <c r="AD35" s="153"/>
      <c r="AE35" s="153"/>
      <c r="AF35" s="153"/>
      <c r="AG35" s="153"/>
      <c r="AH35" s="153"/>
      <c r="AI35" s="153"/>
      <c r="AJ35" s="153"/>
      <c r="AK35" s="153"/>
      <c r="AL35" s="153"/>
      <c r="AM35" s="153"/>
      <c r="AN35" s="153"/>
      <c r="AO35" s="154"/>
      <c r="AP35" s="223" t="s">
        <v>164</v>
      </c>
      <c r="AQ35" s="224"/>
      <c r="AR35" s="224"/>
      <c r="AS35" s="224"/>
      <c r="AT35" s="224"/>
      <c r="AU35" s="224"/>
      <c r="AV35" s="225"/>
    </row>
    <row r="36" spans="2:48" ht="15.75">
      <c r="B36" s="152"/>
      <c r="C36" s="153"/>
      <c r="D36" s="153"/>
      <c r="E36" s="153"/>
      <c r="F36" s="153"/>
      <c r="G36" s="153"/>
      <c r="H36" s="153"/>
      <c r="I36" s="153"/>
      <c r="J36" s="153"/>
      <c r="K36" s="153"/>
      <c r="L36" s="153"/>
      <c r="M36" s="153"/>
      <c r="N36" s="153"/>
      <c r="O36" s="153"/>
      <c r="P36" s="153"/>
      <c r="Q36" s="153"/>
      <c r="R36" s="153"/>
      <c r="S36" s="153"/>
      <c r="T36" s="153"/>
      <c r="U36" s="153"/>
      <c r="V36" s="153"/>
      <c r="W36" s="153"/>
      <c r="X36" s="153"/>
      <c r="Y36" s="153"/>
      <c r="Z36" s="153"/>
      <c r="AA36" s="153"/>
      <c r="AB36" s="153"/>
      <c r="AC36" s="153"/>
      <c r="AD36" s="153"/>
      <c r="AE36" s="153"/>
      <c r="AF36" s="153"/>
      <c r="AG36" s="153"/>
      <c r="AH36" s="153"/>
      <c r="AI36" s="153"/>
      <c r="AJ36" s="153"/>
      <c r="AK36" s="153"/>
      <c r="AL36" s="153"/>
      <c r="AM36" s="153"/>
      <c r="AN36" s="153"/>
      <c r="AO36" s="154"/>
      <c r="AP36" s="157" t="s">
        <v>165</v>
      </c>
      <c r="AQ36" s="158">
        <v>3.65</v>
      </c>
      <c r="AR36" s="158"/>
      <c r="AS36" s="158"/>
      <c r="AT36" s="158"/>
      <c r="AU36" s="158">
        <v>1</v>
      </c>
      <c r="AV36" s="159">
        <f t="shared" si="0"/>
        <v>3.65</v>
      </c>
    </row>
    <row r="37" spans="2:48" ht="15.75">
      <c r="B37" s="152"/>
      <c r="C37" s="153"/>
      <c r="D37" s="153"/>
      <c r="E37" s="153"/>
      <c r="F37" s="153"/>
      <c r="G37" s="153"/>
      <c r="H37" s="153"/>
      <c r="I37" s="153"/>
      <c r="J37" s="153"/>
      <c r="K37" s="153"/>
      <c r="L37" s="153"/>
      <c r="M37" s="153"/>
      <c r="N37" s="153"/>
      <c r="O37" s="153"/>
      <c r="P37" s="153"/>
      <c r="Q37" s="153"/>
      <c r="R37" s="153"/>
      <c r="S37" s="153"/>
      <c r="T37" s="153"/>
      <c r="U37" s="153"/>
      <c r="V37" s="153"/>
      <c r="W37" s="153"/>
      <c r="X37" s="153"/>
      <c r="Y37" s="153"/>
      <c r="Z37" s="153"/>
      <c r="AA37" s="153"/>
      <c r="AB37" s="153"/>
      <c r="AC37" s="153"/>
      <c r="AD37" s="153"/>
      <c r="AE37" s="153"/>
      <c r="AF37" s="153"/>
      <c r="AG37" s="153"/>
      <c r="AH37" s="153"/>
      <c r="AI37" s="153"/>
      <c r="AJ37" s="153"/>
      <c r="AK37" s="153"/>
      <c r="AL37" s="153"/>
      <c r="AM37" s="153"/>
      <c r="AN37" s="153"/>
      <c r="AO37" s="154"/>
      <c r="AP37" s="157" t="s">
        <v>166</v>
      </c>
      <c r="AQ37" s="158">
        <v>3.65</v>
      </c>
      <c r="AR37" s="158"/>
      <c r="AS37" s="158"/>
      <c r="AT37" s="158"/>
      <c r="AU37" s="158">
        <v>1</v>
      </c>
      <c r="AV37" s="159">
        <f t="shared" si="0"/>
        <v>3.65</v>
      </c>
    </row>
    <row r="38" spans="2:48" ht="15.75">
      <c r="B38" s="152"/>
      <c r="C38" s="153"/>
      <c r="D38" s="153"/>
      <c r="E38" s="153"/>
      <c r="F38" s="153"/>
      <c r="G38" s="153"/>
      <c r="H38" s="153"/>
      <c r="I38" s="153"/>
      <c r="J38" s="153"/>
      <c r="K38" s="153"/>
      <c r="L38" s="153"/>
      <c r="M38" s="153"/>
      <c r="N38" s="153"/>
      <c r="O38" s="153"/>
      <c r="P38" s="153"/>
      <c r="Q38" s="153"/>
      <c r="R38" s="153"/>
      <c r="S38" s="153"/>
      <c r="T38" s="153"/>
      <c r="U38" s="153"/>
      <c r="V38" s="153"/>
      <c r="W38" s="153"/>
      <c r="X38" s="153"/>
      <c r="Y38" s="153"/>
      <c r="Z38" s="153"/>
      <c r="AA38" s="153"/>
      <c r="AB38" s="153"/>
      <c r="AC38" s="153"/>
      <c r="AD38" s="153"/>
      <c r="AE38" s="153"/>
      <c r="AF38" s="153"/>
      <c r="AG38" s="153"/>
      <c r="AH38" s="153"/>
      <c r="AI38" s="153"/>
      <c r="AJ38" s="153"/>
      <c r="AK38" s="153"/>
      <c r="AL38" s="153"/>
      <c r="AM38" s="153"/>
      <c r="AN38" s="153"/>
      <c r="AO38" s="154"/>
      <c r="AP38" s="157" t="s">
        <v>167</v>
      </c>
      <c r="AQ38" s="158">
        <v>3.65</v>
      </c>
      <c r="AR38" s="158"/>
      <c r="AS38" s="158"/>
      <c r="AT38" s="158"/>
      <c r="AU38" s="158">
        <v>1</v>
      </c>
      <c r="AV38" s="159">
        <f t="shared" si="0"/>
        <v>3.65</v>
      </c>
    </row>
    <row r="39" spans="2:48" ht="15.75">
      <c r="B39" s="152"/>
      <c r="C39" s="153"/>
      <c r="D39" s="153"/>
      <c r="E39" s="153"/>
      <c r="F39" s="153"/>
      <c r="G39" s="153"/>
      <c r="H39" s="153"/>
      <c r="I39" s="153"/>
      <c r="J39" s="153"/>
      <c r="K39" s="153"/>
      <c r="L39" s="153"/>
      <c r="M39" s="153"/>
      <c r="N39" s="153"/>
      <c r="O39" s="153"/>
      <c r="P39" s="153"/>
      <c r="Q39" s="153"/>
      <c r="R39" s="153"/>
      <c r="S39" s="153"/>
      <c r="T39" s="153"/>
      <c r="U39" s="153"/>
      <c r="V39" s="153"/>
      <c r="W39" s="153"/>
      <c r="X39" s="153"/>
      <c r="Y39" s="153"/>
      <c r="Z39" s="153"/>
      <c r="AA39" s="153"/>
      <c r="AB39" s="153"/>
      <c r="AC39" s="153"/>
      <c r="AD39" s="153"/>
      <c r="AE39" s="153"/>
      <c r="AF39" s="153"/>
      <c r="AG39" s="153"/>
      <c r="AH39" s="153"/>
      <c r="AI39" s="153"/>
      <c r="AJ39" s="153"/>
      <c r="AK39" s="153"/>
      <c r="AL39" s="153"/>
      <c r="AM39" s="153"/>
      <c r="AN39" s="153"/>
      <c r="AO39" s="154"/>
      <c r="AP39" s="157" t="s">
        <v>168</v>
      </c>
      <c r="AQ39" s="158">
        <v>3.65</v>
      </c>
      <c r="AR39" s="158"/>
      <c r="AS39" s="158"/>
      <c r="AT39" s="158"/>
      <c r="AU39" s="158">
        <v>1</v>
      </c>
      <c r="AV39" s="159">
        <f t="shared" si="0"/>
        <v>3.65</v>
      </c>
    </row>
    <row r="40" spans="2:48" ht="15.75">
      <c r="B40" s="152"/>
      <c r="C40" s="153"/>
      <c r="D40" s="153"/>
      <c r="E40" s="153"/>
      <c r="F40" s="153"/>
      <c r="G40" s="153"/>
      <c r="H40" s="153"/>
      <c r="I40" s="153"/>
      <c r="J40" s="153"/>
      <c r="K40" s="153"/>
      <c r="L40" s="153"/>
      <c r="M40" s="153"/>
      <c r="N40" s="153"/>
      <c r="O40" s="153"/>
      <c r="P40" s="153"/>
      <c r="Q40" s="153"/>
      <c r="R40" s="153"/>
      <c r="S40" s="153"/>
      <c r="T40" s="153"/>
      <c r="U40" s="153"/>
      <c r="V40" s="153"/>
      <c r="W40" s="153"/>
      <c r="X40" s="153"/>
      <c r="Y40" s="153"/>
      <c r="Z40" s="153"/>
      <c r="AA40" s="153"/>
      <c r="AB40" s="153"/>
      <c r="AC40" s="153"/>
      <c r="AD40" s="153"/>
      <c r="AE40" s="153"/>
      <c r="AF40" s="153"/>
      <c r="AG40" s="153"/>
      <c r="AH40" s="153"/>
      <c r="AI40" s="153"/>
      <c r="AJ40" s="153"/>
      <c r="AK40" s="153"/>
      <c r="AL40" s="153"/>
      <c r="AM40" s="153"/>
      <c r="AN40" s="153"/>
      <c r="AO40" s="154"/>
      <c r="AP40" s="157" t="s">
        <v>169</v>
      </c>
      <c r="AQ40" s="158">
        <v>3.65</v>
      </c>
      <c r="AR40" s="158"/>
      <c r="AS40" s="158"/>
      <c r="AT40" s="158"/>
      <c r="AU40" s="158">
        <v>1</v>
      </c>
      <c r="AV40" s="159">
        <f t="shared" si="0"/>
        <v>3.65</v>
      </c>
    </row>
    <row r="41" spans="2:48" ht="15.75">
      <c r="B41" s="152"/>
      <c r="C41" s="153"/>
      <c r="D41" s="153"/>
      <c r="E41" s="153"/>
      <c r="F41" s="153"/>
      <c r="G41" s="153"/>
      <c r="H41" s="153"/>
      <c r="I41" s="153"/>
      <c r="J41" s="153"/>
      <c r="K41" s="153"/>
      <c r="L41" s="153"/>
      <c r="M41" s="153"/>
      <c r="N41" s="153"/>
      <c r="O41" s="153"/>
      <c r="P41" s="153"/>
      <c r="Q41" s="153"/>
      <c r="R41" s="153"/>
      <c r="S41" s="153"/>
      <c r="T41" s="153"/>
      <c r="U41" s="153"/>
      <c r="V41" s="153"/>
      <c r="W41" s="153"/>
      <c r="X41" s="153"/>
      <c r="Y41" s="153"/>
      <c r="Z41" s="153"/>
      <c r="AA41" s="153"/>
      <c r="AB41" s="153"/>
      <c r="AC41" s="153"/>
      <c r="AD41" s="153"/>
      <c r="AE41" s="153"/>
      <c r="AF41" s="153"/>
      <c r="AG41" s="153"/>
      <c r="AH41" s="153"/>
      <c r="AI41" s="153"/>
      <c r="AJ41" s="153"/>
      <c r="AK41" s="153"/>
      <c r="AL41" s="153"/>
      <c r="AM41" s="153"/>
      <c r="AN41" s="153"/>
      <c r="AO41" s="154"/>
      <c r="AP41" s="157" t="s">
        <v>170</v>
      </c>
      <c r="AQ41" s="158">
        <v>3.65</v>
      </c>
      <c r="AR41" s="158"/>
      <c r="AS41" s="158"/>
      <c r="AT41" s="158"/>
      <c r="AU41" s="158">
        <v>1</v>
      </c>
      <c r="AV41" s="159">
        <f t="shared" si="0"/>
        <v>3.65</v>
      </c>
    </row>
    <row r="42" spans="2:48" ht="15.75">
      <c r="B42" s="152"/>
      <c r="C42" s="153"/>
      <c r="D42" s="153"/>
      <c r="E42" s="153"/>
      <c r="F42" s="153"/>
      <c r="G42" s="153"/>
      <c r="H42" s="153"/>
      <c r="I42" s="153"/>
      <c r="J42" s="153"/>
      <c r="K42" s="153"/>
      <c r="L42" s="153"/>
      <c r="M42" s="153"/>
      <c r="N42" s="153"/>
      <c r="O42" s="153"/>
      <c r="P42" s="153"/>
      <c r="Q42" s="153"/>
      <c r="R42" s="153"/>
      <c r="S42" s="153"/>
      <c r="T42" s="153"/>
      <c r="U42" s="153"/>
      <c r="V42" s="153"/>
      <c r="W42" s="153"/>
      <c r="X42" s="153"/>
      <c r="Y42" s="153"/>
      <c r="Z42" s="153"/>
      <c r="AA42" s="153"/>
      <c r="AB42" s="153"/>
      <c r="AC42" s="153"/>
      <c r="AD42" s="153"/>
      <c r="AE42" s="153"/>
      <c r="AF42" s="153"/>
      <c r="AG42" s="153"/>
      <c r="AH42" s="153"/>
      <c r="AI42" s="153"/>
      <c r="AJ42" s="153"/>
      <c r="AK42" s="153"/>
      <c r="AL42" s="153"/>
      <c r="AM42" s="153"/>
      <c r="AN42" s="153"/>
      <c r="AO42" s="154"/>
      <c r="AP42" s="157" t="s">
        <v>171</v>
      </c>
      <c r="AQ42" s="158">
        <v>3.65</v>
      </c>
      <c r="AR42" s="158"/>
      <c r="AS42" s="158"/>
      <c r="AT42" s="158"/>
      <c r="AU42" s="158">
        <v>1</v>
      </c>
      <c r="AV42" s="159">
        <f t="shared" si="0"/>
        <v>3.65</v>
      </c>
    </row>
    <row r="43" spans="2:48" ht="15.75">
      <c r="B43" s="152"/>
      <c r="C43" s="153"/>
      <c r="D43" s="153"/>
      <c r="E43" s="153"/>
      <c r="F43" s="153"/>
      <c r="G43" s="153"/>
      <c r="H43" s="153"/>
      <c r="I43" s="153"/>
      <c r="J43" s="153"/>
      <c r="K43" s="153"/>
      <c r="L43" s="153"/>
      <c r="M43" s="153"/>
      <c r="N43" s="153"/>
      <c r="O43" s="153"/>
      <c r="P43" s="153"/>
      <c r="Q43" s="153"/>
      <c r="R43" s="153"/>
      <c r="S43" s="153"/>
      <c r="T43" s="153"/>
      <c r="U43" s="153"/>
      <c r="V43" s="153"/>
      <c r="W43" s="153"/>
      <c r="X43" s="153"/>
      <c r="Y43" s="153"/>
      <c r="Z43" s="153"/>
      <c r="AA43" s="153"/>
      <c r="AB43" s="153"/>
      <c r="AC43" s="153"/>
      <c r="AD43" s="153"/>
      <c r="AE43" s="153"/>
      <c r="AF43" s="153"/>
      <c r="AG43" s="153"/>
      <c r="AH43" s="153"/>
      <c r="AI43" s="153"/>
      <c r="AJ43" s="153"/>
      <c r="AK43" s="153"/>
      <c r="AL43" s="153"/>
      <c r="AM43" s="153"/>
      <c r="AN43" s="153"/>
      <c r="AO43" s="154"/>
      <c r="AP43" s="157" t="s">
        <v>172</v>
      </c>
      <c r="AQ43" s="158">
        <v>3.65</v>
      </c>
      <c r="AR43" s="158"/>
      <c r="AS43" s="158"/>
      <c r="AT43" s="158"/>
      <c r="AU43" s="158">
        <v>1</v>
      </c>
      <c r="AV43" s="159">
        <f t="shared" si="0"/>
        <v>3.65</v>
      </c>
    </row>
    <row r="44" spans="2:48" ht="15.75">
      <c r="B44" s="152"/>
      <c r="C44" s="153"/>
      <c r="D44" s="153"/>
      <c r="E44" s="153"/>
      <c r="F44" s="153"/>
      <c r="G44" s="153"/>
      <c r="H44" s="153"/>
      <c r="I44" s="153"/>
      <c r="J44" s="153"/>
      <c r="K44" s="153"/>
      <c r="L44" s="153"/>
      <c r="M44" s="153"/>
      <c r="N44" s="153"/>
      <c r="O44" s="153"/>
      <c r="P44" s="153"/>
      <c r="Q44" s="153"/>
      <c r="R44" s="153"/>
      <c r="S44" s="153"/>
      <c r="T44" s="153"/>
      <c r="U44" s="153"/>
      <c r="V44" s="153"/>
      <c r="W44" s="153"/>
      <c r="X44" s="153"/>
      <c r="Y44" s="153"/>
      <c r="Z44" s="153"/>
      <c r="AA44" s="153"/>
      <c r="AB44" s="153"/>
      <c r="AC44" s="153"/>
      <c r="AD44" s="153"/>
      <c r="AE44" s="153"/>
      <c r="AF44" s="153"/>
      <c r="AG44" s="153"/>
      <c r="AH44" s="153"/>
      <c r="AI44" s="153"/>
      <c r="AJ44" s="153"/>
      <c r="AK44" s="153"/>
      <c r="AL44" s="153"/>
      <c r="AM44" s="153"/>
      <c r="AN44" s="153"/>
      <c r="AO44" s="154"/>
      <c r="AP44" s="157" t="s">
        <v>173</v>
      </c>
      <c r="AQ44" s="158">
        <v>3.65</v>
      </c>
      <c r="AR44" s="158"/>
      <c r="AS44" s="158"/>
      <c r="AT44" s="158"/>
      <c r="AU44" s="158">
        <v>1</v>
      </c>
      <c r="AV44" s="159">
        <f t="shared" si="0"/>
        <v>3.65</v>
      </c>
    </row>
    <row r="45" spans="2:48" ht="15.75">
      <c r="B45" s="152"/>
      <c r="C45" s="153"/>
      <c r="D45" s="153"/>
      <c r="E45" s="153"/>
      <c r="F45" s="153"/>
      <c r="G45" s="153"/>
      <c r="H45" s="153"/>
      <c r="I45" s="153"/>
      <c r="J45" s="153"/>
      <c r="K45" s="153"/>
      <c r="L45" s="153"/>
      <c r="M45" s="153"/>
      <c r="N45" s="153"/>
      <c r="O45" s="153"/>
      <c r="P45" s="153"/>
      <c r="Q45" s="153"/>
      <c r="R45" s="153"/>
      <c r="S45" s="153"/>
      <c r="T45" s="153"/>
      <c r="U45" s="153"/>
      <c r="V45" s="153"/>
      <c r="W45" s="153"/>
      <c r="X45" s="153"/>
      <c r="Y45" s="153"/>
      <c r="Z45" s="153"/>
      <c r="AA45" s="153"/>
      <c r="AB45" s="153"/>
      <c r="AC45" s="153"/>
      <c r="AD45" s="153"/>
      <c r="AE45" s="153"/>
      <c r="AF45" s="153"/>
      <c r="AG45" s="153"/>
      <c r="AH45" s="153"/>
      <c r="AI45" s="153"/>
      <c r="AJ45" s="153"/>
      <c r="AK45" s="153"/>
      <c r="AL45" s="153"/>
      <c r="AM45" s="153"/>
      <c r="AN45" s="153"/>
      <c r="AO45" s="154"/>
      <c r="AP45" s="157" t="s">
        <v>174</v>
      </c>
      <c r="AQ45" s="158">
        <v>3.65</v>
      </c>
      <c r="AR45" s="158"/>
      <c r="AS45" s="158"/>
      <c r="AT45" s="158"/>
      <c r="AU45" s="158">
        <v>1</v>
      </c>
      <c r="AV45" s="159">
        <f t="shared" si="0"/>
        <v>3.65</v>
      </c>
    </row>
    <row r="46" spans="2:48">
      <c r="B46" s="152"/>
      <c r="C46" s="153"/>
      <c r="D46" s="153"/>
      <c r="E46" s="153"/>
      <c r="F46" s="153"/>
      <c r="G46" s="153"/>
      <c r="H46" s="153"/>
      <c r="I46" s="153"/>
      <c r="J46" s="153"/>
      <c r="K46" s="153"/>
      <c r="L46" s="153"/>
      <c r="M46" s="153"/>
      <c r="N46" s="153"/>
      <c r="O46" s="153"/>
      <c r="P46" s="153"/>
      <c r="Q46" s="153"/>
      <c r="R46" s="153"/>
      <c r="S46" s="153"/>
      <c r="T46" s="153"/>
      <c r="U46" s="153"/>
      <c r="V46" s="153"/>
      <c r="W46" s="153"/>
      <c r="X46" s="153"/>
      <c r="Y46" s="153"/>
      <c r="Z46" s="153"/>
      <c r="AA46" s="153"/>
      <c r="AB46" s="153"/>
      <c r="AC46" s="153"/>
      <c r="AD46" s="153"/>
      <c r="AE46" s="153"/>
      <c r="AF46" s="153"/>
      <c r="AG46" s="153"/>
      <c r="AH46" s="153"/>
      <c r="AI46" s="153"/>
      <c r="AJ46" s="153"/>
      <c r="AK46" s="153"/>
      <c r="AL46" s="153"/>
      <c r="AM46" s="153"/>
      <c r="AN46" s="153"/>
      <c r="AO46" s="154"/>
      <c r="AP46" s="223" t="s">
        <v>175</v>
      </c>
      <c r="AQ46" s="224"/>
      <c r="AR46" s="224"/>
      <c r="AS46" s="224"/>
      <c r="AT46" s="224"/>
      <c r="AU46" s="224"/>
      <c r="AV46" s="225"/>
    </row>
    <row r="47" spans="2:48" ht="15.75">
      <c r="B47" s="152"/>
      <c r="C47" s="153"/>
      <c r="D47" s="153"/>
      <c r="E47" s="153"/>
      <c r="F47" s="153"/>
      <c r="G47" s="153"/>
      <c r="H47" s="153"/>
      <c r="I47" s="153"/>
      <c r="J47" s="153"/>
      <c r="K47" s="153"/>
      <c r="L47" s="153"/>
      <c r="M47" s="153"/>
      <c r="N47" s="153"/>
      <c r="O47" s="153"/>
      <c r="P47" s="153"/>
      <c r="Q47" s="153"/>
      <c r="R47" s="153"/>
      <c r="S47" s="153"/>
      <c r="T47" s="153"/>
      <c r="U47" s="153"/>
      <c r="V47" s="153"/>
      <c r="W47" s="153"/>
      <c r="X47" s="153"/>
      <c r="Y47" s="153"/>
      <c r="Z47" s="153"/>
      <c r="AA47" s="153"/>
      <c r="AB47" s="153"/>
      <c r="AC47" s="153"/>
      <c r="AD47" s="153"/>
      <c r="AE47" s="153"/>
      <c r="AF47" s="153"/>
      <c r="AG47" s="153"/>
      <c r="AH47" s="153"/>
      <c r="AI47" s="153"/>
      <c r="AJ47" s="153"/>
      <c r="AK47" s="153"/>
      <c r="AL47" s="153"/>
      <c r="AM47" s="153"/>
      <c r="AN47" s="153"/>
      <c r="AO47" s="154"/>
      <c r="AP47" s="157" t="s">
        <v>176</v>
      </c>
      <c r="AQ47" s="158">
        <v>3.65</v>
      </c>
      <c r="AR47" s="158"/>
      <c r="AS47" s="158"/>
      <c r="AT47" s="158"/>
      <c r="AU47" s="158">
        <v>1</v>
      </c>
      <c r="AV47" s="159">
        <f t="shared" si="0"/>
        <v>3.65</v>
      </c>
    </row>
    <row r="48" spans="2:48" ht="15.75">
      <c r="B48" s="152"/>
      <c r="C48" s="153"/>
      <c r="D48" s="153"/>
      <c r="E48" s="153"/>
      <c r="F48" s="153"/>
      <c r="G48" s="153"/>
      <c r="H48" s="153"/>
      <c r="I48" s="153"/>
      <c r="J48" s="153"/>
      <c r="K48" s="153"/>
      <c r="L48" s="153"/>
      <c r="M48" s="153"/>
      <c r="N48" s="153"/>
      <c r="O48" s="153"/>
      <c r="P48" s="153"/>
      <c r="Q48" s="153"/>
      <c r="R48" s="153"/>
      <c r="S48" s="153"/>
      <c r="T48" s="153"/>
      <c r="U48" s="153"/>
      <c r="V48" s="153"/>
      <c r="W48" s="153"/>
      <c r="X48" s="153"/>
      <c r="Y48" s="153"/>
      <c r="Z48" s="153"/>
      <c r="AA48" s="153"/>
      <c r="AB48" s="153"/>
      <c r="AC48" s="153"/>
      <c r="AD48" s="153"/>
      <c r="AE48" s="153"/>
      <c r="AF48" s="153"/>
      <c r="AG48" s="153"/>
      <c r="AH48" s="153"/>
      <c r="AI48" s="153"/>
      <c r="AJ48" s="153"/>
      <c r="AK48" s="153"/>
      <c r="AL48" s="153"/>
      <c r="AM48" s="153"/>
      <c r="AN48" s="153"/>
      <c r="AO48" s="154"/>
      <c r="AP48" s="157" t="s">
        <v>177</v>
      </c>
      <c r="AQ48" s="158">
        <v>3.65</v>
      </c>
      <c r="AR48" s="158"/>
      <c r="AS48" s="158"/>
      <c r="AT48" s="158"/>
      <c r="AU48" s="158">
        <v>1</v>
      </c>
      <c r="AV48" s="159">
        <f t="shared" si="0"/>
        <v>3.65</v>
      </c>
    </row>
    <row r="49" spans="2:48" ht="15.75">
      <c r="B49" s="152"/>
      <c r="C49" s="153"/>
      <c r="D49" s="153"/>
      <c r="E49" s="153"/>
      <c r="F49" s="153"/>
      <c r="G49" s="153"/>
      <c r="H49" s="153"/>
      <c r="I49" s="153"/>
      <c r="J49" s="153"/>
      <c r="K49" s="153"/>
      <c r="L49" s="153"/>
      <c r="M49" s="153"/>
      <c r="N49" s="153"/>
      <c r="O49" s="153"/>
      <c r="P49" s="153"/>
      <c r="Q49" s="153"/>
      <c r="R49" s="153"/>
      <c r="S49" s="153"/>
      <c r="T49" s="153"/>
      <c r="U49" s="153"/>
      <c r="V49" s="153"/>
      <c r="W49" s="153"/>
      <c r="X49" s="153"/>
      <c r="Y49" s="153"/>
      <c r="Z49" s="153"/>
      <c r="AA49" s="153"/>
      <c r="AB49" s="153"/>
      <c r="AC49" s="153"/>
      <c r="AD49" s="153"/>
      <c r="AE49" s="153"/>
      <c r="AF49" s="153"/>
      <c r="AG49" s="153"/>
      <c r="AH49" s="153"/>
      <c r="AI49" s="153"/>
      <c r="AJ49" s="153"/>
      <c r="AK49" s="153"/>
      <c r="AL49" s="153"/>
      <c r="AM49" s="153"/>
      <c r="AN49" s="153"/>
      <c r="AO49" s="154"/>
      <c r="AP49" s="157" t="s">
        <v>178</v>
      </c>
      <c r="AQ49" s="158">
        <v>3.65</v>
      </c>
      <c r="AR49" s="158"/>
      <c r="AS49" s="158"/>
      <c r="AT49" s="158"/>
      <c r="AU49" s="158">
        <v>1</v>
      </c>
      <c r="AV49" s="159">
        <f t="shared" si="0"/>
        <v>3.65</v>
      </c>
    </row>
    <row r="50" spans="2:48" ht="15.75">
      <c r="B50" s="152"/>
      <c r="C50" s="153"/>
      <c r="D50" s="153"/>
      <c r="E50" s="153"/>
      <c r="F50" s="153"/>
      <c r="G50" s="153"/>
      <c r="H50" s="153"/>
      <c r="I50" s="153"/>
      <c r="J50" s="153"/>
      <c r="K50" s="153"/>
      <c r="L50" s="153"/>
      <c r="M50" s="153"/>
      <c r="N50" s="153"/>
      <c r="O50" s="153"/>
      <c r="P50" s="153"/>
      <c r="Q50" s="153"/>
      <c r="R50" s="153"/>
      <c r="S50" s="153"/>
      <c r="T50" s="153"/>
      <c r="U50" s="153"/>
      <c r="V50" s="153"/>
      <c r="W50" s="153"/>
      <c r="X50" s="153"/>
      <c r="Y50" s="153"/>
      <c r="Z50" s="153"/>
      <c r="AA50" s="153"/>
      <c r="AB50" s="153"/>
      <c r="AC50" s="153"/>
      <c r="AD50" s="153"/>
      <c r="AE50" s="153"/>
      <c r="AF50" s="153"/>
      <c r="AG50" s="153"/>
      <c r="AH50" s="153"/>
      <c r="AI50" s="153"/>
      <c r="AJ50" s="153"/>
      <c r="AK50" s="153"/>
      <c r="AL50" s="153"/>
      <c r="AM50" s="153"/>
      <c r="AN50" s="153"/>
      <c r="AO50" s="154"/>
      <c r="AP50" s="157" t="s">
        <v>179</v>
      </c>
      <c r="AQ50" s="158">
        <v>3.65</v>
      </c>
      <c r="AR50" s="158"/>
      <c r="AS50" s="158"/>
      <c r="AT50" s="158"/>
      <c r="AU50" s="158">
        <v>1</v>
      </c>
      <c r="AV50" s="159">
        <f t="shared" si="0"/>
        <v>3.65</v>
      </c>
    </row>
    <row r="51" spans="2:48" ht="15.75">
      <c r="B51" s="152"/>
      <c r="C51" s="153"/>
      <c r="D51" s="153"/>
      <c r="E51" s="153"/>
      <c r="F51" s="153"/>
      <c r="G51" s="153"/>
      <c r="H51" s="153"/>
      <c r="I51" s="153"/>
      <c r="J51" s="153"/>
      <c r="K51" s="153"/>
      <c r="L51" s="153"/>
      <c r="M51" s="153"/>
      <c r="N51" s="153"/>
      <c r="O51" s="153"/>
      <c r="P51" s="153"/>
      <c r="Q51" s="153"/>
      <c r="R51" s="153"/>
      <c r="S51" s="153"/>
      <c r="T51" s="153"/>
      <c r="U51" s="153"/>
      <c r="V51" s="153"/>
      <c r="W51" s="153"/>
      <c r="X51" s="153"/>
      <c r="Y51" s="153"/>
      <c r="Z51" s="153"/>
      <c r="AA51" s="153"/>
      <c r="AB51" s="153"/>
      <c r="AC51" s="153"/>
      <c r="AD51" s="153"/>
      <c r="AE51" s="153"/>
      <c r="AF51" s="153"/>
      <c r="AG51" s="153"/>
      <c r="AH51" s="153"/>
      <c r="AI51" s="153"/>
      <c r="AJ51" s="153"/>
      <c r="AK51" s="153"/>
      <c r="AL51" s="153"/>
      <c r="AM51" s="153"/>
      <c r="AN51" s="153"/>
      <c r="AO51" s="154"/>
      <c r="AP51" s="157" t="s">
        <v>180</v>
      </c>
      <c r="AQ51" s="158">
        <v>3.65</v>
      </c>
      <c r="AR51" s="158"/>
      <c r="AS51" s="158"/>
      <c r="AT51" s="158"/>
      <c r="AU51" s="158">
        <v>1</v>
      </c>
      <c r="AV51" s="159">
        <f t="shared" si="0"/>
        <v>3.65</v>
      </c>
    </row>
    <row r="52" spans="2:48" ht="15.75">
      <c r="B52" s="152"/>
      <c r="C52" s="153"/>
      <c r="D52" s="153"/>
      <c r="E52" s="153"/>
      <c r="F52" s="153"/>
      <c r="G52" s="153"/>
      <c r="H52" s="153"/>
      <c r="I52" s="153"/>
      <c r="J52" s="153"/>
      <c r="K52" s="153"/>
      <c r="L52" s="153"/>
      <c r="M52" s="153"/>
      <c r="N52" s="153"/>
      <c r="O52" s="153"/>
      <c r="P52" s="153"/>
      <c r="Q52" s="153"/>
      <c r="R52" s="153"/>
      <c r="S52" s="153"/>
      <c r="T52" s="153"/>
      <c r="U52" s="153"/>
      <c r="V52" s="153"/>
      <c r="W52" s="153"/>
      <c r="X52" s="153"/>
      <c r="Y52" s="153"/>
      <c r="Z52" s="153"/>
      <c r="AA52" s="153"/>
      <c r="AB52" s="153"/>
      <c r="AC52" s="153"/>
      <c r="AD52" s="153"/>
      <c r="AE52" s="153"/>
      <c r="AF52" s="153"/>
      <c r="AG52" s="153"/>
      <c r="AH52" s="153"/>
      <c r="AI52" s="153"/>
      <c r="AJ52" s="153"/>
      <c r="AK52" s="153"/>
      <c r="AL52" s="153"/>
      <c r="AM52" s="153"/>
      <c r="AN52" s="153"/>
      <c r="AO52" s="154"/>
      <c r="AP52" s="157" t="s">
        <v>181</v>
      </c>
      <c r="AQ52" s="158">
        <v>3.65</v>
      </c>
      <c r="AR52" s="158"/>
      <c r="AS52" s="158"/>
      <c r="AT52" s="158"/>
      <c r="AU52" s="158">
        <v>1</v>
      </c>
      <c r="AV52" s="159">
        <f t="shared" si="0"/>
        <v>3.65</v>
      </c>
    </row>
    <row r="53" spans="2:48" ht="15.75">
      <c r="B53" s="152"/>
      <c r="C53" s="153"/>
      <c r="D53" s="153"/>
      <c r="E53" s="153"/>
      <c r="F53" s="153"/>
      <c r="G53" s="153"/>
      <c r="H53" s="153"/>
      <c r="I53" s="153"/>
      <c r="J53" s="153"/>
      <c r="K53" s="153"/>
      <c r="L53" s="153"/>
      <c r="M53" s="153"/>
      <c r="N53" s="153"/>
      <c r="O53" s="153"/>
      <c r="P53" s="153"/>
      <c r="Q53" s="153"/>
      <c r="R53" s="153"/>
      <c r="S53" s="153"/>
      <c r="T53" s="153"/>
      <c r="U53" s="153"/>
      <c r="V53" s="153"/>
      <c r="W53" s="153"/>
      <c r="X53" s="153"/>
      <c r="Y53" s="153"/>
      <c r="Z53" s="153"/>
      <c r="AA53" s="153"/>
      <c r="AB53" s="153"/>
      <c r="AC53" s="153"/>
      <c r="AD53" s="153"/>
      <c r="AE53" s="153"/>
      <c r="AF53" s="153"/>
      <c r="AG53" s="153"/>
      <c r="AH53" s="153"/>
      <c r="AI53" s="153"/>
      <c r="AJ53" s="153"/>
      <c r="AK53" s="153"/>
      <c r="AL53" s="153"/>
      <c r="AM53" s="153"/>
      <c r="AN53" s="153"/>
      <c r="AO53" s="154"/>
      <c r="AP53" s="157" t="s">
        <v>182</v>
      </c>
      <c r="AQ53" s="158">
        <v>3.65</v>
      </c>
      <c r="AR53" s="158"/>
      <c r="AS53" s="158"/>
      <c r="AT53" s="158"/>
      <c r="AU53" s="158">
        <v>1</v>
      </c>
      <c r="AV53" s="159">
        <f t="shared" si="0"/>
        <v>3.65</v>
      </c>
    </row>
    <row r="54" spans="2:48" ht="15.75">
      <c r="B54" s="152"/>
      <c r="C54" s="153"/>
      <c r="D54" s="153"/>
      <c r="E54" s="153"/>
      <c r="F54" s="153"/>
      <c r="G54" s="153"/>
      <c r="H54" s="153"/>
      <c r="I54" s="153"/>
      <c r="J54" s="153"/>
      <c r="K54" s="153"/>
      <c r="L54" s="153"/>
      <c r="M54" s="153"/>
      <c r="N54" s="153"/>
      <c r="O54" s="153"/>
      <c r="P54" s="153"/>
      <c r="Q54" s="153"/>
      <c r="R54" s="153"/>
      <c r="S54" s="153"/>
      <c r="T54" s="153"/>
      <c r="U54" s="153"/>
      <c r="V54" s="153"/>
      <c r="W54" s="153"/>
      <c r="X54" s="153"/>
      <c r="Y54" s="153"/>
      <c r="Z54" s="153"/>
      <c r="AA54" s="153"/>
      <c r="AB54" s="153"/>
      <c r="AC54" s="153"/>
      <c r="AD54" s="153"/>
      <c r="AE54" s="153"/>
      <c r="AF54" s="153"/>
      <c r="AG54" s="153"/>
      <c r="AH54" s="153"/>
      <c r="AI54" s="153"/>
      <c r="AJ54" s="153"/>
      <c r="AK54" s="153"/>
      <c r="AL54" s="153"/>
      <c r="AM54" s="153"/>
      <c r="AN54" s="153"/>
      <c r="AO54" s="154"/>
      <c r="AP54" s="157" t="s">
        <v>183</v>
      </c>
      <c r="AQ54" s="158">
        <v>3.65</v>
      </c>
      <c r="AR54" s="158"/>
      <c r="AS54" s="158"/>
      <c r="AT54" s="158"/>
      <c r="AU54" s="158">
        <v>1</v>
      </c>
      <c r="AV54" s="159">
        <f t="shared" si="0"/>
        <v>3.65</v>
      </c>
    </row>
    <row r="55" spans="2:48" ht="15.75">
      <c r="B55" s="152"/>
      <c r="C55" s="153"/>
      <c r="D55" s="153"/>
      <c r="E55" s="153"/>
      <c r="F55" s="153"/>
      <c r="G55" s="153"/>
      <c r="H55" s="153"/>
      <c r="I55" s="153"/>
      <c r="J55" s="153"/>
      <c r="K55" s="153"/>
      <c r="L55" s="153"/>
      <c r="M55" s="153"/>
      <c r="N55" s="153"/>
      <c r="O55" s="153"/>
      <c r="P55" s="153"/>
      <c r="Q55" s="153"/>
      <c r="R55" s="153"/>
      <c r="S55" s="153"/>
      <c r="T55" s="153"/>
      <c r="U55" s="153"/>
      <c r="V55" s="153"/>
      <c r="W55" s="153"/>
      <c r="X55" s="153"/>
      <c r="Y55" s="153"/>
      <c r="Z55" s="153"/>
      <c r="AA55" s="153"/>
      <c r="AB55" s="153"/>
      <c r="AC55" s="153"/>
      <c r="AD55" s="153"/>
      <c r="AE55" s="153"/>
      <c r="AF55" s="153"/>
      <c r="AG55" s="153"/>
      <c r="AH55" s="153"/>
      <c r="AI55" s="153"/>
      <c r="AJ55" s="153"/>
      <c r="AK55" s="153"/>
      <c r="AL55" s="153"/>
      <c r="AM55" s="153"/>
      <c r="AN55" s="153"/>
      <c r="AO55" s="154"/>
      <c r="AP55" s="157" t="s">
        <v>184</v>
      </c>
      <c r="AQ55" s="158">
        <v>3.65</v>
      </c>
      <c r="AR55" s="158"/>
      <c r="AS55" s="158"/>
      <c r="AT55" s="158"/>
      <c r="AU55" s="158">
        <v>1</v>
      </c>
      <c r="AV55" s="159">
        <f t="shared" si="0"/>
        <v>3.65</v>
      </c>
    </row>
    <row r="56" spans="2:48" ht="15.75">
      <c r="B56" s="152"/>
      <c r="C56" s="153"/>
      <c r="D56" s="153"/>
      <c r="E56" s="153"/>
      <c r="F56" s="153"/>
      <c r="G56" s="153"/>
      <c r="H56" s="153"/>
      <c r="I56" s="153"/>
      <c r="J56" s="153"/>
      <c r="K56" s="153"/>
      <c r="L56" s="153"/>
      <c r="M56" s="153"/>
      <c r="N56" s="153"/>
      <c r="O56" s="153"/>
      <c r="P56" s="153"/>
      <c r="Q56" s="153"/>
      <c r="R56" s="153"/>
      <c r="S56" s="153"/>
      <c r="T56" s="153"/>
      <c r="U56" s="153"/>
      <c r="V56" s="153"/>
      <c r="W56" s="153"/>
      <c r="X56" s="153"/>
      <c r="Y56" s="153"/>
      <c r="Z56" s="153"/>
      <c r="AA56" s="153"/>
      <c r="AB56" s="153"/>
      <c r="AC56" s="153"/>
      <c r="AD56" s="153"/>
      <c r="AE56" s="153"/>
      <c r="AF56" s="153"/>
      <c r="AG56" s="153"/>
      <c r="AH56" s="153"/>
      <c r="AI56" s="153"/>
      <c r="AJ56" s="153"/>
      <c r="AK56" s="153"/>
      <c r="AL56" s="153"/>
      <c r="AM56" s="153"/>
      <c r="AN56" s="153"/>
      <c r="AO56" s="154"/>
      <c r="AP56" s="157" t="s">
        <v>185</v>
      </c>
      <c r="AQ56" s="158">
        <v>3.65</v>
      </c>
      <c r="AR56" s="158"/>
      <c r="AS56" s="158"/>
      <c r="AT56" s="158"/>
      <c r="AU56" s="158">
        <v>1</v>
      </c>
      <c r="AV56" s="159">
        <f t="shared" si="0"/>
        <v>3.65</v>
      </c>
    </row>
    <row r="57" spans="2:48" ht="15.75">
      <c r="B57" s="152"/>
      <c r="C57" s="153"/>
      <c r="D57" s="153"/>
      <c r="E57" s="153"/>
      <c r="F57" s="153"/>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3"/>
      <c r="AE57" s="153"/>
      <c r="AF57" s="153"/>
      <c r="AG57" s="153"/>
      <c r="AH57" s="153"/>
      <c r="AI57" s="153"/>
      <c r="AJ57" s="153"/>
      <c r="AK57" s="153"/>
      <c r="AL57" s="153"/>
      <c r="AM57" s="153"/>
      <c r="AN57" s="153"/>
      <c r="AO57" s="154"/>
      <c r="AP57" s="157" t="s">
        <v>186</v>
      </c>
      <c r="AQ57" s="158">
        <v>3.65</v>
      </c>
      <c r="AR57" s="158"/>
      <c r="AS57" s="158"/>
      <c r="AT57" s="158"/>
      <c r="AU57" s="158">
        <v>1</v>
      </c>
      <c r="AV57" s="159">
        <f t="shared" si="0"/>
        <v>3.65</v>
      </c>
    </row>
    <row r="58" spans="2:48" ht="15.75">
      <c r="B58" s="152"/>
      <c r="C58" s="153"/>
      <c r="D58" s="153"/>
      <c r="E58" s="153"/>
      <c r="F58" s="153"/>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3"/>
      <c r="AE58" s="153"/>
      <c r="AF58" s="153"/>
      <c r="AG58" s="153"/>
      <c r="AH58" s="153"/>
      <c r="AI58" s="153"/>
      <c r="AJ58" s="153"/>
      <c r="AK58" s="153"/>
      <c r="AL58" s="153"/>
      <c r="AM58" s="153"/>
      <c r="AN58" s="153"/>
      <c r="AO58" s="154"/>
      <c r="AP58" s="157" t="s">
        <v>187</v>
      </c>
      <c r="AQ58" s="158">
        <v>3.65</v>
      </c>
      <c r="AR58" s="158"/>
      <c r="AS58" s="158"/>
      <c r="AT58" s="158"/>
      <c r="AU58" s="158">
        <v>1</v>
      </c>
      <c r="AV58" s="159">
        <f t="shared" si="0"/>
        <v>3.65</v>
      </c>
    </row>
    <row r="59" spans="2:48" ht="15.75">
      <c r="B59" s="152"/>
      <c r="C59" s="153"/>
      <c r="D59" s="153"/>
      <c r="E59" s="153"/>
      <c r="F59" s="153"/>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3"/>
      <c r="AE59" s="153"/>
      <c r="AF59" s="153"/>
      <c r="AG59" s="153"/>
      <c r="AH59" s="153"/>
      <c r="AI59" s="153"/>
      <c r="AJ59" s="153"/>
      <c r="AK59" s="153"/>
      <c r="AL59" s="153"/>
      <c r="AM59" s="153"/>
      <c r="AN59" s="153"/>
      <c r="AO59" s="154"/>
      <c r="AP59" s="157" t="s">
        <v>188</v>
      </c>
      <c r="AQ59" s="158">
        <v>3.65</v>
      </c>
      <c r="AR59" s="158"/>
      <c r="AS59" s="158"/>
      <c r="AT59" s="158"/>
      <c r="AU59" s="158">
        <v>1</v>
      </c>
      <c r="AV59" s="159">
        <f t="shared" si="0"/>
        <v>3.65</v>
      </c>
    </row>
    <row r="60" spans="2:48" ht="15.75">
      <c r="B60" s="152"/>
      <c r="C60" s="153"/>
      <c r="D60" s="153"/>
      <c r="E60" s="153"/>
      <c r="F60" s="153"/>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3"/>
      <c r="AE60" s="153"/>
      <c r="AF60" s="153"/>
      <c r="AG60" s="153"/>
      <c r="AH60" s="153"/>
      <c r="AI60" s="153"/>
      <c r="AJ60" s="153"/>
      <c r="AK60" s="153"/>
      <c r="AL60" s="153"/>
      <c r="AM60" s="153"/>
      <c r="AN60" s="153"/>
      <c r="AO60" s="154"/>
      <c r="AP60" s="157" t="s">
        <v>189</v>
      </c>
      <c r="AQ60" s="158">
        <v>3.65</v>
      </c>
      <c r="AR60" s="158"/>
      <c r="AS60" s="158"/>
      <c r="AT60" s="158"/>
      <c r="AU60" s="158">
        <v>1</v>
      </c>
      <c r="AV60" s="159">
        <f t="shared" si="0"/>
        <v>3.65</v>
      </c>
    </row>
    <row r="61" spans="2:48" ht="15.75">
      <c r="B61" s="152"/>
      <c r="C61" s="153"/>
      <c r="D61" s="153"/>
      <c r="E61" s="153"/>
      <c r="F61" s="153"/>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3"/>
      <c r="AE61" s="153"/>
      <c r="AF61" s="153"/>
      <c r="AG61" s="153"/>
      <c r="AH61" s="153"/>
      <c r="AI61" s="153"/>
      <c r="AJ61" s="153"/>
      <c r="AK61" s="153"/>
      <c r="AL61" s="153"/>
      <c r="AM61" s="153"/>
      <c r="AN61" s="153"/>
      <c r="AO61" s="154"/>
      <c r="AP61" s="157" t="s">
        <v>190</v>
      </c>
      <c r="AQ61" s="158">
        <v>3.65</v>
      </c>
      <c r="AR61" s="158"/>
      <c r="AS61" s="158"/>
      <c r="AT61" s="158"/>
      <c r="AU61" s="158">
        <v>1</v>
      </c>
      <c r="AV61" s="159">
        <f t="shared" si="0"/>
        <v>3.65</v>
      </c>
    </row>
    <row r="62" spans="2:48" ht="15.75">
      <c r="B62" s="152"/>
      <c r="C62" s="153"/>
      <c r="D62" s="153"/>
      <c r="E62" s="153"/>
      <c r="F62" s="153"/>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3"/>
      <c r="AE62" s="153"/>
      <c r="AF62" s="153"/>
      <c r="AG62" s="153"/>
      <c r="AH62" s="153"/>
      <c r="AI62" s="153"/>
      <c r="AJ62" s="153"/>
      <c r="AK62" s="153"/>
      <c r="AL62" s="153"/>
      <c r="AM62" s="153"/>
      <c r="AN62" s="153"/>
      <c r="AO62" s="154"/>
      <c r="AP62" s="157" t="s">
        <v>191</v>
      </c>
      <c r="AQ62" s="158">
        <v>3.65</v>
      </c>
      <c r="AR62" s="158"/>
      <c r="AS62" s="158"/>
      <c r="AT62" s="158"/>
      <c r="AU62" s="158">
        <v>1</v>
      </c>
      <c r="AV62" s="159">
        <f t="shared" si="0"/>
        <v>3.65</v>
      </c>
    </row>
    <row r="63" spans="2:48" ht="15.75">
      <c r="B63" s="152"/>
      <c r="C63" s="153"/>
      <c r="D63" s="153"/>
      <c r="E63" s="153"/>
      <c r="F63" s="153"/>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3"/>
      <c r="AE63" s="153"/>
      <c r="AF63" s="153"/>
      <c r="AG63" s="153"/>
      <c r="AH63" s="153"/>
      <c r="AI63" s="153"/>
      <c r="AJ63" s="153"/>
      <c r="AK63" s="153"/>
      <c r="AL63" s="153"/>
      <c r="AM63" s="153"/>
      <c r="AN63" s="153"/>
      <c r="AO63" s="154"/>
      <c r="AP63" s="157" t="s">
        <v>192</v>
      </c>
      <c r="AQ63" s="158">
        <v>3.65</v>
      </c>
      <c r="AR63" s="158"/>
      <c r="AS63" s="158"/>
      <c r="AT63" s="158"/>
      <c r="AU63" s="158">
        <v>1</v>
      </c>
      <c r="AV63" s="159">
        <f t="shared" si="0"/>
        <v>3.65</v>
      </c>
    </row>
    <row r="64" spans="2:48" ht="15.75">
      <c r="B64" s="152"/>
      <c r="C64" s="153"/>
      <c r="D64" s="153"/>
      <c r="E64" s="153"/>
      <c r="F64" s="153"/>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3"/>
      <c r="AE64" s="153"/>
      <c r="AF64" s="153"/>
      <c r="AG64" s="153"/>
      <c r="AH64" s="153"/>
      <c r="AI64" s="153"/>
      <c r="AJ64" s="153"/>
      <c r="AK64" s="153"/>
      <c r="AL64" s="153"/>
      <c r="AM64" s="153"/>
      <c r="AN64" s="153"/>
      <c r="AO64" s="154"/>
      <c r="AP64" s="157" t="s">
        <v>193</v>
      </c>
      <c r="AQ64" s="158">
        <v>3.65</v>
      </c>
      <c r="AR64" s="158"/>
      <c r="AS64" s="158"/>
      <c r="AT64" s="158"/>
      <c r="AU64" s="158">
        <v>1</v>
      </c>
      <c r="AV64" s="159">
        <f t="shared" si="0"/>
        <v>3.65</v>
      </c>
    </row>
    <row r="65" spans="2:48">
      <c r="B65" s="152"/>
      <c r="C65" s="153"/>
      <c r="D65" s="153"/>
      <c r="E65" s="153"/>
      <c r="F65" s="153"/>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3"/>
      <c r="AE65" s="153"/>
      <c r="AF65" s="153"/>
      <c r="AG65" s="153"/>
      <c r="AH65" s="153"/>
      <c r="AI65" s="153"/>
      <c r="AJ65" s="153"/>
      <c r="AK65" s="153"/>
      <c r="AL65" s="153"/>
      <c r="AM65" s="153"/>
      <c r="AN65" s="153"/>
      <c r="AO65" s="154"/>
      <c r="AP65" s="223" t="s">
        <v>194</v>
      </c>
      <c r="AQ65" s="224"/>
      <c r="AR65" s="224"/>
      <c r="AS65" s="224"/>
      <c r="AT65" s="224"/>
      <c r="AU65" s="224"/>
      <c r="AV65" s="225"/>
    </row>
    <row r="66" spans="2:48" ht="15.75">
      <c r="B66" s="152"/>
      <c r="C66" s="153"/>
      <c r="D66" s="153"/>
      <c r="E66" s="153"/>
      <c r="F66" s="153"/>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3"/>
      <c r="AE66" s="153"/>
      <c r="AF66" s="153"/>
      <c r="AG66" s="153"/>
      <c r="AH66" s="153"/>
      <c r="AI66" s="153"/>
      <c r="AJ66" s="153"/>
      <c r="AK66" s="153"/>
      <c r="AL66" s="153"/>
      <c r="AM66" s="153"/>
      <c r="AN66" s="153"/>
      <c r="AO66" s="154"/>
      <c r="AP66" s="157" t="s">
        <v>195</v>
      </c>
      <c r="AQ66" s="158">
        <v>3.65</v>
      </c>
      <c r="AR66" s="158"/>
      <c r="AS66" s="158"/>
      <c r="AT66" s="158"/>
      <c r="AU66" s="158">
        <v>1</v>
      </c>
      <c r="AV66" s="159">
        <f t="shared" si="0"/>
        <v>3.65</v>
      </c>
    </row>
    <row r="67" spans="2:48" ht="15.75">
      <c r="B67" s="152"/>
      <c r="C67" s="153"/>
      <c r="D67" s="153"/>
      <c r="E67" s="153"/>
      <c r="F67" s="153"/>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3"/>
      <c r="AE67" s="153"/>
      <c r="AF67" s="153"/>
      <c r="AG67" s="153"/>
      <c r="AH67" s="153"/>
      <c r="AI67" s="153"/>
      <c r="AJ67" s="153"/>
      <c r="AK67" s="153"/>
      <c r="AL67" s="153"/>
      <c r="AM67" s="153"/>
      <c r="AN67" s="153"/>
      <c r="AO67" s="154"/>
      <c r="AP67" s="157" t="s">
        <v>196</v>
      </c>
      <c r="AQ67" s="158">
        <v>3.65</v>
      </c>
      <c r="AR67" s="158"/>
      <c r="AS67" s="158"/>
      <c r="AT67" s="158"/>
      <c r="AU67" s="158">
        <v>1</v>
      </c>
      <c r="AV67" s="159">
        <f t="shared" si="0"/>
        <v>3.65</v>
      </c>
    </row>
    <row r="68" spans="2:48" ht="15.75">
      <c r="B68" s="152"/>
      <c r="C68" s="153"/>
      <c r="D68" s="153"/>
      <c r="E68" s="153"/>
      <c r="F68" s="153"/>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3"/>
      <c r="AE68" s="153"/>
      <c r="AF68" s="153"/>
      <c r="AG68" s="153"/>
      <c r="AH68" s="153"/>
      <c r="AI68" s="153"/>
      <c r="AJ68" s="153"/>
      <c r="AK68" s="153"/>
      <c r="AL68" s="153"/>
      <c r="AM68" s="153"/>
      <c r="AN68" s="153"/>
      <c r="AO68" s="154"/>
      <c r="AP68" s="157" t="s">
        <v>197</v>
      </c>
      <c r="AQ68" s="158">
        <v>3.65</v>
      </c>
      <c r="AR68" s="158"/>
      <c r="AS68" s="158"/>
      <c r="AT68" s="158"/>
      <c r="AU68" s="158">
        <v>1</v>
      </c>
      <c r="AV68" s="159">
        <f t="shared" si="0"/>
        <v>3.65</v>
      </c>
    </row>
    <row r="69" spans="2:48" ht="15.75">
      <c r="B69" s="152"/>
      <c r="C69" s="153"/>
      <c r="D69" s="153"/>
      <c r="E69" s="153"/>
      <c r="F69" s="153"/>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3"/>
      <c r="AE69" s="153"/>
      <c r="AF69" s="153"/>
      <c r="AG69" s="153"/>
      <c r="AH69" s="153"/>
      <c r="AI69" s="153"/>
      <c r="AJ69" s="153"/>
      <c r="AK69" s="153"/>
      <c r="AL69" s="153"/>
      <c r="AM69" s="153"/>
      <c r="AN69" s="153"/>
      <c r="AO69" s="154"/>
      <c r="AP69" s="157" t="s">
        <v>198</v>
      </c>
      <c r="AQ69" s="158">
        <v>3.65</v>
      </c>
      <c r="AR69" s="158"/>
      <c r="AS69" s="158"/>
      <c r="AT69" s="158"/>
      <c r="AU69" s="158">
        <v>1</v>
      </c>
      <c r="AV69" s="159">
        <f t="shared" si="0"/>
        <v>3.65</v>
      </c>
    </row>
    <row r="70" spans="2:48" ht="15.75">
      <c r="B70" s="152"/>
      <c r="C70" s="153"/>
      <c r="D70" s="153"/>
      <c r="E70" s="153"/>
      <c r="F70" s="153"/>
      <c r="G70" s="153"/>
      <c r="H70" s="153"/>
      <c r="I70" s="153"/>
      <c r="J70" s="153"/>
      <c r="K70" s="153"/>
      <c r="L70" s="153"/>
      <c r="M70" s="153"/>
      <c r="N70" s="153"/>
      <c r="O70" s="153"/>
      <c r="P70" s="153"/>
      <c r="Q70" s="153"/>
      <c r="R70" s="153"/>
      <c r="S70" s="153"/>
      <c r="T70" s="153"/>
      <c r="U70" s="153"/>
      <c r="V70" s="153"/>
      <c r="W70" s="153"/>
      <c r="X70" s="153"/>
      <c r="Y70" s="153"/>
      <c r="Z70" s="153"/>
      <c r="AA70" s="153"/>
      <c r="AB70" s="153"/>
      <c r="AC70" s="153"/>
      <c r="AD70" s="153"/>
      <c r="AE70" s="153"/>
      <c r="AF70" s="153"/>
      <c r="AG70" s="153"/>
      <c r="AH70" s="153"/>
      <c r="AI70" s="153"/>
      <c r="AJ70" s="153"/>
      <c r="AK70" s="153"/>
      <c r="AL70" s="153"/>
      <c r="AM70" s="153"/>
      <c r="AN70" s="153"/>
      <c r="AO70" s="154"/>
      <c r="AP70" s="157" t="s">
        <v>199</v>
      </c>
      <c r="AQ70" s="158">
        <v>3.65</v>
      </c>
      <c r="AR70" s="158"/>
      <c r="AS70" s="158"/>
      <c r="AT70" s="158"/>
      <c r="AU70" s="158">
        <v>1</v>
      </c>
      <c r="AV70" s="159">
        <f t="shared" si="0"/>
        <v>3.65</v>
      </c>
    </row>
    <row r="71" spans="2:48" ht="15.75">
      <c r="B71" s="152"/>
      <c r="C71" s="153"/>
      <c r="D71" s="153"/>
      <c r="E71" s="153"/>
      <c r="F71" s="153"/>
      <c r="G71" s="153"/>
      <c r="H71" s="153"/>
      <c r="I71" s="153"/>
      <c r="J71" s="153"/>
      <c r="K71" s="153"/>
      <c r="L71" s="153"/>
      <c r="M71" s="153"/>
      <c r="N71" s="153"/>
      <c r="O71" s="153"/>
      <c r="P71" s="153"/>
      <c r="Q71" s="153"/>
      <c r="R71" s="153"/>
      <c r="S71" s="153"/>
      <c r="T71" s="153"/>
      <c r="U71" s="153"/>
      <c r="V71" s="153"/>
      <c r="W71" s="153"/>
      <c r="X71" s="153"/>
      <c r="Y71" s="153"/>
      <c r="Z71" s="153"/>
      <c r="AA71" s="153"/>
      <c r="AB71" s="153"/>
      <c r="AC71" s="153"/>
      <c r="AD71" s="153"/>
      <c r="AE71" s="153"/>
      <c r="AF71" s="153"/>
      <c r="AG71" s="153"/>
      <c r="AH71" s="153"/>
      <c r="AI71" s="153"/>
      <c r="AJ71" s="153"/>
      <c r="AK71" s="153"/>
      <c r="AL71" s="153"/>
      <c r="AM71" s="153"/>
      <c r="AN71" s="153"/>
      <c r="AO71" s="154"/>
      <c r="AP71" s="157" t="s">
        <v>200</v>
      </c>
      <c r="AQ71" s="158">
        <v>3.65</v>
      </c>
      <c r="AR71" s="158"/>
      <c r="AS71" s="158"/>
      <c r="AT71" s="158"/>
      <c r="AU71" s="158">
        <v>1</v>
      </c>
      <c r="AV71" s="159">
        <f t="shared" si="0"/>
        <v>3.65</v>
      </c>
    </row>
    <row r="72" spans="2:48" ht="15.75">
      <c r="B72" s="161"/>
      <c r="C72" s="162"/>
      <c r="D72" s="162"/>
      <c r="E72" s="162"/>
      <c r="F72" s="162"/>
      <c r="G72" s="162"/>
      <c r="H72" s="162"/>
      <c r="I72" s="162"/>
      <c r="J72" s="162"/>
      <c r="K72" s="162"/>
      <c r="L72" s="162"/>
      <c r="M72" s="162"/>
      <c r="N72" s="162"/>
      <c r="O72" s="162"/>
      <c r="P72" s="162"/>
      <c r="Q72" s="162"/>
      <c r="R72" s="162"/>
      <c r="S72" s="162"/>
      <c r="T72" s="162"/>
      <c r="U72" s="162"/>
      <c r="V72" s="162"/>
      <c r="W72" s="162"/>
      <c r="X72" s="162"/>
      <c r="Y72" s="162"/>
      <c r="Z72" s="162"/>
      <c r="AA72" s="162"/>
      <c r="AB72" s="162"/>
      <c r="AC72" s="162"/>
      <c r="AD72" s="162"/>
      <c r="AE72" s="162"/>
      <c r="AF72" s="162"/>
      <c r="AG72" s="162"/>
      <c r="AH72" s="162"/>
      <c r="AI72" s="162"/>
      <c r="AJ72" s="162"/>
      <c r="AK72" s="162"/>
      <c r="AL72" s="162"/>
      <c r="AM72" s="162"/>
      <c r="AN72" s="162"/>
      <c r="AO72" s="163"/>
      <c r="AP72" s="157" t="s">
        <v>201</v>
      </c>
      <c r="AQ72" s="158">
        <v>3.65</v>
      </c>
      <c r="AR72" s="158"/>
      <c r="AS72" s="158"/>
      <c r="AT72" s="158"/>
      <c r="AU72" s="158">
        <v>1</v>
      </c>
      <c r="AV72" s="159">
        <f t="shared" si="0"/>
        <v>3.65</v>
      </c>
    </row>
    <row r="73" spans="2:48" ht="15.75">
      <c r="B73" s="152"/>
      <c r="C73" s="164"/>
      <c r="D73" s="164"/>
      <c r="E73" s="164"/>
      <c r="F73" s="164"/>
      <c r="G73" s="164"/>
      <c r="H73" s="164"/>
      <c r="I73" s="164"/>
      <c r="J73" s="164"/>
      <c r="K73" s="164"/>
      <c r="L73" s="164"/>
      <c r="M73" s="164"/>
      <c r="N73" s="164"/>
      <c r="O73" s="164"/>
      <c r="P73" s="164"/>
      <c r="Q73" s="164"/>
      <c r="R73" s="164"/>
      <c r="S73" s="164"/>
      <c r="T73" s="164"/>
      <c r="U73" s="164"/>
      <c r="V73" s="164"/>
      <c r="W73" s="164"/>
      <c r="X73" s="164"/>
      <c r="Y73" s="164"/>
      <c r="Z73" s="164"/>
      <c r="AA73" s="164"/>
      <c r="AB73" s="164"/>
      <c r="AC73" s="164"/>
      <c r="AD73" s="164"/>
      <c r="AE73" s="164"/>
      <c r="AF73" s="164"/>
      <c r="AG73" s="164"/>
      <c r="AH73" s="164"/>
      <c r="AI73" s="164"/>
      <c r="AJ73" s="164"/>
      <c r="AK73" s="164"/>
      <c r="AL73" s="164"/>
      <c r="AM73" s="164"/>
      <c r="AN73" s="164"/>
      <c r="AO73" s="164"/>
      <c r="AP73" s="157" t="s">
        <v>202</v>
      </c>
      <c r="AQ73" s="158">
        <v>3.65</v>
      </c>
      <c r="AR73" s="158"/>
      <c r="AS73" s="158"/>
      <c r="AT73" s="158"/>
      <c r="AU73" s="158">
        <v>1</v>
      </c>
      <c r="AV73" s="159">
        <f t="shared" si="0"/>
        <v>3.65</v>
      </c>
    </row>
    <row r="74" spans="2:48" ht="15.75">
      <c r="B74" s="152"/>
      <c r="C74" s="164"/>
      <c r="D74" s="164"/>
      <c r="E74" s="164"/>
      <c r="F74" s="164"/>
      <c r="G74" s="164"/>
      <c r="H74" s="164"/>
      <c r="I74" s="164"/>
      <c r="J74" s="164"/>
      <c r="K74" s="164"/>
      <c r="L74" s="164"/>
      <c r="M74" s="164"/>
      <c r="N74" s="164"/>
      <c r="O74" s="164"/>
      <c r="P74" s="164"/>
      <c r="Q74" s="164"/>
      <c r="R74" s="164"/>
      <c r="S74" s="164"/>
      <c r="T74" s="164"/>
      <c r="U74" s="164"/>
      <c r="V74" s="164"/>
      <c r="W74" s="164"/>
      <c r="X74" s="164"/>
      <c r="Y74" s="164"/>
      <c r="Z74" s="164"/>
      <c r="AA74" s="164"/>
      <c r="AB74" s="164"/>
      <c r="AC74" s="164"/>
      <c r="AD74" s="164"/>
      <c r="AE74" s="164"/>
      <c r="AF74" s="164"/>
      <c r="AG74" s="164"/>
      <c r="AH74" s="164"/>
      <c r="AI74" s="164"/>
      <c r="AJ74" s="164"/>
      <c r="AK74" s="164"/>
      <c r="AL74" s="164"/>
      <c r="AM74" s="164"/>
      <c r="AN74" s="164"/>
      <c r="AO74" s="164"/>
      <c r="AP74" s="157" t="s">
        <v>203</v>
      </c>
      <c r="AQ74" s="158">
        <v>3.65</v>
      </c>
      <c r="AR74" s="158"/>
      <c r="AS74" s="158"/>
      <c r="AT74" s="158"/>
      <c r="AU74" s="158">
        <v>1</v>
      </c>
      <c r="AV74" s="159">
        <f t="shared" si="0"/>
        <v>3.65</v>
      </c>
    </row>
    <row r="75" spans="2:48" ht="15.75">
      <c r="B75" s="152"/>
      <c r="C75" s="164"/>
      <c r="D75" s="164"/>
      <c r="E75" s="164"/>
      <c r="F75" s="164"/>
      <c r="G75" s="164"/>
      <c r="H75" s="164"/>
      <c r="I75" s="164"/>
      <c r="J75" s="164"/>
      <c r="K75" s="164"/>
      <c r="L75" s="164"/>
      <c r="M75" s="164"/>
      <c r="N75" s="164"/>
      <c r="O75" s="164"/>
      <c r="P75" s="164"/>
      <c r="Q75" s="164"/>
      <c r="R75" s="164"/>
      <c r="S75" s="164"/>
      <c r="T75" s="164"/>
      <c r="U75" s="164"/>
      <c r="V75" s="164"/>
      <c r="W75" s="164"/>
      <c r="X75" s="164"/>
      <c r="Y75" s="164"/>
      <c r="Z75" s="164"/>
      <c r="AA75" s="164"/>
      <c r="AB75" s="164"/>
      <c r="AC75" s="164"/>
      <c r="AD75" s="164"/>
      <c r="AE75" s="164"/>
      <c r="AF75" s="164"/>
      <c r="AG75" s="164"/>
      <c r="AH75" s="164"/>
      <c r="AI75" s="164"/>
      <c r="AJ75" s="164"/>
      <c r="AK75" s="164"/>
      <c r="AL75" s="164"/>
      <c r="AM75" s="164"/>
      <c r="AN75" s="164"/>
      <c r="AO75" s="164"/>
      <c r="AP75" s="157" t="s">
        <v>204</v>
      </c>
      <c r="AQ75" s="158">
        <v>3.65</v>
      </c>
      <c r="AR75" s="158"/>
      <c r="AS75" s="158"/>
      <c r="AT75" s="158"/>
      <c r="AU75" s="158">
        <v>1</v>
      </c>
      <c r="AV75" s="159">
        <f t="shared" si="0"/>
        <v>3.65</v>
      </c>
    </row>
    <row r="76" spans="2:48" ht="15.75">
      <c r="B76" s="152"/>
      <c r="C76" s="164"/>
      <c r="D76" s="164"/>
      <c r="E76" s="164"/>
      <c r="F76" s="164"/>
      <c r="G76" s="164"/>
      <c r="H76" s="164"/>
      <c r="I76" s="164"/>
      <c r="J76" s="164"/>
      <c r="K76" s="164"/>
      <c r="L76" s="164"/>
      <c r="M76" s="164"/>
      <c r="N76" s="164"/>
      <c r="O76" s="164"/>
      <c r="P76" s="164"/>
      <c r="Q76" s="164"/>
      <c r="R76" s="164"/>
      <c r="S76" s="164"/>
      <c r="T76" s="164"/>
      <c r="U76" s="164"/>
      <c r="V76" s="164"/>
      <c r="W76" s="164"/>
      <c r="X76" s="164"/>
      <c r="Y76" s="164"/>
      <c r="Z76" s="164"/>
      <c r="AA76" s="164"/>
      <c r="AB76" s="164"/>
      <c r="AC76" s="164"/>
      <c r="AD76" s="164"/>
      <c r="AE76" s="164"/>
      <c r="AF76" s="164"/>
      <c r="AG76" s="164"/>
      <c r="AH76" s="164"/>
      <c r="AI76" s="164"/>
      <c r="AJ76" s="164"/>
      <c r="AK76" s="164"/>
      <c r="AL76" s="164"/>
      <c r="AM76" s="164"/>
      <c r="AN76" s="164"/>
      <c r="AO76" s="164"/>
      <c r="AP76" s="157" t="s">
        <v>205</v>
      </c>
      <c r="AQ76" s="158">
        <v>3.65</v>
      </c>
      <c r="AR76" s="158"/>
      <c r="AS76" s="158"/>
      <c r="AT76" s="158"/>
      <c r="AU76" s="158">
        <v>1</v>
      </c>
      <c r="AV76" s="159">
        <f t="shared" si="0"/>
        <v>3.65</v>
      </c>
    </row>
    <row r="77" spans="2:48" ht="15.75">
      <c r="B77" s="152"/>
      <c r="C77" s="164"/>
      <c r="D77" s="164"/>
      <c r="E77" s="164"/>
      <c r="F77" s="164"/>
      <c r="G77" s="164"/>
      <c r="H77" s="164"/>
      <c r="I77" s="164"/>
      <c r="J77" s="164"/>
      <c r="K77" s="164"/>
      <c r="L77" s="164"/>
      <c r="M77" s="164"/>
      <c r="N77" s="164"/>
      <c r="O77" s="164"/>
      <c r="P77" s="164"/>
      <c r="Q77" s="164"/>
      <c r="R77" s="164"/>
      <c r="S77" s="164"/>
      <c r="T77" s="164"/>
      <c r="U77" s="164"/>
      <c r="V77" s="164"/>
      <c r="W77" s="164"/>
      <c r="X77" s="164"/>
      <c r="Y77" s="164"/>
      <c r="Z77" s="164"/>
      <c r="AA77" s="164"/>
      <c r="AB77" s="164"/>
      <c r="AC77" s="164"/>
      <c r="AD77" s="164"/>
      <c r="AE77" s="164"/>
      <c r="AF77" s="164"/>
      <c r="AG77" s="164"/>
      <c r="AH77" s="164"/>
      <c r="AI77" s="164"/>
      <c r="AJ77" s="164"/>
      <c r="AK77" s="164"/>
      <c r="AL77" s="164"/>
      <c r="AM77" s="164"/>
      <c r="AN77" s="164"/>
      <c r="AO77" s="164"/>
      <c r="AP77" s="157" t="s">
        <v>206</v>
      </c>
      <c r="AQ77" s="158">
        <v>3.65</v>
      </c>
      <c r="AR77" s="158"/>
      <c r="AS77" s="158"/>
      <c r="AT77" s="158"/>
      <c r="AU77" s="158">
        <v>1</v>
      </c>
      <c r="AV77" s="159">
        <f t="shared" si="0"/>
        <v>3.65</v>
      </c>
    </row>
    <row r="78" spans="2:48" ht="16.5" thickBot="1">
      <c r="B78" s="152"/>
      <c r="C78" s="164"/>
      <c r="D78" s="164"/>
      <c r="E78" s="164"/>
      <c r="F78" s="164"/>
      <c r="G78" s="164"/>
      <c r="H78" s="164"/>
      <c r="I78" s="164"/>
      <c r="J78" s="164"/>
      <c r="K78" s="164"/>
      <c r="L78" s="164"/>
      <c r="M78" s="164"/>
      <c r="N78" s="164"/>
      <c r="O78" s="164"/>
      <c r="P78" s="164"/>
      <c r="Q78" s="164"/>
      <c r="R78" s="164"/>
      <c r="S78" s="164"/>
      <c r="T78" s="164"/>
      <c r="U78" s="164"/>
      <c r="V78" s="164"/>
      <c r="W78" s="164"/>
      <c r="X78" s="164"/>
      <c r="Y78" s="164"/>
      <c r="Z78" s="164"/>
      <c r="AA78" s="164"/>
      <c r="AB78" s="164"/>
      <c r="AC78" s="164"/>
      <c r="AD78" s="164"/>
      <c r="AE78" s="164"/>
      <c r="AF78" s="164"/>
      <c r="AG78" s="164"/>
      <c r="AH78" s="164"/>
      <c r="AI78" s="164"/>
      <c r="AJ78" s="164"/>
      <c r="AK78" s="164"/>
      <c r="AL78" s="164"/>
      <c r="AM78" s="164"/>
      <c r="AN78" s="164"/>
      <c r="AO78" s="164"/>
      <c r="AP78" s="157" t="s">
        <v>207</v>
      </c>
      <c r="AQ78" s="158">
        <v>3.65</v>
      </c>
      <c r="AR78" s="158"/>
      <c r="AS78" s="158"/>
      <c r="AT78" s="158"/>
      <c r="AU78" s="158">
        <v>1</v>
      </c>
      <c r="AV78" s="159">
        <f t="shared" si="0"/>
        <v>3.65</v>
      </c>
    </row>
    <row r="79" spans="2:48" ht="18">
      <c r="B79" s="253" t="s">
        <v>208</v>
      </c>
      <c r="C79" s="239"/>
      <c r="D79" s="239"/>
      <c r="E79" s="239"/>
      <c r="F79" s="239"/>
      <c r="G79" s="239"/>
      <c r="H79" s="239"/>
      <c r="I79" s="239"/>
      <c r="J79" s="239"/>
      <c r="K79" s="239"/>
      <c r="L79" s="239"/>
      <c r="M79" s="239"/>
      <c r="N79" s="239"/>
      <c r="O79" s="239"/>
      <c r="P79" s="239"/>
      <c r="Q79" s="239"/>
      <c r="R79" s="239"/>
      <c r="S79" s="239"/>
      <c r="T79" s="239"/>
      <c r="U79" s="239"/>
      <c r="V79" s="239"/>
      <c r="W79" s="239"/>
      <c r="X79" s="239"/>
      <c r="Y79" s="239"/>
      <c r="Z79" s="239"/>
      <c r="AA79" s="239"/>
      <c r="AB79" s="239"/>
      <c r="AC79" s="239"/>
      <c r="AD79" s="239"/>
      <c r="AE79" s="239"/>
      <c r="AF79" s="239"/>
      <c r="AG79" s="239"/>
      <c r="AH79" s="239"/>
      <c r="AI79" s="239"/>
      <c r="AJ79" s="239"/>
      <c r="AK79" s="239"/>
      <c r="AL79" s="239"/>
      <c r="AM79" s="239"/>
      <c r="AN79" s="239"/>
      <c r="AO79" s="239"/>
      <c r="AP79" s="257" t="s">
        <v>209</v>
      </c>
      <c r="AQ79" s="258"/>
      <c r="AR79" s="258"/>
      <c r="AS79" s="258"/>
      <c r="AT79" s="258"/>
      <c r="AU79" s="259"/>
      <c r="AV79" s="165">
        <f>SUM(AV23:AV78)</f>
        <v>189.80000000000018</v>
      </c>
    </row>
    <row r="80" spans="2:48" ht="18">
      <c r="B80" s="241"/>
      <c r="C80" s="242"/>
      <c r="D80" s="242"/>
      <c r="E80" s="242"/>
      <c r="F80" s="242"/>
      <c r="G80" s="242"/>
      <c r="H80" s="242"/>
      <c r="I80" s="242"/>
      <c r="J80" s="242"/>
      <c r="K80" s="242"/>
      <c r="L80" s="242"/>
      <c r="M80" s="242"/>
      <c r="N80" s="242"/>
      <c r="O80" s="242"/>
      <c r="P80" s="242"/>
      <c r="Q80" s="242"/>
      <c r="R80" s="242"/>
      <c r="S80" s="242"/>
      <c r="T80" s="242"/>
      <c r="U80" s="242"/>
      <c r="V80" s="242"/>
      <c r="W80" s="242"/>
      <c r="X80" s="242"/>
      <c r="Y80" s="242"/>
      <c r="Z80" s="242"/>
      <c r="AA80" s="242"/>
      <c r="AB80" s="242"/>
      <c r="AC80" s="242"/>
      <c r="AD80" s="242"/>
      <c r="AE80" s="242"/>
      <c r="AF80" s="242"/>
      <c r="AG80" s="242"/>
      <c r="AH80" s="242"/>
      <c r="AI80" s="242"/>
      <c r="AJ80" s="242"/>
      <c r="AK80" s="242"/>
      <c r="AL80" s="242"/>
      <c r="AM80" s="242"/>
      <c r="AN80" s="242"/>
      <c r="AO80" s="254"/>
      <c r="AP80" s="260"/>
      <c r="AQ80" s="261"/>
      <c r="AR80" s="261"/>
      <c r="AS80" s="261"/>
      <c r="AT80" s="261"/>
      <c r="AU80" s="262"/>
      <c r="AV80" s="166"/>
    </row>
    <row r="81" spans="2:48" ht="16.5" thickBot="1">
      <c r="B81" s="255"/>
      <c r="C81" s="256"/>
      <c r="D81" s="256"/>
      <c r="E81" s="256"/>
      <c r="F81" s="256"/>
      <c r="G81" s="256"/>
      <c r="H81" s="256"/>
      <c r="I81" s="256"/>
      <c r="J81" s="256"/>
      <c r="K81" s="256"/>
      <c r="L81" s="256"/>
      <c r="M81" s="256"/>
      <c r="N81" s="256"/>
      <c r="O81" s="256"/>
      <c r="P81" s="256"/>
      <c r="Q81" s="256"/>
      <c r="R81" s="256"/>
      <c r="S81" s="256"/>
      <c r="T81" s="256"/>
      <c r="U81" s="256"/>
      <c r="V81" s="256"/>
      <c r="W81" s="256"/>
      <c r="X81" s="256"/>
      <c r="Y81" s="256"/>
      <c r="Z81" s="256"/>
      <c r="AA81" s="256"/>
      <c r="AB81" s="256"/>
      <c r="AC81" s="256"/>
      <c r="AD81" s="256"/>
      <c r="AE81" s="256"/>
      <c r="AF81" s="256"/>
      <c r="AG81" s="256"/>
      <c r="AH81" s="256"/>
      <c r="AI81" s="256"/>
      <c r="AJ81" s="256"/>
      <c r="AK81" s="256"/>
      <c r="AL81" s="256"/>
      <c r="AM81" s="256"/>
      <c r="AN81" s="256"/>
      <c r="AO81" s="256"/>
      <c r="AP81" s="263" t="s">
        <v>210</v>
      </c>
      <c r="AQ81" s="264"/>
      <c r="AR81" s="264"/>
      <c r="AS81" s="264"/>
      <c r="AT81" s="264"/>
      <c r="AU81" s="265"/>
      <c r="AV81" s="167">
        <f>ROUND(SUM(AV79),20)</f>
        <v>189.8</v>
      </c>
    </row>
    <row r="82" spans="2:48" ht="18">
      <c r="B82" s="168" t="s">
        <v>211</v>
      </c>
      <c r="C82" s="169"/>
      <c r="D82" s="169"/>
      <c r="E82" s="169"/>
      <c r="F82" s="169"/>
      <c r="G82" s="169"/>
      <c r="H82" s="169"/>
      <c r="I82" s="169"/>
      <c r="J82" s="169"/>
      <c r="K82" s="169"/>
      <c r="L82" s="169"/>
      <c r="M82" s="169"/>
      <c r="N82" s="169"/>
      <c r="O82" s="169"/>
      <c r="P82" s="169"/>
      <c r="Q82" s="169"/>
      <c r="R82" s="169"/>
      <c r="S82" s="169"/>
      <c r="T82" s="169"/>
      <c r="U82" s="169"/>
      <c r="V82" s="169"/>
      <c r="W82" s="169"/>
      <c r="X82" s="169"/>
      <c r="Y82" s="169"/>
      <c r="Z82" s="169"/>
      <c r="AA82" s="169"/>
      <c r="AB82" s="169"/>
      <c r="AC82" s="169"/>
      <c r="AD82" s="169"/>
      <c r="AE82" s="169"/>
      <c r="AF82" s="169"/>
      <c r="AG82" s="169"/>
      <c r="AH82" s="169"/>
      <c r="AI82" s="169"/>
      <c r="AJ82" s="169"/>
      <c r="AK82" s="169"/>
      <c r="AL82" s="169"/>
      <c r="AM82" s="169"/>
      <c r="AN82" s="169"/>
      <c r="AO82" s="170"/>
      <c r="AP82" s="171" t="s">
        <v>212</v>
      </c>
      <c r="AQ82" s="140"/>
      <c r="AR82" s="140"/>
      <c r="AS82" s="140"/>
      <c r="AT82" s="140"/>
      <c r="AU82" s="140"/>
      <c r="AV82" s="172"/>
    </row>
    <row r="83" spans="2:48">
      <c r="B83" s="226"/>
      <c r="C83" s="227"/>
      <c r="D83" s="227"/>
      <c r="E83" s="227"/>
      <c r="F83" s="227"/>
      <c r="G83" s="227"/>
      <c r="H83" s="227"/>
      <c r="I83" s="227"/>
      <c r="J83" s="227"/>
      <c r="K83" s="227"/>
      <c r="L83" s="227"/>
      <c r="M83" s="227"/>
      <c r="N83" s="227"/>
      <c r="O83" s="227"/>
      <c r="P83" s="227"/>
      <c r="Q83" s="227"/>
      <c r="R83" s="227"/>
      <c r="S83" s="227"/>
      <c r="T83" s="227"/>
      <c r="U83" s="227"/>
      <c r="V83" s="227"/>
      <c r="W83" s="227"/>
      <c r="X83" s="227"/>
      <c r="Y83" s="227"/>
      <c r="Z83" s="227"/>
      <c r="AA83" s="227"/>
      <c r="AB83" s="227"/>
      <c r="AC83" s="227"/>
      <c r="AD83" s="227"/>
      <c r="AE83" s="227"/>
      <c r="AF83" s="227"/>
      <c r="AG83" s="227"/>
      <c r="AH83" s="227"/>
      <c r="AI83" s="227"/>
      <c r="AJ83" s="227"/>
      <c r="AK83" s="227"/>
      <c r="AL83" s="227"/>
      <c r="AM83" s="227"/>
      <c r="AN83" s="227"/>
      <c r="AO83" s="228"/>
      <c r="AP83" s="232"/>
      <c r="AQ83" s="233"/>
      <c r="AR83" s="233"/>
      <c r="AS83" s="233"/>
      <c r="AT83" s="233"/>
      <c r="AU83" s="233"/>
      <c r="AV83" s="234"/>
    </row>
    <row r="84" spans="2:48">
      <c r="B84" s="226"/>
      <c r="C84" s="227"/>
      <c r="D84" s="227"/>
      <c r="E84" s="227"/>
      <c r="F84" s="227"/>
      <c r="G84" s="227"/>
      <c r="H84" s="227"/>
      <c r="I84" s="227"/>
      <c r="J84" s="227"/>
      <c r="K84" s="227"/>
      <c r="L84" s="227"/>
      <c r="M84" s="227"/>
      <c r="N84" s="227"/>
      <c r="O84" s="227"/>
      <c r="P84" s="227"/>
      <c r="Q84" s="227"/>
      <c r="R84" s="227"/>
      <c r="S84" s="227"/>
      <c r="T84" s="227"/>
      <c r="U84" s="227"/>
      <c r="V84" s="227"/>
      <c r="W84" s="227"/>
      <c r="X84" s="227"/>
      <c r="Y84" s="227"/>
      <c r="Z84" s="227"/>
      <c r="AA84" s="227"/>
      <c r="AB84" s="227"/>
      <c r="AC84" s="227"/>
      <c r="AD84" s="227"/>
      <c r="AE84" s="227"/>
      <c r="AF84" s="227"/>
      <c r="AG84" s="227"/>
      <c r="AH84" s="227"/>
      <c r="AI84" s="227"/>
      <c r="AJ84" s="227"/>
      <c r="AK84" s="227"/>
      <c r="AL84" s="227"/>
      <c r="AM84" s="227"/>
      <c r="AN84" s="227"/>
      <c r="AO84" s="228"/>
      <c r="AP84" s="232"/>
      <c r="AQ84" s="233"/>
      <c r="AR84" s="233"/>
      <c r="AS84" s="233"/>
      <c r="AT84" s="233"/>
      <c r="AU84" s="233"/>
      <c r="AV84" s="234"/>
    </row>
    <row r="85" spans="2:48">
      <c r="B85" s="226"/>
      <c r="C85" s="227"/>
      <c r="D85" s="227"/>
      <c r="E85" s="227"/>
      <c r="F85" s="227"/>
      <c r="G85" s="227"/>
      <c r="H85" s="227"/>
      <c r="I85" s="227"/>
      <c r="J85" s="227"/>
      <c r="K85" s="227"/>
      <c r="L85" s="227"/>
      <c r="M85" s="227"/>
      <c r="N85" s="227"/>
      <c r="O85" s="227"/>
      <c r="P85" s="227"/>
      <c r="Q85" s="227"/>
      <c r="R85" s="227"/>
      <c r="S85" s="227"/>
      <c r="T85" s="227"/>
      <c r="U85" s="227"/>
      <c r="V85" s="227"/>
      <c r="W85" s="227"/>
      <c r="X85" s="227"/>
      <c r="Y85" s="227"/>
      <c r="Z85" s="227"/>
      <c r="AA85" s="227"/>
      <c r="AB85" s="227"/>
      <c r="AC85" s="227"/>
      <c r="AD85" s="227"/>
      <c r="AE85" s="227"/>
      <c r="AF85" s="227"/>
      <c r="AG85" s="227"/>
      <c r="AH85" s="227"/>
      <c r="AI85" s="227"/>
      <c r="AJ85" s="227"/>
      <c r="AK85" s="227"/>
      <c r="AL85" s="227"/>
      <c r="AM85" s="227"/>
      <c r="AN85" s="227"/>
      <c r="AO85" s="228"/>
      <c r="AP85" s="232"/>
      <c r="AQ85" s="233"/>
      <c r="AR85" s="233"/>
      <c r="AS85" s="233"/>
      <c r="AT85" s="233"/>
      <c r="AU85" s="233"/>
      <c r="AV85" s="234"/>
    </row>
    <row r="86" spans="2:48">
      <c r="B86" s="229"/>
      <c r="C86" s="230"/>
      <c r="D86" s="230"/>
      <c r="E86" s="230"/>
      <c r="F86" s="230"/>
      <c r="G86" s="230"/>
      <c r="H86" s="230"/>
      <c r="I86" s="230"/>
      <c r="J86" s="230"/>
      <c r="K86" s="230"/>
      <c r="L86" s="230"/>
      <c r="M86" s="230"/>
      <c r="N86" s="230"/>
      <c r="O86" s="230"/>
      <c r="P86" s="230"/>
      <c r="Q86" s="230"/>
      <c r="R86" s="230"/>
      <c r="S86" s="230"/>
      <c r="T86" s="230"/>
      <c r="U86" s="230"/>
      <c r="V86" s="230"/>
      <c r="W86" s="230"/>
      <c r="X86" s="230"/>
      <c r="Y86" s="230"/>
      <c r="Z86" s="230"/>
      <c r="AA86" s="230"/>
      <c r="AB86" s="230"/>
      <c r="AC86" s="230"/>
      <c r="AD86" s="230"/>
      <c r="AE86" s="230"/>
      <c r="AF86" s="230"/>
      <c r="AG86" s="230"/>
      <c r="AH86" s="230"/>
      <c r="AI86" s="230"/>
      <c r="AJ86" s="230"/>
      <c r="AK86" s="230"/>
      <c r="AL86" s="230"/>
      <c r="AM86" s="230"/>
      <c r="AN86" s="230"/>
      <c r="AO86" s="231"/>
      <c r="AP86" s="235"/>
      <c r="AQ86" s="236"/>
      <c r="AR86" s="236"/>
      <c r="AS86" s="236"/>
      <c r="AT86" s="236"/>
      <c r="AU86" s="236"/>
      <c r="AV86" s="237"/>
    </row>
    <row r="87" spans="2:48">
      <c r="B87" s="238"/>
      <c r="C87" s="239"/>
      <c r="D87" s="239"/>
      <c r="E87" s="239"/>
      <c r="F87" s="239"/>
      <c r="G87" s="239"/>
      <c r="H87" s="239"/>
      <c r="I87" s="239"/>
      <c r="J87" s="239"/>
      <c r="K87" s="239"/>
      <c r="L87" s="239"/>
      <c r="M87" s="239"/>
      <c r="N87" s="239"/>
      <c r="O87" s="239"/>
      <c r="P87" s="239"/>
      <c r="Q87" s="239"/>
      <c r="R87" s="239"/>
      <c r="S87" s="239"/>
      <c r="T87" s="239"/>
      <c r="U87" s="239"/>
      <c r="V87" s="239"/>
      <c r="W87" s="239"/>
      <c r="X87" s="239"/>
      <c r="Y87" s="239"/>
      <c r="Z87" s="239"/>
      <c r="AA87" s="239"/>
      <c r="AB87" s="239"/>
      <c r="AC87" s="239"/>
      <c r="AD87" s="239"/>
      <c r="AE87" s="239"/>
      <c r="AF87" s="239"/>
      <c r="AG87" s="239"/>
      <c r="AH87" s="239"/>
      <c r="AI87" s="239"/>
      <c r="AJ87" s="239"/>
      <c r="AK87" s="239"/>
      <c r="AL87" s="239"/>
      <c r="AM87" s="239"/>
      <c r="AN87" s="239"/>
      <c r="AO87" s="240"/>
      <c r="AP87" s="247">
        <v>0</v>
      </c>
      <c r="AQ87" s="239"/>
      <c r="AR87" s="239"/>
      <c r="AS87" s="239"/>
      <c r="AT87" s="239"/>
      <c r="AU87" s="239"/>
      <c r="AV87" s="248"/>
    </row>
    <row r="88" spans="2:48">
      <c r="B88" s="241"/>
      <c r="C88" s="242"/>
      <c r="D88" s="242"/>
      <c r="E88" s="242"/>
      <c r="F88" s="242"/>
      <c r="G88" s="242"/>
      <c r="H88" s="242"/>
      <c r="I88" s="242"/>
      <c r="J88" s="242"/>
      <c r="K88" s="242"/>
      <c r="L88" s="242"/>
      <c r="M88" s="242"/>
      <c r="N88" s="242"/>
      <c r="O88" s="242"/>
      <c r="P88" s="242"/>
      <c r="Q88" s="242"/>
      <c r="R88" s="242"/>
      <c r="S88" s="242"/>
      <c r="T88" s="242"/>
      <c r="U88" s="242"/>
      <c r="V88" s="242"/>
      <c r="W88" s="242"/>
      <c r="X88" s="242"/>
      <c r="Y88" s="242"/>
      <c r="Z88" s="242"/>
      <c r="AA88" s="242"/>
      <c r="AB88" s="242"/>
      <c r="AC88" s="242"/>
      <c r="AD88" s="242"/>
      <c r="AE88" s="242"/>
      <c r="AF88" s="242"/>
      <c r="AG88" s="242"/>
      <c r="AH88" s="242"/>
      <c r="AI88" s="242"/>
      <c r="AJ88" s="242"/>
      <c r="AK88" s="242"/>
      <c r="AL88" s="242"/>
      <c r="AM88" s="242"/>
      <c r="AN88" s="242"/>
      <c r="AO88" s="243"/>
      <c r="AP88" s="249"/>
      <c r="AQ88" s="242"/>
      <c r="AR88" s="242"/>
      <c r="AS88" s="242"/>
      <c r="AT88" s="242"/>
      <c r="AU88" s="242"/>
      <c r="AV88" s="250"/>
    </row>
    <row r="89" spans="2:48">
      <c r="B89" s="241"/>
      <c r="C89" s="242"/>
      <c r="D89" s="242"/>
      <c r="E89" s="242"/>
      <c r="F89" s="242"/>
      <c r="G89" s="242"/>
      <c r="H89" s="242"/>
      <c r="I89" s="242"/>
      <c r="J89" s="242"/>
      <c r="K89" s="242"/>
      <c r="L89" s="242"/>
      <c r="M89" s="242"/>
      <c r="N89" s="242"/>
      <c r="O89" s="242"/>
      <c r="P89" s="242"/>
      <c r="Q89" s="242"/>
      <c r="R89" s="242"/>
      <c r="S89" s="242"/>
      <c r="T89" s="242"/>
      <c r="U89" s="242"/>
      <c r="V89" s="242"/>
      <c r="W89" s="242"/>
      <c r="X89" s="242"/>
      <c r="Y89" s="242"/>
      <c r="Z89" s="242"/>
      <c r="AA89" s="242"/>
      <c r="AB89" s="242"/>
      <c r="AC89" s="242"/>
      <c r="AD89" s="242"/>
      <c r="AE89" s="242"/>
      <c r="AF89" s="242"/>
      <c r="AG89" s="242"/>
      <c r="AH89" s="242"/>
      <c r="AI89" s="242"/>
      <c r="AJ89" s="242"/>
      <c r="AK89" s="242"/>
      <c r="AL89" s="242"/>
      <c r="AM89" s="242"/>
      <c r="AN89" s="242"/>
      <c r="AO89" s="243"/>
      <c r="AP89" s="249"/>
      <c r="AQ89" s="242"/>
      <c r="AR89" s="242"/>
      <c r="AS89" s="242"/>
      <c r="AT89" s="242"/>
      <c r="AU89" s="242"/>
      <c r="AV89" s="250"/>
    </row>
    <row r="90" spans="2:48" ht="15.75" thickBot="1">
      <c r="B90" s="244"/>
      <c r="C90" s="245"/>
      <c r="D90" s="245"/>
      <c r="E90" s="245"/>
      <c r="F90" s="245"/>
      <c r="G90" s="245"/>
      <c r="H90" s="245"/>
      <c r="I90" s="245"/>
      <c r="J90" s="245"/>
      <c r="K90" s="245"/>
      <c r="L90" s="245"/>
      <c r="M90" s="245"/>
      <c r="N90" s="245"/>
      <c r="O90" s="245"/>
      <c r="P90" s="245"/>
      <c r="Q90" s="245"/>
      <c r="R90" s="245"/>
      <c r="S90" s="245"/>
      <c r="T90" s="245"/>
      <c r="U90" s="245"/>
      <c r="V90" s="245"/>
      <c r="W90" s="245"/>
      <c r="X90" s="245"/>
      <c r="Y90" s="245"/>
      <c r="Z90" s="245"/>
      <c r="AA90" s="245"/>
      <c r="AB90" s="245"/>
      <c r="AC90" s="245"/>
      <c r="AD90" s="245"/>
      <c r="AE90" s="245"/>
      <c r="AF90" s="245"/>
      <c r="AG90" s="245"/>
      <c r="AH90" s="245"/>
      <c r="AI90" s="245"/>
      <c r="AJ90" s="245"/>
      <c r="AK90" s="245"/>
      <c r="AL90" s="245"/>
      <c r="AM90" s="245"/>
      <c r="AN90" s="245"/>
      <c r="AO90" s="246"/>
      <c r="AP90" s="251"/>
      <c r="AQ90" s="245"/>
      <c r="AR90" s="245"/>
      <c r="AS90" s="245"/>
      <c r="AT90" s="245"/>
      <c r="AU90" s="245"/>
      <c r="AV90" s="252"/>
    </row>
  </sheetData>
  <mergeCells count="56">
    <mergeCell ref="B2:R7"/>
    <mergeCell ref="S2:AS7"/>
    <mergeCell ref="AT2:AV7"/>
    <mergeCell ref="B8:N8"/>
    <mergeCell ref="O8:AV8"/>
    <mergeCell ref="B10:H10"/>
    <mergeCell ref="I10:J10"/>
    <mergeCell ref="K10:L10"/>
    <mergeCell ref="M10:N10"/>
    <mergeCell ref="O10:P10"/>
    <mergeCell ref="Q10:R10"/>
    <mergeCell ref="S10:V10"/>
    <mergeCell ref="AE10:AJ10"/>
    <mergeCell ref="AK10:AN10"/>
    <mergeCell ref="AQ10:AV10"/>
    <mergeCell ref="B12:K13"/>
    <mergeCell ref="L12:AV13"/>
    <mergeCell ref="B14:K14"/>
    <mergeCell ref="L14:AO14"/>
    <mergeCell ref="AQ14:AR14"/>
    <mergeCell ref="B15:K15"/>
    <mergeCell ref="L15:AO15"/>
    <mergeCell ref="AQ15:AR15"/>
    <mergeCell ref="AS15:AT15"/>
    <mergeCell ref="AU15:AV15"/>
    <mergeCell ref="B16:K16"/>
    <mergeCell ref="L16:AO16"/>
    <mergeCell ref="AQ16:AR16"/>
    <mergeCell ref="AS16:AT16"/>
    <mergeCell ref="AU16:AV16"/>
    <mergeCell ref="AU21:AU22"/>
    <mergeCell ref="B17:AV17"/>
    <mergeCell ref="B18:G20"/>
    <mergeCell ref="H18:K20"/>
    <mergeCell ref="L18:N20"/>
    <mergeCell ref="O18:AO20"/>
    <mergeCell ref="AP18:AP20"/>
    <mergeCell ref="AQ18:AQ20"/>
    <mergeCell ref="AR18:AR20"/>
    <mergeCell ref="AS18:AV20"/>
    <mergeCell ref="AV21:AV22"/>
    <mergeCell ref="AP23:AV23"/>
    <mergeCell ref="B83:AO86"/>
    <mergeCell ref="AP83:AV86"/>
    <mergeCell ref="B87:AO90"/>
    <mergeCell ref="AP87:AV90"/>
    <mergeCell ref="AP35:AV35"/>
    <mergeCell ref="AP46:AV46"/>
    <mergeCell ref="AP65:AV65"/>
    <mergeCell ref="B79:AO81"/>
    <mergeCell ref="AP79:AU79"/>
    <mergeCell ref="AP80:AU80"/>
    <mergeCell ref="AP81:AU81"/>
    <mergeCell ref="AP21:AP22"/>
    <mergeCell ref="AQ21:AS21"/>
    <mergeCell ref="AT21:AT2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O99"/>
  <sheetViews>
    <sheetView topLeftCell="A60" zoomScale="75" zoomScaleNormal="55" workbookViewId="0">
      <selection activeCell="M19" sqref="M19"/>
    </sheetView>
  </sheetViews>
  <sheetFormatPr baseColWidth="10" defaultRowHeight="15"/>
  <cols>
    <col min="4" max="4" width="17.7109375" customWidth="1"/>
    <col min="10" max="10" width="19.140625" customWidth="1"/>
    <col min="12" max="12" width="15.42578125" customWidth="1"/>
    <col min="14" max="14" width="16" customWidth="1"/>
  </cols>
  <sheetData>
    <row r="2" spans="2:15" ht="15.75" thickBot="1">
      <c r="B2" s="26"/>
      <c r="C2" s="26"/>
      <c r="D2" s="26"/>
      <c r="E2" s="26"/>
      <c r="F2" s="26"/>
      <c r="G2" s="26"/>
      <c r="H2" s="26"/>
      <c r="I2" s="26"/>
      <c r="J2" s="26"/>
      <c r="K2" s="26"/>
      <c r="L2" s="26"/>
      <c r="M2" s="26"/>
      <c r="N2" s="26"/>
      <c r="O2" s="26"/>
    </row>
    <row r="3" spans="2:15" ht="15.75" thickTop="1">
      <c r="B3" s="26"/>
      <c r="C3" s="27"/>
      <c r="D3" s="28"/>
      <c r="E3" s="28"/>
      <c r="F3" s="28"/>
      <c r="G3" s="28"/>
      <c r="H3" s="28"/>
      <c r="I3" s="28"/>
      <c r="J3" s="28"/>
      <c r="K3" s="28"/>
      <c r="L3" s="28"/>
      <c r="M3" s="28"/>
      <c r="N3" s="28"/>
      <c r="O3" s="29"/>
    </row>
    <row r="4" spans="2:15">
      <c r="B4" s="26"/>
      <c r="C4" s="30"/>
      <c r="D4" s="396" t="s">
        <v>47</v>
      </c>
      <c r="E4" s="396"/>
      <c r="F4" s="396"/>
      <c r="G4" s="396"/>
      <c r="H4" s="26"/>
      <c r="I4" s="26"/>
      <c r="J4" s="26"/>
      <c r="K4" s="26"/>
      <c r="L4" s="26"/>
      <c r="M4" s="26"/>
      <c r="N4" s="26"/>
      <c r="O4" s="31"/>
    </row>
    <row r="5" spans="2:15" ht="22.5">
      <c r="B5" s="26"/>
      <c r="C5" s="30"/>
      <c r="D5" s="32" t="s">
        <v>48</v>
      </c>
      <c r="E5" s="33" t="s">
        <v>49</v>
      </c>
      <c r="F5" s="397" t="s">
        <v>50</v>
      </c>
      <c r="G5" s="397"/>
      <c r="H5" s="26"/>
      <c r="I5" s="26"/>
      <c r="J5" s="26"/>
      <c r="K5" s="26"/>
      <c r="L5" s="26"/>
      <c r="M5" s="26"/>
      <c r="N5" s="26"/>
      <c r="O5" s="31"/>
    </row>
    <row r="6" spans="2:15">
      <c r="B6" s="26"/>
      <c r="C6" s="30"/>
      <c r="D6" s="26"/>
      <c r="E6" s="26"/>
      <c r="F6" s="26"/>
      <c r="G6" s="26"/>
      <c r="H6" s="26"/>
      <c r="I6" s="26"/>
      <c r="J6" s="26"/>
      <c r="K6" s="26"/>
      <c r="L6" s="26"/>
      <c r="M6" s="26"/>
      <c r="N6" s="26"/>
      <c r="O6" s="31"/>
    </row>
    <row r="7" spans="2:15">
      <c r="B7" s="26"/>
      <c r="C7" s="30"/>
      <c r="D7" s="398" t="s">
        <v>51</v>
      </c>
      <c r="E7" s="399"/>
      <c r="F7" s="399"/>
      <c r="G7" s="399"/>
      <c r="H7" s="399"/>
      <c r="I7" s="399"/>
      <c r="J7" s="399"/>
      <c r="K7" s="399"/>
      <c r="L7" s="399"/>
      <c r="M7" s="399"/>
      <c r="N7" s="400"/>
      <c r="O7" s="31"/>
    </row>
    <row r="8" spans="2:15" ht="15.75" thickBot="1">
      <c r="B8" s="26"/>
      <c r="C8" s="30"/>
      <c r="D8" s="26"/>
      <c r="E8" s="26"/>
      <c r="F8" s="26"/>
      <c r="G8" s="26"/>
      <c r="H8" s="26"/>
      <c r="I8" s="26"/>
      <c r="J8" s="26"/>
      <c r="K8" s="26"/>
      <c r="L8" s="26"/>
      <c r="M8" s="26"/>
      <c r="N8" s="26"/>
      <c r="O8" s="31"/>
    </row>
    <row r="9" spans="2:15">
      <c r="B9" s="26"/>
      <c r="C9" s="30"/>
      <c r="D9" s="401"/>
      <c r="E9" s="404"/>
      <c r="F9" s="405"/>
      <c r="G9" s="405"/>
      <c r="H9" s="405"/>
      <c r="I9" s="405"/>
      <c r="J9" s="405"/>
      <c r="K9" s="406" t="s">
        <v>52</v>
      </c>
      <c r="L9" s="406"/>
      <c r="M9" s="406"/>
      <c r="N9" s="407"/>
      <c r="O9" s="31"/>
    </row>
    <row r="10" spans="2:15">
      <c r="B10" s="26"/>
      <c r="C10" s="30"/>
      <c r="D10" s="402"/>
      <c r="E10" s="410" t="s">
        <v>53</v>
      </c>
      <c r="F10" s="411"/>
      <c r="G10" s="411"/>
      <c r="H10" s="411"/>
      <c r="I10" s="411"/>
      <c r="J10" s="411"/>
      <c r="K10" s="408"/>
      <c r="L10" s="408"/>
      <c r="M10" s="408"/>
      <c r="N10" s="409"/>
      <c r="O10" s="31"/>
    </row>
    <row r="11" spans="2:15">
      <c r="B11" s="26"/>
      <c r="C11" s="30"/>
      <c r="D11" s="402"/>
      <c r="E11" s="412"/>
      <c r="F11" s="413"/>
      <c r="G11" s="413"/>
      <c r="H11" s="413"/>
      <c r="I11" s="413"/>
      <c r="J11" s="413"/>
      <c r="K11" s="408" t="s">
        <v>52</v>
      </c>
      <c r="L11" s="414" t="s">
        <v>54</v>
      </c>
      <c r="M11" s="414"/>
      <c r="N11" s="415"/>
      <c r="O11" s="31"/>
    </row>
    <row r="12" spans="2:15">
      <c r="B12" s="26"/>
      <c r="C12" s="30"/>
      <c r="D12" s="402"/>
      <c r="E12" s="410" t="s">
        <v>55</v>
      </c>
      <c r="F12" s="411"/>
      <c r="G12" s="411"/>
      <c r="H12" s="411"/>
      <c r="I12" s="411"/>
      <c r="J12" s="411"/>
      <c r="K12" s="408"/>
      <c r="L12" s="414"/>
      <c r="M12" s="414"/>
      <c r="N12" s="415"/>
      <c r="O12" s="31"/>
    </row>
    <row r="13" spans="2:15">
      <c r="B13" s="26"/>
      <c r="C13" s="30"/>
      <c r="D13" s="402"/>
      <c r="E13" s="412" t="s">
        <v>56</v>
      </c>
      <c r="F13" s="413"/>
      <c r="G13" s="413"/>
      <c r="H13" s="413"/>
      <c r="I13" s="413"/>
      <c r="J13" s="413"/>
      <c r="K13" s="418" t="s">
        <v>57</v>
      </c>
      <c r="L13" s="421">
        <v>1</v>
      </c>
      <c r="M13" s="421" t="s">
        <v>58</v>
      </c>
      <c r="N13" s="424">
        <v>1</v>
      </c>
      <c r="O13" s="31"/>
    </row>
    <row r="14" spans="2:15">
      <c r="B14" s="26"/>
      <c r="C14" s="30"/>
      <c r="D14" s="402"/>
      <c r="E14" s="412"/>
      <c r="F14" s="413"/>
      <c r="G14" s="413"/>
      <c r="H14" s="413"/>
      <c r="I14" s="413"/>
      <c r="J14" s="413"/>
      <c r="K14" s="419"/>
      <c r="L14" s="422"/>
      <c r="M14" s="422"/>
      <c r="N14" s="425"/>
      <c r="O14" s="31"/>
    </row>
    <row r="15" spans="2:15">
      <c r="B15" s="26"/>
      <c r="C15" s="30"/>
      <c r="D15" s="403"/>
      <c r="E15" s="416"/>
      <c r="F15" s="417"/>
      <c r="G15" s="417"/>
      <c r="H15" s="417"/>
      <c r="I15" s="417"/>
      <c r="J15" s="417"/>
      <c r="K15" s="420"/>
      <c r="L15" s="423"/>
      <c r="M15" s="423"/>
      <c r="N15" s="426"/>
      <c r="O15" s="31"/>
    </row>
    <row r="16" spans="2:15" ht="15.75" thickBot="1">
      <c r="B16" s="26"/>
      <c r="C16" s="30"/>
      <c r="D16" s="34"/>
      <c r="E16" s="26"/>
      <c r="F16" s="26"/>
      <c r="G16" s="26"/>
      <c r="H16" s="26"/>
      <c r="I16" s="26"/>
      <c r="J16" s="26"/>
      <c r="K16" s="26"/>
      <c r="L16" s="26"/>
      <c r="M16" s="26"/>
      <c r="N16" s="35"/>
      <c r="O16" s="31"/>
    </row>
    <row r="17" spans="2:15">
      <c r="B17" s="26"/>
      <c r="C17" s="30"/>
      <c r="D17" s="36"/>
      <c r="E17" s="37"/>
      <c r="F17" s="37"/>
      <c r="G17" s="37"/>
      <c r="H17" s="37"/>
      <c r="I17" s="37"/>
      <c r="J17" s="37"/>
      <c r="K17" s="38" t="s">
        <v>59</v>
      </c>
      <c r="L17" s="39" t="s">
        <v>60</v>
      </c>
      <c r="M17" s="39" t="s">
        <v>61</v>
      </c>
      <c r="N17" s="40" t="s">
        <v>62</v>
      </c>
      <c r="O17" s="31"/>
    </row>
    <row r="18" spans="2:15">
      <c r="B18" s="26"/>
      <c r="C18" s="30"/>
      <c r="D18" s="34"/>
      <c r="E18" s="26"/>
      <c r="F18" s="26"/>
      <c r="G18" s="26"/>
      <c r="H18" s="26"/>
      <c r="I18" s="26"/>
      <c r="J18" s="26"/>
      <c r="K18" s="26"/>
      <c r="L18" s="41"/>
      <c r="M18" s="41"/>
      <c r="N18" s="42"/>
      <c r="O18" s="31"/>
    </row>
    <row r="19" spans="2:15">
      <c r="B19" s="26"/>
      <c r="C19" s="30"/>
      <c r="D19" s="389" t="s">
        <v>63</v>
      </c>
      <c r="E19" s="390"/>
      <c r="F19" s="390"/>
      <c r="G19" s="390"/>
      <c r="H19" s="391" t="s">
        <v>12</v>
      </c>
      <c r="I19" s="391"/>
      <c r="J19" s="391"/>
      <c r="K19" s="391"/>
      <c r="L19" s="391"/>
      <c r="M19" s="26"/>
      <c r="N19" s="35"/>
      <c r="O19" s="31"/>
    </row>
    <row r="20" spans="2:15">
      <c r="B20" s="26"/>
      <c r="C20" s="30"/>
      <c r="D20" s="34"/>
      <c r="E20" s="26"/>
      <c r="F20" s="26"/>
      <c r="G20" s="26"/>
      <c r="H20" s="26"/>
      <c r="I20" s="26"/>
      <c r="J20" s="26"/>
      <c r="K20" s="26"/>
      <c r="L20" s="26"/>
      <c r="M20" s="26"/>
      <c r="N20" s="35"/>
      <c r="O20" s="31"/>
    </row>
    <row r="21" spans="2:15" ht="15.75" thickBot="1">
      <c r="B21" s="26"/>
      <c r="C21" s="30"/>
      <c r="D21" s="43"/>
      <c r="E21" s="44"/>
      <c r="F21" s="44"/>
      <c r="G21" s="44"/>
      <c r="H21" s="44"/>
      <c r="I21" s="44"/>
      <c r="J21" s="44"/>
      <c r="K21" s="44"/>
      <c r="L21" s="44"/>
      <c r="M21" s="44"/>
      <c r="N21" s="45"/>
      <c r="O21" s="31"/>
    </row>
    <row r="22" spans="2:15" ht="15.75" thickBot="1">
      <c r="B22" s="26"/>
      <c r="C22" s="30"/>
      <c r="D22" s="34"/>
      <c r="E22" s="26"/>
      <c r="F22" s="26"/>
      <c r="G22" s="26"/>
      <c r="H22" s="26"/>
      <c r="I22" s="26"/>
      <c r="J22" s="26"/>
      <c r="K22" s="26"/>
      <c r="L22" s="26"/>
      <c r="M22" s="26"/>
      <c r="N22" s="35"/>
      <c r="O22" s="31"/>
    </row>
    <row r="23" spans="2:15">
      <c r="B23" s="26"/>
      <c r="C23" s="30"/>
      <c r="D23" s="392" t="s">
        <v>64</v>
      </c>
      <c r="E23" s="393"/>
      <c r="F23" s="393"/>
      <c r="G23" s="393"/>
      <c r="H23" s="393"/>
      <c r="I23" s="393"/>
      <c r="J23" s="393"/>
      <c r="K23" s="393"/>
      <c r="L23" s="393"/>
      <c r="M23" s="393"/>
      <c r="N23" s="394"/>
      <c r="O23" s="31"/>
    </row>
    <row r="24" spans="2:15" ht="15.75" thickBot="1">
      <c r="B24" s="26"/>
      <c r="C24" s="30"/>
      <c r="D24" s="43"/>
      <c r="E24" s="44"/>
      <c r="F24" s="44"/>
      <c r="G24" s="44"/>
      <c r="H24" s="44"/>
      <c r="I24" s="44"/>
      <c r="J24" s="44"/>
      <c r="K24" s="44"/>
      <c r="L24" s="44"/>
      <c r="M24" s="44"/>
      <c r="N24" s="45"/>
      <c r="O24" s="31"/>
    </row>
    <row r="25" spans="2:15">
      <c r="B25" s="26"/>
      <c r="C25" s="30"/>
      <c r="D25" s="46" t="s">
        <v>65</v>
      </c>
      <c r="E25" s="380" t="s">
        <v>66</v>
      </c>
      <c r="F25" s="380"/>
      <c r="G25" s="380"/>
      <c r="H25" s="380"/>
      <c r="I25" s="380"/>
      <c r="J25" s="380"/>
      <c r="K25" s="380"/>
      <c r="L25" s="380"/>
      <c r="M25" s="47" t="s">
        <v>4</v>
      </c>
      <c r="N25" s="48" t="s">
        <v>8</v>
      </c>
      <c r="O25" s="31"/>
    </row>
    <row r="26" spans="2:15" ht="31.5" customHeight="1" thickBot="1">
      <c r="B26" s="26"/>
      <c r="C26" s="30"/>
      <c r="D26" s="49" t="s">
        <v>16</v>
      </c>
      <c r="E26" s="395" t="s">
        <v>67</v>
      </c>
      <c r="F26" s="395"/>
      <c r="G26" s="395"/>
      <c r="H26" s="395"/>
      <c r="I26" s="395"/>
      <c r="J26" s="395"/>
      <c r="K26" s="395"/>
      <c r="L26" s="395"/>
      <c r="M26" s="50" t="s">
        <v>15</v>
      </c>
      <c r="N26" s="51"/>
      <c r="O26" s="31"/>
    </row>
    <row r="27" spans="2:15">
      <c r="B27" s="26"/>
      <c r="C27" s="30"/>
      <c r="D27" s="366" t="s">
        <v>68</v>
      </c>
      <c r="E27" s="367"/>
      <c r="F27" s="367"/>
      <c r="G27" s="367"/>
      <c r="H27" s="367"/>
      <c r="I27" s="367"/>
      <c r="J27" s="367"/>
      <c r="K27" s="367"/>
      <c r="L27" s="367"/>
      <c r="M27" s="367"/>
      <c r="N27" s="368"/>
      <c r="O27" s="31"/>
    </row>
    <row r="28" spans="2:15">
      <c r="B28" s="26"/>
      <c r="C28" s="30"/>
      <c r="D28" s="369"/>
      <c r="E28" s="364"/>
      <c r="F28" s="364"/>
      <c r="G28" s="364"/>
      <c r="H28" s="364"/>
      <c r="I28" s="364"/>
      <c r="J28" s="364"/>
      <c r="K28" s="364"/>
      <c r="L28" s="364"/>
      <c r="M28" s="364"/>
      <c r="N28" s="370"/>
      <c r="O28" s="31"/>
    </row>
    <row r="29" spans="2:15" ht="15.75" thickBot="1">
      <c r="B29" s="26"/>
      <c r="C29" s="30"/>
      <c r="D29" s="371"/>
      <c r="E29" s="372"/>
      <c r="F29" s="372"/>
      <c r="G29" s="372"/>
      <c r="H29" s="372"/>
      <c r="I29" s="372"/>
      <c r="J29" s="372"/>
      <c r="K29" s="372"/>
      <c r="L29" s="372"/>
      <c r="M29" s="372"/>
      <c r="N29" s="373"/>
      <c r="O29" s="31"/>
    </row>
    <row r="30" spans="2:15" ht="30">
      <c r="B30" s="26"/>
      <c r="C30" s="30"/>
      <c r="D30" s="386" t="s">
        <v>66</v>
      </c>
      <c r="E30" s="387"/>
      <c r="F30" s="387"/>
      <c r="G30" s="387"/>
      <c r="H30" s="387"/>
      <c r="I30" s="387"/>
      <c r="J30" s="388"/>
      <c r="K30" s="52" t="s">
        <v>4</v>
      </c>
      <c r="L30" s="47" t="s">
        <v>69</v>
      </c>
      <c r="M30" s="47" t="s">
        <v>70</v>
      </c>
      <c r="N30" s="48" t="s">
        <v>71</v>
      </c>
      <c r="O30" s="31"/>
    </row>
    <row r="31" spans="2:15">
      <c r="B31" s="26"/>
      <c r="C31" s="30"/>
      <c r="D31" s="376" t="s">
        <v>72</v>
      </c>
      <c r="E31" s="377"/>
      <c r="F31" s="377"/>
      <c r="G31" s="377"/>
      <c r="H31" s="377"/>
      <c r="I31" s="377"/>
      <c r="J31" s="378"/>
      <c r="K31" s="41" t="s">
        <v>73</v>
      </c>
      <c r="L31" s="53">
        <v>168122</v>
      </c>
      <c r="M31" s="54">
        <v>220</v>
      </c>
      <c r="N31" s="55">
        <f>L31/M31</f>
        <v>764.19090909090914</v>
      </c>
      <c r="O31" s="31"/>
    </row>
    <row r="32" spans="2:15">
      <c r="B32" s="26"/>
      <c r="C32" s="30"/>
      <c r="D32" s="346" t="s">
        <v>74</v>
      </c>
      <c r="E32" s="347"/>
      <c r="F32" s="347"/>
      <c r="G32" s="347"/>
      <c r="H32" s="347"/>
      <c r="I32" s="347"/>
      <c r="J32" s="348"/>
      <c r="K32" s="41" t="s">
        <v>75</v>
      </c>
      <c r="L32" s="53">
        <v>190.21</v>
      </c>
      <c r="M32" s="56">
        <v>0.2</v>
      </c>
      <c r="N32" s="55">
        <f>L32*M32</f>
        <v>38.042000000000002</v>
      </c>
      <c r="O32" s="31"/>
    </row>
    <row r="33" spans="2:15">
      <c r="B33" s="26"/>
      <c r="C33" s="30"/>
      <c r="D33" s="346"/>
      <c r="E33" s="347"/>
      <c r="F33" s="347"/>
      <c r="G33" s="347"/>
      <c r="H33" s="347"/>
      <c r="I33" s="347"/>
      <c r="J33" s="348"/>
      <c r="K33" s="41" t="str">
        <f>IF(D33&lt;&gt;"",VLOOKUP(D33,#REF!,2,FALSE)," ")</f>
        <v xml:space="preserve"> </v>
      </c>
      <c r="L33" s="53" t="str">
        <f>IF(D33&lt;&gt;"",VLOOKUP(D33,#REF!,3,FALSE)," ")</f>
        <v xml:space="preserve"> </v>
      </c>
      <c r="M33" s="57"/>
      <c r="N33" s="55"/>
      <c r="O33" s="31"/>
    </row>
    <row r="34" spans="2:15">
      <c r="B34" s="26"/>
      <c r="C34" s="30"/>
      <c r="D34" s="383"/>
      <c r="E34" s="384"/>
      <c r="F34" s="384"/>
      <c r="G34" s="384"/>
      <c r="H34" s="384"/>
      <c r="I34" s="384"/>
      <c r="J34" s="385"/>
      <c r="K34" s="41" t="str">
        <f>IF(D34&lt;&gt;"",VLOOKUP(D34,#REF!,2,FALSE)," ")</f>
        <v xml:space="preserve"> </v>
      </c>
      <c r="L34" s="53" t="str">
        <f>IF(D34&lt;&gt;"",VLOOKUP(D34,#REF!,3,FALSE)," ")</f>
        <v xml:space="preserve"> </v>
      </c>
      <c r="M34" s="57"/>
      <c r="N34" s="58"/>
      <c r="O34" s="31"/>
    </row>
    <row r="35" spans="2:15">
      <c r="B35" s="26"/>
      <c r="C35" s="30"/>
      <c r="D35" s="383"/>
      <c r="E35" s="384"/>
      <c r="F35" s="384"/>
      <c r="G35" s="384"/>
      <c r="H35" s="384"/>
      <c r="I35" s="384"/>
      <c r="J35" s="385"/>
      <c r="K35" s="41" t="str">
        <f>IF(D35&lt;&gt;"",VLOOKUP(D35,#REF!,2,FALSE)," ")</f>
        <v xml:space="preserve"> </v>
      </c>
      <c r="L35" s="53" t="str">
        <f>IF(D35&lt;&gt;"",VLOOKUP(D35,#REF!,3,FALSE)," ")</f>
        <v xml:space="preserve"> </v>
      </c>
      <c r="M35" s="57"/>
      <c r="N35" s="58"/>
      <c r="O35" s="31"/>
    </row>
    <row r="36" spans="2:15" ht="15.75" thickBot="1">
      <c r="B36" s="26"/>
      <c r="C36" s="30"/>
      <c r="D36" s="381" t="s">
        <v>76</v>
      </c>
      <c r="E36" s="382"/>
      <c r="F36" s="382"/>
      <c r="G36" s="382"/>
      <c r="H36" s="382"/>
      <c r="I36" s="382"/>
      <c r="J36" s="382"/>
      <c r="K36" s="382"/>
      <c r="L36" s="382"/>
      <c r="M36" s="382"/>
      <c r="N36" s="59">
        <f>SUM(N31:N35)</f>
        <v>802.23290909090917</v>
      </c>
      <c r="O36" s="31"/>
    </row>
    <row r="37" spans="2:15">
      <c r="B37" s="26"/>
      <c r="C37" s="30"/>
      <c r="D37" s="366" t="s">
        <v>77</v>
      </c>
      <c r="E37" s="367"/>
      <c r="F37" s="367"/>
      <c r="G37" s="367"/>
      <c r="H37" s="367"/>
      <c r="I37" s="367"/>
      <c r="J37" s="367"/>
      <c r="K37" s="367"/>
      <c r="L37" s="367"/>
      <c r="M37" s="367"/>
      <c r="N37" s="368"/>
      <c r="O37" s="31"/>
    </row>
    <row r="38" spans="2:15">
      <c r="B38" s="26"/>
      <c r="C38" s="30"/>
      <c r="D38" s="369"/>
      <c r="E38" s="364"/>
      <c r="F38" s="364"/>
      <c r="G38" s="364"/>
      <c r="H38" s="364"/>
      <c r="I38" s="364"/>
      <c r="J38" s="364"/>
      <c r="K38" s="364"/>
      <c r="L38" s="364"/>
      <c r="M38" s="364"/>
      <c r="N38" s="370"/>
      <c r="O38" s="31"/>
    </row>
    <row r="39" spans="2:15" ht="15.75" thickBot="1">
      <c r="B39" s="26"/>
      <c r="C39" s="30"/>
      <c r="D39" s="371"/>
      <c r="E39" s="372"/>
      <c r="F39" s="372"/>
      <c r="G39" s="372"/>
      <c r="H39" s="372"/>
      <c r="I39" s="372"/>
      <c r="J39" s="372"/>
      <c r="K39" s="372"/>
      <c r="L39" s="372"/>
      <c r="M39" s="372"/>
      <c r="N39" s="373"/>
      <c r="O39" s="31"/>
    </row>
    <row r="40" spans="2:15" ht="30">
      <c r="B40" s="26"/>
      <c r="C40" s="30"/>
      <c r="D40" s="379" t="s">
        <v>66</v>
      </c>
      <c r="E40" s="380"/>
      <c r="F40" s="380"/>
      <c r="G40" s="380"/>
      <c r="H40" s="380"/>
      <c r="I40" s="380"/>
      <c r="J40" s="380"/>
      <c r="K40" s="47" t="s">
        <v>4</v>
      </c>
      <c r="L40" s="47" t="s">
        <v>8</v>
      </c>
      <c r="M40" s="47" t="s">
        <v>78</v>
      </c>
      <c r="N40" s="48" t="s">
        <v>71</v>
      </c>
      <c r="O40" s="31"/>
    </row>
    <row r="41" spans="2:15">
      <c r="B41" s="26"/>
      <c r="C41" s="30"/>
      <c r="D41" s="376"/>
      <c r="E41" s="377"/>
      <c r="F41" s="377"/>
      <c r="G41" s="377"/>
      <c r="H41" s="377"/>
      <c r="I41" s="377"/>
      <c r="J41" s="378"/>
      <c r="K41" s="41"/>
      <c r="L41" s="60"/>
      <c r="M41" s="61"/>
      <c r="N41" s="55"/>
      <c r="O41" s="31"/>
    </row>
    <row r="42" spans="2:15">
      <c r="B42" s="26"/>
      <c r="C42" s="30"/>
      <c r="D42" s="376"/>
      <c r="E42" s="377"/>
      <c r="F42" s="377"/>
      <c r="G42" s="377"/>
      <c r="H42" s="377"/>
      <c r="I42" s="377"/>
      <c r="J42" s="378"/>
      <c r="K42" s="41"/>
      <c r="L42" s="60"/>
      <c r="M42" s="61"/>
      <c r="N42" s="55"/>
      <c r="O42" s="31"/>
    </row>
    <row r="43" spans="2:15">
      <c r="B43" s="26"/>
      <c r="C43" s="30"/>
      <c r="D43" s="376"/>
      <c r="E43" s="377"/>
      <c r="F43" s="377"/>
      <c r="G43" s="377"/>
      <c r="H43" s="377"/>
      <c r="I43" s="377"/>
      <c r="J43" s="378"/>
      <c r="K43" s="41"/>
      <c r="L43" s="60"/>
      <c r="M43" s="61"/>
      <c r="N43" s="55"/>
      <c r="O43" s="31"/>
    </row>
    <row r="44" spans="2:15">
      <c r="B44" s="26"/>
      <c r="C44" s="30"/>
      <c r="D44" s="376"/>
      <c r="E44" s="377"/>
      <c r="F44" s="377"/>
      <c r="G44" s="377"/>
      <c r="H44" s="377"/>
      <c r="I44" s="377"/>
      <c r="J44" s="378"/>
      <c r="K44" s="41"/>
      <c r="L44" s="60"/>
      <c r="M44" s="61"/>
      <c r="N44" s="55"/>
      <c r="O44" s="31"/>
    </row>
    <row r="45" spans="2:15">
      <c r="B45" s="26"/>
      <c r="C45" s="30"/>
      <c r="D45" s="376"/>
      <c r="E45" s="377"/>
      <c r="F45" s="377"/>
      <c r="G45" s="377"/>
      <c r="H45" s="377"/>
      <c r="I45" s="377"/>
      <c r="J45" s="378"/>
      <c r="K45" s="41"/>
      <c r="L45" s="60"/>
      <c r="M45" s="61"/>
      <c r="N45" s="55"/>
      <c r="O45" s="31"/>
    </row>
    <row r="46" spans="2:15">
      <c r="B46" s="26"/>
      <c r="C46" s="30"/>
      <c r="D46" s="346"/>
      <c r="E46" s="347"/>
      <c r="F46" s="347"/>
      <c r="G46" s="347"/>
      <c r="H46" s="347"/>
      <c r="I46" s="347"/>
      <c r="J46" s="348"/>
      <c r="K46" s="41"/>
      <c r="L46" s="57"/>
      <c r="M46" s="61"/>
      <c r="N46" s="55"/>
      <c r="O46" s="31"/>
    </row>
    <row r="47" spans="2:15">
      <c r="B47" s="26"/>
      <c r="C47" s="30"/>
      <c r="D47" s="346"/>
      <c r="E47" s="347"/>
      <c r="F47" s="347"/>
      <c r="G47" s="347"/>
      <c r="H47" s="347"/>
      <c r="I47" s="347"/>
      <c r="J47" s="348"/>
      <c r="K47" s="41"/>
      <c r="L47" s="57"/>
      <c r="M47" s="61"/>
      <c r="N47" s="55"/>
      <c r="O47" s="31"/>
    </row>
    <row r="48" spans="2:15">
      <c r="B48" s="26"/>
      <c r="C48" s="30"/>
      <c r="D48" s="346"/>
      <c r="E48" s="347"/>
      <c r="F48" s="347"/>
      <c r="G48" s="347"/>
      <c r="H48" s="347"/>
      <c r="I48" s="347"/>
      <c r="J48" s="348"/>
      <c r="K48" s="41"/>
      <c r="L48" s="57"/>
      <c r="M48" s="61"/>
      <c r="N48" s="55"/>
      <c r="O48" s="31"/>
    </row>
    <row r="49" spans="2:15" ht="15.75" thickBot="1">
      <c r="B49" s="26"/>
      <c r="C49" s="30"/>
      <c r="D49" s="381" t="s">
        <v>76</v>
      </c>
      <c r="E49" s="382"/>
      <c r="F49" s="382"/>
      <c r="G49" s="382"/>
      <c r="H49" s="382"/>
      <c r="I49" s="382"/>
      <c r="J49" s="382"/>
      <c r="K49" s="382"/>
      <c r="L49" s="382"/>
      <c r="M49" s="382"/>
      <c r="N49" s="59">
        <f>SUM(N41:N48)</f>
        <v>0</v>
      </c>
      <c r="O49" s="31"/>
    </row>
    <row r="50" spans="2:15">
      <c r="B50" s="26"/>
      <c r="C50" s="30"/>
      <c r="D50" s="366" t="s">
        <v>79</v>
      </c>
      <c r="E50" s="367"/>
      <c r="F50" s="367"/>
      <c r="G50" s="367"/>
      <c r="H50" s="367"/>
      <c r="I50" s="367"/>
      <c r="J50" s="367"/>
      <c r="K50" s="367"/>
      <c r="L50" s="367"/>
      <c r="M50" s="367"/>
      <c r="N50" s="368"/>
      <c r="O50" s="31"/>
    </row>
    <row r="51" spans="2:15">
      <c r="B51" s="26"/>
      <c r="C51" s="30"/>
      <c r="D51" s="369"/>
      <c r="E51" s="364"/>
      <c r="F51" s="364"/>
      <c r="G51" s="364"/>
      <c r="H51" s="364"/>
      <c r="I51" s="364"/>
      <c r="J51" s="364"/>
      <c r="K51" s="364"/>
      <c r="L51" s="364"/>
      <c r="M51" s="364"/>
      <c r="N51" s="370"/>
      <c r="O51" s="31"/>
    </row>
    <row r="52" spans="2:15" ht="15.75" thickBot="1">
      <c r="B52" s="26"/>
      <c r="C52" s="30"/>
      <c r="D52" s="371"/>
      <c r="E52" s="372"/>
      <c r="F52" s="372"/>
      <c r="G52" s="372"/>
      <c r="H52" s="372"/>
      <c r="I52" s="372"/>
      <c r="J52" s="372"/>
      <c r="K52" s="372"/>
      <c r="L52" s="372"/>
      <c r="M52" s="372"/>
      <c r="N52" s="373"/>
      <c r="O52" s="31"/>
    </row>
    <row r="53" spans="2:15" ht="30">
      <c r="B53" s="26"/>
      <c r="C53" s="30"/>
      <c r="D53" s="379" t="s">
        <v>80</v>
      </c>
      <c r="E53" s="380"/>
      <c r="F53" s="380"/>
      <c r="G53" s="380"/>
      <c r="H53" s="380"/>
      <c r="I53" s="380"/>
      <c r="J53" s="47" t="s">
        <v>81</v>
      </c>
      <c r="K53" s="47" t="s">
        <v>82</v>
      </c>
      <c r="L53" s="47" t="s">
        <v>4</v>
      </c>
      <c r="M53" s="47" t="s">
        <v>69</v>
      </c>
      <c r="N53" s="48" t="s">
        <v>71</v>
      </c>
      <c r="O53" s="31"/>
    </row>
    <row r="54" spans="2:15">
      <c r="B54" s="26"/>
      <c r="C54" s="30"/>
      <c r="D54" s="346"/>
      <c r="E54" s="347"/>
      <c r="F54" s="347"/>
      <c r="G54" s="347"/>
      <c r="H54" s="347"/>
      <c r="I54" s="348"/>
      <c r="J54" s="57"/>
      <c r="K54" s="57"/>
      <c r="L54" s="57"/>
      <c r="M54" s="57"/>
      <c r="N54" s="58"/>
      <c r="O54" s="31"/>
    </row>
    <row r="55" spans="2:15">
      <c r="B55" s="26"/>
      <c r="C55" s="30"/>
      <c r="D55" s="346"/>
      <c r="E55" s="347"/>
      <c r="F55" s="347"/>
      <c r="G55" s="347"/>
      <c r="H55" s="347"/>
      <c r="I55" s="348"/>
      <c r="J55" s="57"/>
      <c r="K55" s="57"/>
      <c r="L55" s="57"/>
      <c r="M55" s="57"/>
      <c r="N55" s="58"/>
      <c r="O55" s="31"/>
    </row>
    <row r="56" spans="2:15">
      <c r="B56" s="26"/>
      <c r="C56" s="30"/>
      <c r="D56" s="346"/>
      <c r="E56" s="347"/>
      <c r="F56" s="347"/>
      <c r="G56" s="347"/>
      <c r="H56" s="347"/>
      <c r="I56" s="348"/>
      <c r="J56" s="57"/>
      <c r="K56" s="57"/>
      <c r="L56" s="57"/>
      <c r="M56" s="57"/>
      <c r="N56" s="58"/>
      <c r="O56" s="31"/>
    </row>
    <row r="57" spans="2:15" ht="15.75" thickBot="1">
      <c r="B57" s="26"/>
      <c r="C57" s="30"/>
      <c r="D57" s="381" t="s">
        <v>76</v>
      </c>
      <c r="E57" s="382"/>
      <c r="F57" s="382"/>
      <c r="G57" s="382"/>
      <c r="H57" s="382"/>
      <c r="I57" s="382"/>
      <c r="J57" s="382"/>
      <c r="K57" s="382"/>
      <c r="L57" s="382"/>
      <c r="M57" s="382"/>
      <c r="N57" s="62">
        <f>SUM(N54:N56)</f>
        <v>0</v>
      </c>
      <c r="O57" s="31"/>
    </row>
    <row r="58" spans="2:15">
      <c r="B58" s="26"/>
      <c r="C58" s="30"/>
      <c r="D58" s="366" t="s">
        <v>83</v>
      </c>
      <c r="E58" s="367"/>
      <c r="F58" s="367"/>
      <c r="G58" s="367"/>
      <c r="H58" s="367"/>
      <c r="I58" s="367"/>
      <c r="J58" s="367"/>
      <c r="K58" s="367"/>
      <c r="L58" s="367"/>
      <c r="M58" s="367"/>
      <c r="N58" s="368"/>
      <c r="O58" s="31"/>
    </row>
    <row r="59" spans="2:15">
      <c r="B59" s="26"/>
      <c r="C59" s="30"/>
      <c r="D59" s="369"/>
      <c r="E59" s="364"/>
      <c r="F59" s="364"/>
      <c r="G59" s="364"/>
      <c r="H59" s="364"/>
      <c r="I59" s="364"/>
      <c r="J59" s="364"/>
      <c r="K59" s="364"/>
      <c r="L59" s="364"/>
      <c r="M59" s="364"/>
      <c r="N59" s="370"/>
      <c r="O59" s="31"/>
    </row>
    <row r="60" spans="2:15" ht="15.75" thickBot="1">
      <c r="B60" s="26"/>
      <c r="C60" s="30"/>
      <c r="D60" s="371"/>
      <c r="E60" s="372"/>
      <c r="F60" s="372"/>
      <c r="G60" s="372"/>
      <c r="H60" s="372"/>
      <c r="I60" s="372"/>
      <c r="J60" s="372"/>
      <c r="K60" s="372"/>
      <c r="L60" s="372"/>
      <c r="M60" s="372"/>
      <c r="N60" s="373"/>
      <c r="O60" s="31"/>
    </row>
    <row r="61" spans="2:15" ht="30">
      <c r="B61" s="26"/>
      <c r="C61" s="30"/>
      <c r="D61" s="374" t="s">
        <v>84</v>
      </c>
      <c r="E61" s="375"/>
      <c r="F61" s="375"/>
      <c r="G61" s="375"/>
      <c r="H61" s="375"/>
      <c r="I61" s="375"/>
      <c r="J61" s="63" t="s">
        <v>85</v>
      </c>
      <c r="K61" s="63" t="s">
        <v>86</v>
      </c>
      <c r="L61" s="63" t="s">
        <v>87</v>
      </c>
      <c r="M61" s="63" t="s">
        <v>70</v>
      </c>
      <c r="N61" s="64" t="s">
        <v>71</v>
      </c>
      <c r="O61" s="31"/>
    </row>
    <row r="62" spans="2:15">
      <c r="B62" s="26"/>
      <c r="C62" s="30"/>
      <c r="D62" s="376" t="s">
        <v>88</v>
      </c>
      <c r="E62" s="377"/>
      <c r="F62" s="377"/>
      <c r="G62" s="377"/>
      <c r="H62" s="377"/>
      <c r="I62" s="378"/>
      <c r="J62" s="65">
        <v>205905.6</v>
      </c>
      <c r="K62" s="66">
        <v>2</v>
      </c>
      <c r="L62" s="65">
        <f>K62*J62</f>
        <v>411811.2</v>
      </c>
      <c r="M62" s="54">
        <v>338.53799125</v>
      </c>
      <c r="N62" s="67">
        <f>L62/M62</f>
        <v>1216.4401356534604</v>
      </c>
      <c r="O62" s="31"/>
    </row>
    <row r="63" spans="2:15">
      <c r="B63" s="26"/>
      <c r="C63" s="30"/>
      <c r="D63" s="376" t="s">
        <v>89</v>
      </c>
      <c r="E63" s="377"/>
      <c r="F63" s="377"/>
      <c r="G63" s="377"/>
      <c r="H63" s="377"/>
      <c r="I63" s="378"/>
      <c r="J63" s="65">
        <v>98634.9</v>
      </c>
      <c r="K63" s="66">
        <v>2</v>
      </c>
      <c r="L63" s="65">
        <f>K63*J63</f>
        <v>197269.8</v>
      </c>
      <c r="M63" s="54">
        <v>331.08850000000001</v>
      </c>
      <c r="N63" s="67">
        <f>L63/M63</f>
        <v>595.82196300989006</v>
      </c>
      <c r="O63" s="31"/>
    </row>
    <row r="64" spans="2:15">
      <c r="B64" s="26"/>
      <c r="C64" s="30"/>
      <c r="D64" s="376"/>
      <c r="E64" s="377"/>
      <c r="F64" s="377"/>
      <c r="G64" s="377"/>
      <c r="H64" s="377"/>
      <c r="I64" s="378"/>
      <c r="J64" s="65"/>
      <c r="K64" s="68"/>
      <c r="L64" s="69"/>
      <c r="M64" s="54"/>
      <c r="N64" s="67"/>
      <c r="O64" s="31"/>
    </row>
    <row r="65" spans="2:15">
      <c r="B65" s="26"/>
      <c r="C65" s="30"/>
      <c r="D65" s="346"/>
      <c r="E65" s="347"/>
      <c r="F65" s="347"/>
      <c r="G65" s="347"/>
      <c r="H65" s="347"/>
      <c r="I65" s="348"/>
      <c r="J65" s="57"/>
      <c r="K65" s="57"/>
      <c r="L65" s="57"/>
      <c r="M65" s="57"/>
      <c r="N65" s="58"/>
      <c r="O65" s="31"/>
    </row>
    <row r="66" spans="2:15" ht="15.75" thickBot="1">
      <c r="B66" s="26"/>
      <c r="C66" s="30"/>
      <c r="D66" s="350" t="s">
        <v>76</v>
      </c>
      <c r="E66" s="351"/>
      <c r="F66" s="351"/>
      <c r="G66" s="351"/>
      <c r="H66" s="351"/>
      <c r="I66" s="351"/>
      <c r="J66" s="351"/>
      <c r="K66" s="351"/>
      <c r="L66" s="351"/>
      <c r="M66" s="351"/>
      <c r="N66" s="70">
        <f>SUM(N62:N65)</f>
        <v>1812.2620986633506</v>
      </c>
      <c r="O66" s="31"/>
    </row>
    <row r="67" spans="2:15">
      <c r="B67" s="26"/>
      <c r="C67" s="30"/>
      <c r="D67" s="71"/>
      <c r="E67" s="72"/>
      <c r="F67" s="72"/>
      <c r="G67" s="72"/>
      <c r="H67" s="72"/>
      <c r="I67" s="72"/>
      <c r="J67" s="72"/>
      <c r="K67" s="72"/>
      <c r="L67" s="72"/>
      <c r="M67" s="72"/>
      <c r="N67" s="73"/>
      <c r="O67" s="31"/>
    </row>
    <row r="68" spans="2:15" ht="15.75" thickBot="1">
      <c r="B68" s="26"/>
      <c r="C68" s="30"/>
      <c r="D68" s="352" t="s">
        <v>90</v>
      </c>
      <c r="E68" s="353"/>
      <c r="F68" s="353"/>
      <c r="G68" s="353"/>
      <c r="H68" s="353"/>
      <c r="I68" s="353"/>
      <c r="J68" s="353"/>
      <c r="K68" s="353"/>
      <c r="L68" s="353"/>
      <c r="M68" s="353"/>
      <c r="N68" s="74">
        <f>ROUND(N36+N49+N57+N66,0)</f>
        <v>2614</v>
      </c>
      <c r="O68" s="31"/>
    </row>
    <row r="69" spans="2:15" ht="15.75" thickTop="1">
      <c r="B69" s="26"/>
      <c r="C69" s="30"/>
      <c r="D69" s="75"/>
      <c r="E69" s="76"/>
      <c r="F69" s="76"/>
      <c r="G69" s="76"/>
      <c r="H69" s="76"/>
      <c r="I69" s="76"/>
      <c r="J69" s="76"/>
      <c r="K69" s="76"/>
      <c r="L69" s="76"/>
      <c r="M69" s="76"/>
      <c r="N69" s="77"/>
      <c r="O69" s="31"/>
    </row>
    <row r="70" spans="2:15">
      <c r="B70" s="26"/>
      <c r="C70" s="30"/>
      <c r="D70" s="78"/>
      <c r="E70" s="79"/>
      <c r="F70" s="79"/>
      <c r="G70" s="79"/>
      <c r="H70" s="354"/>
      <c r="I70" s="354"/>
      <c r="J70" s="354"/>
      <c r="K70" s="354"/>
      <c r="L70" s="79"/>
      <c r="M70" s="79"/>
      <c r="N70" s="80"/>
      <c r="O70" s="31"/>
    </row>
    <row r="71" spans="2:15">
      <c r="B71" s="26"/>
      <c r="C71" s="30"/>
      <c r="D71" s="78"/>
      <c r="E71" s="79"/>
      <c r="F71" s="79"/>
      <c r="G71" s="79"/>
      <c r="H71" s="354"/>
      <c r="I71" s="354"/>
      <c r="J71" s="354"/>
      <c r="K71" s="354"/>
      <c r="L71" s="79"/>
      <c r="M71" s="79"/>
      <c r="N71" s="80"/>
      <c r="O71" s="31"/>
    </row>
    <row r="72" spans="2:15" ht="15.75" thickBot="1">
      <c r="B72" s="26"/>
      <c r="C72" s="30"/>
      <c r="D72" s="78"/>
      <c r="E72" s="79"/>
      <c r="F72" s="79"/>
      <c r="G72" s="81" t="s">
        <v>91</v>
      </c>
      <c r="H72" s="355"/>
      <c r="I72" s="355"/>
      <c r="J72" s="355"/>
      <c r="K72" s="355"/>
      <c r="L72" s="79"/>
      <c r="M72" s="79"/>
      <c r="N72" s="80"/>
      <c r="O72" s="31"/>
    </row>
    <row r="73" spans="2:15">
      <c r="B73" s="26"/>
      <c r="C73" s="30"/>
      <c r="D73" s="78"/>
      <c r="E73" s="79"/>
      <c r="F73" s="79"/>
      <c r="G73" s="82" t="s">
        <v>92</v>
      </c>
      <c r="H73" s="356"/>
      <c r="I73" s="356"/>
      <c r="J73" s="356"/>
      <c r="K73" s="356"/>
      <c r="L73" s="356"/>
      <c r="M73" s="79"/>
      <c r="N73" s="80"/>
      <c r="O73" s="31"/>
    </row>
    <row r="74" spans="2:15" ht="15.75">
      <c r="B74" s="26"/>
      <c r="C74" s="30"/>
      <c r="D74" s="78"/>
      <c r="E74" s="79"/>
      <c r="F74" s="79"/>
      <c r="G74" s="342" t="s">
        <v>93</v>
      </c>
      <c r="H74" s="342"/>
      <c r="I74" s="342"/>
      <c r="J74" s="342"/>
      <c r="K74" s="342"/>
      <c r="L74" s="79"/>
      <c r="M74" s="79"/>
      <c r="N74" s="80"/>
      <c r="O74" s="31"/>
    </row>
    <row r="75" spans="2:15">
      <c r="B75" s="26"/>
      <c r="C75" s="30"/>
      <c r="D75" s="78"/>
      <c r="E75" s="79"/>
      <c r="F75" s="79"/>
      <c r="G75" s="83"/>
      <c r="H75" s="79"/>
      <c r="I75" s="79"/>
      <c r="J75" s="79"/>
      <c r="K75" s="79"/>
      <c r="L75" s="79"/>
      <c r="M75" s="79"/>
      <c r="N75" s="80"/>
      <c r="O75" s="31"/>
    </row>
    <row r="76" spans="2:15">
      <c r="B76" s="26"/>
      <c r="C76" s="30"/>
      <c r="D76" s="78"/>
      <c r="E76" s="79"/>
      <c r="F76" s="79"/>
      <c r="G76" s="357"/>
      <c r="H76" s="357"/>
      <c r="I76" s="357"/>
      <c r="J76" s="357"/>
      <c r="K76" s="357"/>
      <c r="L76" s="79"/>
      <c r="M76" s="79"/>
      <c r="N76" s="80"/>
      <c r="O76" s="31"/>
    </row>
    <row r="77" spans="2:15" ht="15.75" thickBot="1">
      <c r="B77" s="26"/>
      <c r="C77" s="30"/>
      <c r="D77" s="84"/>
      <c r="E77" s="85"/>
      <c r="F77" s="85"/>
      <c r="G77" s="81"/>
      <c r="H77" s="85"/>
      <c r="I77" s="85"/>
      <c r="J77" s="85"/>
      <c r="K77" s="85"/>
      <c r="L77" s="85"/>
      <c r="M77" s="85"/>
      <c r="N77" s="86"/>
      <c r="O77" s="31"/>
    </row>
    <row r="78" spans="2:15" ht="15.75" thickBot="1">
      <c r="B78" s="26"/>
      <c r="C78" s="30"/>
      <c r="D78" s="87" t="s">
        <v>94</v>
      </c>
      <c r="E78" s="88"/>
      <c r="F78" s="358"/>
      <c r="G78" s="358"/>
      <c r="H78" s="358"/>
      <c r="I78" s="358"/>
      <c r="J78" s="358"/>
      <c r="K78" s="358"/>
      <c r="L78" s="358"/>
      <c r="M78" s="358"/>
      <c r="N78" s="359"/>
      <c r="O78" s="31"/>
    </row>
    <row r="79" spans="2:15" ht="15.75" thickBot="1">
      <c r="B79" s="26"/>
      <c r="C79" s="30"/>
      <c r="D79" s="360"/>
      <c r="E79" s="361"/>
      <c r="F79" s="361"/>
      <c r="G79" s="361"/>
      <c r="H79" s="361"/>
      <c r="I79" s="361"/>
      <c r="J79" s="361"/>
      <c r="K79" s="361"/>
      <c r="L79" s="361"/>
      <c r="M79" s="361"/>
      <c r="N79" s="362"/>
      <c r="O79" s="31"/>
    </row>
    <row r="80" spans="2:15" ht="15.75" thickBot="1">
      <c r="B80" s="26"/>
      <c r="C80" s="30"/>
      <c r="D80" s="360"/>
      <c r="E80" s="361"/>
      <c r="F80" s="361"/>
      <c r="G80" s="361"/>
      <c r="H80" s="361"/>
      <c r="I80" s="361"/>
      <c r="J80" s="361"/>
      <c r="K80" s="361"/>
      <c r="L80" s="361"/>
      <c r="M80" s="361"/>
      <c r="N80" s="362"/>
      <c r="O80" s="31"/>
    </row>
    <row r="81" spans="2:15">
      <c r="B81" s="26"/>
      <c r="C81" s="30"/>
      <c r="D81" s="78"/>
      <c r="E81" s="79"/>
      <c r="F81" s="79"/>
      <c r="G81" s="79"/>
      <c r="H81" s="79"/>
      <c r="I81" s="79"/>
      <c r="J81" s="79"/>
      <c r="K81" s="79"/>
      <c r="L81" s="79"/>
      <c r="M81" s="79"/>
      <c r="N81" s="80"/>
      <c r="O81" s="31"/>
    </row>
    <row r="82" spans="2:15">
      <c r="B82" s="26"/>
      <c r="C82" s="30"/>
      <c r="D82" s="89" t="s">
        <v>95</v>
      </c>
      <c r="E82" s="79"/>
      <c r="F82" s="79"/>
      <c r="G82" s="79"/>
      <c r="H82" s="79"/>
      <c r="I82" s="79"/>
      <c r="J82" s="79"/>
      <c r="K82" s="79"/>
      <c r="L82" s="79"/>
      <c r="M82" s="79"/>
      <c r="N82" s="80"/>
      <c r="O82" s="31"/>
    </row>
    <row r="83" spans="2:15">
      <c r="B83" s="26"/>
      <c r="C83" s="30"/>
      <c r="D83" s="363" t="s">
        <v>96</v>
      </c>
      <c r="E83" s="364"/>
      <c r="F83" s="364"/>
      <c r="G83" s="364"/>
      <c r="H83" s="364"/>
      <c r="I83" s="364"/>
      <c r="J83" s="364"/>
      <c r="K83" s="364"/>
      <c r="L83" s="364"/>
      <c r="M83" s="364"/>
      <c r="N83" s="365"/>
      <c r="O83" s="31"/>
    </row>
    <row r="84" spans="2:15">
      <c r="B84" s="26"/>
      <c r="C84" s="30"/>
      <c r="D84" s="363"/>
      <c r="E84" s="364"/>
      <c r="F84" s="364"/>
      <c r="G84" s="364"/>
      <c r="H84" s="364"/>
      <c r="I84" s="364"/>
      <c r="J84" s="364"/>
      <c r="K84" s="364"/>
      <c r="L84" s="364"/>
      <c r="M84" s="364"/>
      <c r="N84" s="365"/>
      <c r="O84" s="31"/>
    </row>
    <row r="85" spans="2:15">
      <c r="B85" s="26"/>
      <c r="C85" s="30"/>
      <c r="D85" s="363" t="s">
        <v>97</v>
      </c>
      <c r="E85" s="364"/>
      <c r="F85" s="364"/>
      <c r="G85" s="364"/>
      <c r="H85" s="364"/>
      <c r="I85" s="364"/>
      <c r="J85" s="364"/>
      <c r="K85" s="364"/>
      <c r="L85" s="364"/>
      <c r="M85" s="364"/>
      <c r="N85" s="365"/>
      <c r="O85" s="31"/>
    </row>
    <row r="86" spans="2:15">
      <c r="B86" s="26"/>
      <c r="C86" s="30"/>
      <c r="D86" s="363"/>
      <c r="E86" s="364"/>
      <c r="F86" s="364"/>
      <c r="G86" s="364"/>
      <c r="H86" s="364"/>
      <c r="I86" s="364"/>
      <c r="J86" s="364"/>
      <c r="K86" s="364"/>
      <c r="L86" s="364"/>
      <c r="M86" s="364"/>
      <c r="N86" s="365"/>
      <c r="O86" s="31"/>
    </row>
    <row r="87" spans="2:15">
      <c r="B87" s="26"/>
      <c r="C87" s="30"/>
      <c r="D87" s="78"/>
      <c r="E87" s="79"/>
      <c r="F87" s="79"/>
      <c r="G87" s="79"/>
      <c r="H87" s="79"/>
      <c r="I87" s="79"/>
      <c r="J87" s="79"/>
      <c r="K87" s="79"/>
      <c r="L87" s="79"/>
      <c r="M87" s="79"/>
      <c r="N87" s="80"/>
      <c r="O87" s="31"/>
    </row>
    <row r="88" spans="2:15">
      <c r="B88" s="26"/>
      <c r="C88" s="30"/>
      <c r="D88" s="78"/>
      <c r="E88" s="79"/>
      <c r="F88" s="79"/>
      <c r="G88" s="79"/>
      <c r="H88" s="79"/>
      <c r="I88" s="79"/>
      <c r="J88" s="79"/>
      <c r="K88" s="79"/>
      <c r="L88" s="79"/>
      <c r="M88" s="79"/>
      <c r="N88" s="80"/>
      <c r="O88" s="31"/>
    </row>
    <row r="89" spans="2:15">
      <c r="B89" s="26"/>
      <c r="C89" s="30"/>
      <c r="D89" s="78"/>
      <c r="E89" s="79"/>
      <c r="F89" s="79"/>
      <c r="G89" s="79"/>
      <c r="H89" s="79"/>
      <c r="I89" s="79"/>
      <c r="J89" s="79"/>
      <c r="K89" s="79"/>
      <c r="L89" s="79"/>
      <c r="M89" s="79"/>
      <c r="N89" s="80"/>
      <c r="O89" s="31"/>
    </row>
    <row r="90" spans="2:15">
      <c r="B90" s="26"/>
      <c r="C90" s="30"/>
      <c r="D90" s="78"/>
      <c r="E90" s="79"/>
      <c r="F90" s="79"/>
      <c r="G90" s="79"/>
      <c r="H90" s="343"/>
      <c r="I90" s="343"/>
      <c r="J90" s="343"/>
      <c r="K90" s="343"/>
      <c r="L90" s="79"/>
      <c r="M90" s="79"/>
      <c r="N90" s="80"/>
      <c r="O90" s="31"/>
    </row>
    <row r="91" spans="2:15">
      <c r="B91" s="26"/>
      <c r="C91" s="30"/>
      <c r="D91" s="78"/>
      <c r="E91" s="79"/>
      <c r="F91" s="79"/>
      <c r="G91" s="79"/>
      <c r="H91" s="343"/>
      <c r="I91" s="343"/>
      <c r="J91" s="343"/>
      <c r="K91" s="343"/>
      <c r="L91" s="79"/>
      <c r="M91" s="79"/>
      <c r="N91" s="80"/>
      <c r="O91" s="31"/>
    </row>
    <row r="92" spans="2:15" ht="15.75" thickBot="1">
      <c r="B92" s="26"/>
      <c r="C92" s="30"/>
      <c r="D92" s="78"/>
      <c r="E92" s="79"/>
      <c r="F92" s="79"/>
      <c r="G92" s="81" t="s">
        <v>91</v>
      </c>
      <c r="H92" s="349"/>
      <c r="I92" s="349"/>
      <c r="J92" s="349"/>
      <c r="K92" s="349"/>
      <c r="L92" s="79"/>
      <c r="M92" s="79"/>
      <c r="N92" s="80"/>
      <c r="O92" s="31"/>
    </row>
    <row r="93" spans="2:15">
      <c r="B93" s="26"/>
      <c r="C93" s="30"/>
      <c r="D93" s="78"/>
      <c r="E93" s="79"/>
      <c r="F93" s="79"/>
      <c r="G93" s="82" t="s">
        <v>92</v>
      </c>
      <c r="H93" s="341"/>
      <c r="I93" s="341"/>
      <c r="J93" s="341"/>
      <c r="K93" s="341"/>
      <c r="L93" s="79"/>
      <c r="M93" s="79"/>
      <c r="N93" s="80"/>
      <c r="O93" s="31"/>
    </row>
    <row r="94" spans="2:15" ht="15.75">
      <c r="B94" s="26"/>
      <c r="C94" s="30"/>
      <c r="D94" s="78"/>
      <c r="E94" s="79"/>
      <c r="F94" s="79"/>
      <c r="G94" s="342" t="s">
        <v>98</v>
      </c>
      <c r="H94" s="342"/>
      <c r="I94" s="342"/>
      <c r="J94" s="342"/>
      <c r="K94" s="342"/>
      <c r="L94" s="79"/>
      <c r="M94" s="79"/>
      <c r="N94" s="80"/>
      <c r="O94" s="31"/>
    </row>
    <row r="95" spans="2:15">
      <c r="B95" s="26"/>
      <c r="C95" s="30"/>
      <c r="D95" s="78"/>
      <c r="E95" s="79"/>
      <c r="F95" s="79"/>
      <c r="G95" s="342"/>
      <c r="H95" s="342"/>
      <c r="I95" s="342"/>
      <c r="J95" s="342"/>
      <c r="K95" s="342"/>
      <c r="L95" s="90"/>
      <c r="M95" s="79"/>
      <c r="N95" s="80"/>
      <c r="O95" s="31"/>
    </row>
    <row r="96" spans="2:15">
      <c r="B96" s="26"/>
      <c r="C96" s="30"/>
      <c r="D96" s="78"/>
      <c r="E96" s="79"/>
      <c r="F96" s="79"/>
      <c r="G96" s="343"/>
      <c r="H96" s="343"/>
      <c r="I96" s="343"/>
      <c r="J96" s="343"/>
      <c r="K96" s="79"/>
      <c r="L96" s="79"/>
      <c r="M96" s="79"/>
      <c r="N96" s="80"/>
      <c r="O96" s="31"/>
    </row>
    <row r="97" spans="2:15" ht="15.75" thickBot="1">
      <c r="B97" s="26"/>
      <c r="C97" s="30"/>
      <c r="D97" s="344"/>
      <c r="E97" s="345"/>
      <c r="F97" s="345"/>
      <c r="G97" s="91"/>
      <c r="H97" s="91"/>
      <c r="I97" s="91"/>
      <c r="J97" s="91"/>
      <c r="K97" s="91"/>
      <c r="L97" s="91"/>
      <c r="M97" s="91"/>
      <c r="N97" s="92"/>
      <c r="O97" s="31"/>
    </row>
    <row r="98" spans="2:15" ht="16.5" thickTop="1" thickBot="1">
      <c r="B98" s="26"/>
      <c r="C98" s="93"/>
      <c r="D98" s="94"/>
      <c r="E98" s="94"/>
      <c r="F98" s="94"/>
      <c r="G98" s="94"/>
      <c r="H98" s="94"/>
      <c r="I98" s="94"/>
      <c r="J98" s="94"/>
      <c r="K98" s="94"/>
      <c r="L98" s="94"/>
      <c r="M98" s="94"/>
      <c r="N98" s="94"/>
      <c r="O98" s="95"/>
    </row>
    <row r="99" spans="2:15" ht="15.75" thickTop="1">
      <c r="B99" s="26"/>
      <c r="C99" s="26"/>
      <c r="D99" s="26"/>
      <c r="E99" s="26"/>
      <c r="F99" s="26"/>
      <c r="G99" s="26"/>
      <c r="H99" s="26"/>
      <c r="I99" s="26"/>
      <c r="J99" s="26"/>
      <c r="K99" s="26"/>
      <c r="L99" s="26"/>
      <c r="M99" s="26"/>
      <c r="N99" s="26"/>
      <c r="O99" s="26"/>
    </row>
  </sheetData>
  <mergeCells count="69">
    <mergeCell ref="D4:G4"/>
    <mergeCell ref="F5:G5"/>
    <mergeCell ref="D7:N7"/>
    <mergeCell ref="D9:D15"/>
    <mergeCell ref="E9:J9"/>
    <mergeCell ref="K9:N10"/>
    <mergeCell ref="E10:J10"/>
    <mergeCell ref="E11:J11"/>
    <mergeCell ref="K11:K12"/>
    <mergeCell ref="L11:N12"/>
    <mergeCell ref="E12:J12"/>
    <mergeCell ref="E13:J15"/>
    <mergeCell ref="K13:K15"/>
    <mergeCell ref="L13:L15"/>
    <mergeCell ref="M13:M15"/>
    <mergeCell ref="N13:N15"/>
    <mergeCell ref="D19:G19"/>
    <mergeCell ref="H19:L19"/>
    <mergeCell ref="D23:N23"/>
    <mergeCell ref="E25:L25"/>
    <mergeCell ref="E26:L26"/>
    <mergeCell ref="D27:N29"/>
    <mergeCell ref="D30:J30"/>
    <mergeCell ref="D31:J31"/>
    <mergeCell ref="D32:J32"/>
    <mergeCell ref="D33:J33"/>
    <mergeCell ref="D34:J34"/>
    <mergeCell ref="D35:J35"/>
    <mergeCell ref="D36:M36"/>
    <mergeCell ref="D37:N39"/>
    <mergeCell ref="D40:J40"/>
    <mergeCell ref="D41:J41"/>
    <mergeCell ref="D42:J42"/>
    <mergeCell ref="D43:J43"/>
    <mergeCell ref="D44:J44"/>
    <mergeCell ref="D45:J45"/>
    <mergeCell ref="D46:J46"/>
    <mergeCell ref="D47:J47"/>
    <mergeCell ref="D48:J48"/>
    <mergeCell ref="D49:M49"/>
    <mergeCell ref="D50:N52"/>
    <mergeCell ref="D53:I53"/>
    <mergeCell ref="D54:I54"/>
    <mergeCell ref="D55:I55"/>
    <mergeCell ref="D56:I56"/>
    <mergeCell ref="D57:M57"/>
    <mergeCell ref="D58:N60"/>
    <mergeCell ref="D61:I61"/>
    <mergeCell ref="D62:I62"/>
    <mergeCell ref="D63:I63"/>
    <mergeCell ref="D64:I64"/>
    <mergeCell ref="D65:I65"/>
    <mergeCell ref="H90:K92"/>
    <mergeCell ref="D66:M66"/>
    <mergeCell ref="D68:M68"/>
    <mergeCell ref="H70:K72"/>
    <mergeCell ref="H73:L73"/>
    <mergeCell ref="G74:K74"/>
    <mergeCell ref="G76:K76"/>
    <mergeCell ref="F78:N78"/>
    <mergeCell ref="D79:N79"/>
    <mergeCell ref="D80:N80"/>
    <mergeCell ref="D83:N84"/>
    <mergeCell ref="D85:N86"/>
    <mergeCell ref="H93:K93"/>
    <mergeCell ref="G94:K94"/>
    <mergeCell ref="G95:K95"/>
    <mergeCell ref="G96:J96"/>
    <mergeCell ref="D97:F9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V90"/>
  <sheetViews>
    <sheetView zoomScale="70" zoomScaleNormal="70" workbookViewId="0">
      <selection activeCell="B79" sqref="B79:AO81"/>
    </sheetView>
  </sheetViews>
  <sheetFormatPr baseColWidth="10" defaultRowHeight="15"/>
  <cols>
    <col min="15" max="18" width="2.42578125" customWidth="1"/>
    <col min="20" max="41" width="2.140625" customWidth="1"/>
  </cols>
  <sheetData>
    <row r="1" spans="2:48" ht="15.75" thickBot="1"/>
    <row r="2" spans="2:48">
      <c r="B2" s="325"/>
      <c r="C2" s="326"/>
      <c r="D2" s="326"/>
      <c r="E2" s="326"/>
      <c r="F2" s="326"/>
      <c r="G2" s="326"/>
      <c r="H2" s="326"/>
      <c r="I2" s="326"/>
      <c r="J2" s="326"/>
      <c r="K2" s="326"/>
      <c r="L2" s="326"/>
      <c r="M2" s="326"/>
      <c r="N2" s="326"/>
      <c r="O2" s="326"/>
      <c r="P2" s="326"/>
      <c r="Q2" s="326"/>
      <c r="R2" s="326"/>
      <c r="S2" s="331" t="s">
        <v>225</v>
      </c>
      <c r="T2" s="331"/>
      <c r="U2" s="331"/>
      <c r="V2" s="331"/>
      <c r="W2" s="331"/>
      <c r="X2" s="331"/>
      <c r="Y2" s="331"/>
      <c r="Z2" s="331"/>
      <c r="AA2" s="331"/>
      <c r="AB2" s="331"/>
      <c r="AC2" s="331"/>
      <c r="AD2" s="331"/>
      <c r="AE2" s="331"/>
      <c r="AF2" s="331"/>
      <c r="AG2" s="331"/>
      <c r="AH2" s="331"/>
      <c r="AI2" s="331"/>
      <c r="AJ2" s="331"/>
      <c r="AK2" s="331"/>
      <c r="AL2" s="331"/>
      <c r="AM2" s="331"/>
      <c r="AN2" s="331"/>
      <c r="AO2" s="331"/>
      <c r="AP2" s="331"/>
      <c r="AQ2" s="331"/>
      <c r="AR2" s="331"/>
      <c r="AS2" s="332"/>
      <c r="AT2" s="337"/>
      <c r="AU2" s="294"/>
      <c r="AV2" s="295"/>
    </row>
    <row r="3" spans="2:48">
      <c r="B3" s="327"/>
      <c r="C3" s="328"/>
      <c r="D3" s="328"/>
      <c r="E3" s="328"/>
      <c r="F3" s="328"/>
      <c r="G3" s="328"/>
      <c r="H3" s="328"/>
      <c r="I3" s="328"/>
      <c r="J3" s="328"/>
      <c r="K3" s="328"/>
      <c r="L3" s="328"/>
      <c r="M3" s="328"/>
      <c r="N3" s="328"/>
      <c r="O3" s="328"/>
      <c r="P3" s="328"/>
      <c r="Q3" s="328"/>
      <c r="R3" s="328"/>
      <c r="S3" s="333"/>
      <c r="T3" s="333"/>
      <c r="U3" s="333"/>
      <c r="V3" s="333"/>
      <c r="W3" s="333"/>
      <c r="X3" s="333"/>
      <c r="Y3" s="333"/>
      <c r="Z3" s="333"/>
      <c r="AA3" s="333"/>
      <c r="AB3" s="333"/>
      <c r="AC3" s="333"/>
      <c r="AD3" s="333"/>
      <c r="AE3" s="333"/>
      <c r="AF3" s="333"/>
      <c r="AG3" s="333"/>
      <c r="AH3" s="333"/>
      <c r="AI3" s="333"/>
      <c r="AJ3" s="333"/>
      <c r="AK3" s="333"/>
      <c r="AL3" s="333"/>
      <c r="AM3" s="333"/>
      <c r="AN3" s="333"/>
      <c r="AO3" s="333"/>
      <c r="AP3" s="333"/>
      <c r="AQ3" s="333"/>
      <c r="AR3" s="333"/>
      <c r="AS3" s="334"/>
      <c r="AT3" s="338"/>
      <c r="AU3" s="242"/>
      <c r="AV3" s="250"/>
    </row>
    <row r="4" spans="2:48">
      <c r="B4" s="327"/>
      <c r="C4" s="328"/>
      <c r="D4" s="328"/>
      <c r="E4" s="328"/>
      <c r="F4" s="328"/>
      <c r="G4" s="328"/>
      <c r="H4" s="328"/>
      <c r="I4" s="328"/>
      <c r="J4" s="328"/>
      <c r="K4" s="328"/>
      <c r="L4" s="328"/>
      <c r="M4" s="328"/>
      <c r="N4" s="328"/>
      <c r="O4" s="328"/>
      <c r="P4" s="328"/>
      <c r="Q4" s="328"/>
      <c r="R4" s="328"/>
      <c r="S4" s="333"/>
      <c r="T4" s="333"/>
      <c r="U4" s="333"/>
      <c r="V4" s="333"/>
      <c r="W4" s="333"/>
      <c r="X4" s="333"/>
      <c r="Y4" s="333"/>
      <c r="Z4" s="333"/>
      <c r="AA4" s="333"/>
      <c r="AB4" s="333"/>
      <c r="AC4" s="333"/>
      <c r="AD4" s="333"/>
      <c r="AE4" s="333"/>
      <c r="AF4" s="333"/>
      <c r="AG4" s="333"/>
      <c r="AH4" s="333"/>
      <c r="AI4" s="333"/>
      <c r="AJ4" s="333"/>
      <c r="AK4" s="333"/>
      <c r="AL4" s="333"/>
      <c r="AM4" s="333"/>
      <c r="AN4" s="333"/>
      <c r="AO4" s="333"/>
      <c r="AP4" s="333"/>
      <c r="AQ4" s="333"/>
      <c r="AR4" s="333"/>
      <c r="AS4" s="334"/>
      <c r="AT4" s="338"/>
      <c r="AU4" s="242"/>
      <c r="AV4" s="250"/>
    </row>
    <row r="5" spans="2:48">
      <c r="B5" s="327"/>
      <c r="C5" s="328"/>
      <c r="D5" s="328"/>
      <c r="E5" s="328"/>
      <c r="F5" s="328"/>
      <c r="G5" s="328"/>
      <c r="H5" s="328"/>
      <c r="I5" s="328"/>
      <c r="J5" s="328"/>
      <c r="K5" s="328"/>
      <c r="L5" s="328"/>
      <c r="M5" s="328"/>
      <c r="N5" s="328"/>
      <c r="O5" s="328"/>
      <c r="P5" s="328"/>
      <c r="Q5" s="328"/>
      <c r="R5" s="328"/>
      <c r="S5" s="333"/>
      <c r="T5" s="333"/>
      <c r="U5" s="333"/>
      <c r="V5" s="333"/>
      <c r="W5" s="333"/>
      <c r="X5" s="333"/>
      <c r="Y5" s="333"/>
      <c r="Z5" s="333"/>
      <c r="AA5" s="333"/>
      <c r="AB5" s="333"/>
      <c r="AC5" s="333"/>
      <c r="AD5" s="333"/>
      <c r="AE5" s="333"/>
      <c r="AF5" s="333"/>
      <c r="AG5" s="333"/>
      <c r="AH5" s="333"/>
      <c r="AI5" s="333"/>
      <c r="AJ5" s="333"/>
      <c r="AK5" s="333"/>
      <c r="AL5" s="333"/>
      <c r="AM5" s="333"/>
      <c r="AN5" s="333"/>
      <c r="AO5" s="333"/>
      <c r="AP5" s="333"/>
      <c r="AQ5" s="333"/>
      <c r="AR5" s="333"/>
      <c r="AS5" s="334"/>
      <c r="AT5" s="338"/>
      <c r="AU5" s="242"/>
      <c r="AV5" s="250"/>
    </row>
    <row r="6" spans="2:48">
      <c r="B6" s="327"/>
      <c r="C6" s="328"/>
      <c r="D6" s="328"/>
      <c r="E6" s="328"/>
      <c r="F6" s="328"/>
      <c r="G6" s="328"/>
      <c r="H6" s="328"/>
      <c r="I6" s="328"/>
      <c r="J6" s="328"/>
      <c r="K6" s="328"/>
      <c r="L6" s="328"/>
      <c r="M6" s="328"/>
      <c r="N6" s="328"/>
      <c r="O6" s="328"/>
      <c r="P6" s="328"/>
      <c r="Q6" s="328"/>
      <c r="R6" s="328"/>
      <c r="S6" s="333"/>
      <c r="T6" s="333"/>
      <c r="U6" s="333"/>
      <c r="V6" s="333"/>
      <c r="W6" s="333"/>
      <c r="X6" s="333"/>
      <c r="Y6" s="333"/>
      <c r="Z6" s="333"/>
      <c r="AA6" s="333"/>
      <c r="AB6" s="333"/>
      <c r="AC6" s="333"/>
      <c r="AD6" s="333"/>
      <c r="AE6" s="333"/>
      <c r="AF6" s="333"/>
      <c r="AG6" s="333"/>
      <c r="AH6" s="333"/>
      <c r="AI6" s="333"/>
      <c r="AJ6" s="333"/>
      <c r="AK6" s="333"/>
      <c r="AL6" s="333"/>
      <c r="AM6" s="333"/>
      <c r="AN6" s="333"/>
      <c r="AO6" s="333"/>
      <c r="AP6" s="333"/>
      <c r="AQ6" s="333"/>
      <c r="AR6" s="333"/>
      <c r="AS6" s="334"/>
      <c r="AT6" s="338"/>
      <c r="AU6" s="242"/>
      <c r="AV6" s="250"/>
    </row>
    <row r="7" spans="2:48">
      <c r="B7" s="329"/>
      <c r="C7" s="330"/>
      <c r="D7" s="330"/>
      <c r="E7" s="330"/>
      <c r="F7" s="330"/>
      <c r="G7" s="330"/>
      <c r="H7" s="330"/>
      <c r="I7" s="330"/>
      <c r="J7" s="330"/>
      <c r="K7" s="330"/>
      <c r="L7" s="330"/>
      <c r="M7" s="330"/>
      <c r="N7" s="330"/>
      <c r="O7" s="330"/>
      <c r="P7" s="330"/>
      <c r="Q7" s="330"/>
      <c r="R7" s="330"/>
      <c r="S7" s="335"/>
      <c r="T7" s="335"/>
      <c r="U7" s="335"/>
      <c r="V7" s="335"/>
      <c r="W7" s="335"/>
      <c r="X7" s="335"/>
      <c r="Y7" s="335"/>
      <c r="Z7" s="335"/>
      <c r="AA7" s="335"/>
      <c r="AB7" s="335"/>
      <c r="AC7" s="335"/>
      <c r="AD7" s="335"/>
      <c r="AE7" s="335"/>
      <c r="AF7" s="335"/>
      <c r="AG7" s="335"/>
      <c r="AH7" s="335"/>
      <c r="AI7" s="335"/>
      <c r="AJ7" s="335"/>
      <c r="AK7" s="335"/>
      <c r="AL7" s="335"/>
      <c r="AM7" s="335"/>
      <c r="AN7" s="335"/>
      <c r="AO7" s="335"/>
      <c r="AP7" s="335"/>
      <c r="AQ7" s="335"/>
      <c r="AR7" s="335"/>
      <c r="AS7" s="336"/>
      <c r="AT7" s="339"/>
      <c r="AU7" s="256"/>
      <c r="AV7" s="296"/>
    </row>
    <row r="8" spans="2:48" ht="18">
      <c r="B8" s="340" t="s">
        <v>132</v>
      </c>
      <c r="C8" s="269"/>
      <c r="D8" s="269"/>
      <c r="E8" s="269"/>
      <c r="F8" s="269"/>
      <c r="G8" s="269"/>
      <c r="H8" s="269"/>
      <c r="I8" s="269"/>
      <c r="J8" s="269"/>
      <c r="K8" s="269"/>
      <c r="L8" s="269"/>
      <c r="M8" s="269"/>
      <c r="N8" s="270"/>
      <c r="O8" s="316" t="s">
        <v>226</v>
      </c>
      <c r="P8" s="269"/>
      <c r="Q8" s="269"/>
      <c r="R8" s="269"/>
      <c r="S8" s="269"/>
      <c r="T8" s="269"/>
      <c r="U8" s="269"/>
      <c r="V8" s="269"/>
      <c r="W8" s="269"/>
      <c r="X8" s="269"/>
      <c r="Y8" s="269"/>
      <c r="Z8" s="269"/>
      <c r="AA8" s="269"/>
      <c r="AB8" s="269"/>
      <c r="AC8" s="269"/>
      <c r="AD8" s="269"/>
      <c r="AE8" s="269"/>
      <c r="AF8" s="269"/>
      <c r="AG8" s="269"/>
      <c r="AH8" s="269"/>
      <c r="AI8" s="269"/>
      <c r="AJ8" s="269"/>
      <c r="AK8" s="269"/>
      <c r="AL8" s="269"/>
      <c r="AM8" s="269"/>
      <c r="AN8" s="269"/>
      <c r="AO8" s="269"/>
      <c r="AP8" s="269"/>
      <c r="AQ8" s="269"/>
      <c r="AR8" s="269"/>
      <c r="AS8" s="269"/>
      <c r="AT8" s="269"/>
      <c r="AU8" s="269"/>
      <c r="AV8" s="323"/>
    </row>
    <row r="9" spans="2:48" ht="18">
      <c r="B9" s="135"/>
      <c r="C9" s="136"/>
      <c r="D9" s="136"/>
      <c r="E9" s="136"/>
      <c r="F9" s="136"/>
      <c r="G9" s="136"/>
      <c r="H9" s="136"/>
      <c r="I9" s="136"/>
      <c r="J9" s="136"/>
      <c r="K9" s="136"/>
      <c r="L9" s="136"/>
      <c r="M9" s="136"/>
      <c r="N9" s="136"/>
      <c r="O9" s="136"/>
      <c r="P9" s="136"/>
      <c r="Q9" s="136"/>
      <c r="R9" s="136"/>
      <c r="S9" s="136"/>
      <c r="T9" s="136"/>
      <c r="U9" s="136"/>
      <c r="V9" s="136"/>
      <c r="W9" s="136"/>
      <c r="X9" s="136"/>
      <c r="Y9" s="136"/>
      <c r="Z9" s="136"/>
      <c r="AA9" s="136"/>
      <c r="AB9" s="136"/>
      <c r="AC9" s="136"/>
      <c r="AD9" s="136"/>
      <c r="AE9" s="136"/>
      <c r="AF9" s="136"/>
      <c r="AG9" s="136"/>
      <c r="AH9" s="136"/>
      <c r="AI9" s="136"/>
      <c r="AJ9" s="136"/>
      <c r="AK9" s="136"/>
      <c r="AL9" s="136"/>
      <c r="AM9" s="136"/>
      <c r="AN9" s="136"/>
      <c r="AO9" s="136"/>
      <c r="AP9" s="136"/>
      <c r="AQ9" s="136"/>
      <c r="AR9" s="136"/>
      <c r="AS9" s="136"/>
      <c r="AT9" s="136"/>
      <c r="AU9" s="137"/>
      <c r="AV9" s="138"/>
    </row>
    <row r="10" spans="2:48" ht="18">
      <c r="B10" s="297" t="s">
        <v>59</v>
      </c>
      <c r="C10" s="269"/>
      <c r="D10" s="269"/>
      <c r="E10" s="269"/>
      <c r="F10" s="269"/>
      <c r="G10" s="269"/>
      <c r="H10" s="270"/>
      <c r="I10" s="303" t="s">
        <v>60</v>
      </c>
      <c r="J10" s="304"/>
      <c r="K10" s="324"/>
      <c r="L10" s="270"/>
      <c r="M10" s="303" t="s">
        <v>61</v>
      </c>
      <c r="N10" s="304"/>
      <c r="O10" s="324"/>
      <c r="P10" s="270"/>
      <c r="Q10" s="303" t="s">
        <v>62</v>
      </c>
      <c r="R10" s="304"/>
      <c r="S10" s="316">
        <v>2026</v>
      </c>
      <c r="T10" s="317"/>
      <c r="U10" s="317"/>
      <c r="V10" s="318"/>
      <c r="W10" s="139"/>
      <c r="X10" s="139"/>
      <c r="Y10" s="139"/>
      <c r="Z10" s="139"/>
      <c r="AA10" s="139"/>
      <c r="AB10" s="139"/>
      <c r="AC10" s="139"/>
      <c r="AD10" s="140"/>
      <c r="AE10" s="319" t="s">
        <v>227</v>
      </c>
      <c r="AF10" s="320"/>
      <c r="AG10" s="320"/>
      <c r="AH10" s="320"/>
      <c r="AI10" s="320"/>
      <c r="AJ10" s="321"/>
      <c r="AK10" s="301">
        <v>1</v>
      </c>
      <c r="AL10" s="322"/>
      <c r="AM10" s="322"/>
      <c r="AN10" s="302"/>
      <c r="AO10" s="136"/>
      <c r="AP10" s="141" t="s">
        <v>42</v>
      </c>
      <c r="AQ10" s="300"/>
      <c r="AR10" s="269"/>
      <c r="AS10" s="269"/>
      <c r="AT10" s="269"/>
      <c r="AU10" s="269"/>
      <c r="AV10" s="323"/>
    </row>
    <row r="11" spans="2:48" ht="18">
      <c r="B11" s="142"/>
      <c r="C11" s="136"/>
      <c r="D11" s="136"/>
      <c r="E11" s="136"/>
      <c r="F11" s="136"/>
      <c r="G11" s="136"/>
      <c r="H11" s="136"/>
      <c r="I11" s="136"/>
      <c r="J11" s="136"/>
      <c r="K11" s="136"/>
      <c r="L11" s="136"/>
      <c r="M11" s="136"/>
      <c r="N11" s="136"/>
      <c r="O11" s="136"/>
      <c r="P11" s="136"/>
      <c r="Q11" s="136"/>
      <c r="R11" s="136"/>
      <c r="S11" s="136"/>
      <c r="T11" s="136"/>
      <c r="U11" s="136"/>
      <c r="V11" s="136"/>
      <c r="W11" s="136"/>
      <c r="X11" s="136"/>
      <c r="Y11" s="136"/>
      <c r="Z11" s="136"/>
      <c r="AA11" s="136"/>
      <c r="AB11" s="136"/>
      <c r="AC11" s="136"/>
      <c r="AD11" s="136"/>
      <c r="AE11" s="136"/>
      <c r="AF11" s="136"/>
      <c r="AG11" s="136"/>
      <c r="AH11" s="136"/>
      <c r="AI11" s="136"/>
      <c r="AJ11" s="136"/>
      <c r="AK11" s="136"/>
      <c r="AL11" s="136"/>
      <c r="AM11" s="136"/>
      <c r="AN11" s="136"/>
      <c r="AO11" s="136"/>
      <c r="AP11" s="136"/>
      <c r="AQ11" s="136"/>
      <c r="AR11" s="136"/>
      <c r="AS11" s="136"/>
      <c r="AT11" s="136"/>
      <c r="AU11" s="137"/>
      <c r="AV11" s="143"/>
    </row>
    <row r="12" spans="2:48">
      <c r="B12" s="306" t="s">
        <v>133</v>
      </c>
      <c r="C12" s="307"/>
      <c r="D12" s="307"/>
      <c r="E12" s="307"/>
      <c r="F12" s="307"/>
      <c r="G12" s="307"/>
      <c r="H12" s="307"/>
      <c r="I12" s="307"/>
      <c r="J12" s="307"/>
      <c r="K12" s="308"/>
      <c r="L12" s="312" t="s">
        <v>228</v>
      </c>
      <c r="M12" s="307"/>
      <c r="N12" s="307"/>
      <c r="O12" s="307"/>
      <c r="P12" s="307"/>
      <c r="Q12" s="307"/>
      <c r="R12" s="307"/>
      <c r="S12" s="307"/>
      <c r="T12" s="307"/>
      <c r="U12" s="307"/>
      <c r="V12" s="307"/>
      <c r="W12" s="307"/>
      <c r="X12" s="307"/>
      <c r="Y12" s="307"/>
      <c r="Z12" s="307"/>
      <c r="AA12" s="307"/>
      <c r="AB12" s="307"/>
      <c r="AC12" s="307"/>
      <c r="AD12" s="307"/>
      <c r="AE12" s="307"/>
      <c r="AF12" s="307"/>
      <c r="AG12" s="307"/>
      <c r="AH12" s="307"/>
      <c r="AI12" s="307"/>
      <c r="AJ12" s="307"/>
      <c r="AK12" s="307"/>
      <c r="AL12" s="307"/>
      <c r="AM12" s="307"/>
      <c r="AN12" s="307"/>
      <c r="AO12" s="307"/>
      <c r="AP12" s="307"/>
      <c r="AQ12" s="307"/>
      <c r="AR12" s="307"/>
      <c r="AS12" s="307"/>
      <c r="AT12" s="307"/>
      <c r="AU12" s="307"/>
      <c r="AV12" s="313"/>
    </row>
    <row r="13" spans="2:48">
      <c r="B13" s="309"/>
      <c r="C13" s="310"/>
      <c r="D13" s="310"/>
      <c r="E13" s="310"/>
      <c r="F13" s="310"/>
      <c r="G13" s="310"/>
      <c r="H13" s="310"/>
      <c r="I13" s="310"/>
      <c r="J13" s="310"/>
      <c r="K13" s="311"/>
      <c r="L13" s="314"/>
      <c r="M13" s="310"/>
      <c r="N13" s="310"/>
      <c r="O13" s="310"/>
      <c r="P13" s="310"/>
      <c r="Q13" s="310"/>
      <c r="R13" s="310"/>
      <c r="S13" s="310"/>
      <c r="T13" s="310"/>
      <c r="U13" s="310"/>
      <c r="V13" s="310"/>
      <c r="W13" s="310"/>
      <c r="X13" s="310"/>
      <c r="Y13" s="310"/>
      <c r="Z13" s="310"/>
      <c r="AA13" s="310"/>
      <c r="AB13" s="310"/>
      <c r="AC13" s="310"/>
      <c r="AD13" s="310"/>
      <c r="AE13" s="310"/>
      <c r="AF13" s="310"/>
      <c r="AG13" s="310"/>
      <c r="AH13" s="310"/>
      <c r="AI13" s="310"/>
      <c r="AJ13" s="310"/>
      <c r="AK13" s="310"/>
      <c r="AL13" s="310"/>
      <c r="AM13" s="310"/>
      <c r="AN13" s="310"/>
      <c r="AO13" s="310"/>
      <c r="AP13" s="310"/>
      <c r="AQ13" s="310"/>
      <c r="AR13" s="310"/>
      <c r="AS13" s="310"/>
      <c r="AT13" s="310"/>
      <c r="AU13" s="310"/>
      <c r="AV13" s="315"/>
    </row>
    <row r="14" spans="2:48" ht="18">
      <c r="B14" s="297" t="s">
        <v>134</v>
      </c>
      <c r="C14" s="298"/>
      <c r="D14" s="298"/>
      <c r="E14" s="298"/>
      <c r="F14" s="298"/>
      <c r="G14" s="298"/>
      <c r="H14" s="298"/>
      <c r="I14" s="298"/>
      <c r="J14" s="298"/>
      <c r="K14" s="299"/>
      <c r="L14" s="300">
        <v>0</v>
      </c>
      <c r="M14" s="298"/>
      <c r="N14" s="298"/>
      <c r="O14" s="298"/>
      <c r="P14" s="298"/>
      <c r="Q14" s="298"/>
      <c r="R14" s="298"/>
      <c r="S14" s="298"/>
      <c r="T14" s="298"/>
      <c r="U14" s="298"/>
      <c r="V14" s="298"/>
      <c r="W14" s="298"/>
      <c r="X14" s="298"/>
      <c r="Y14" s="298"/>
      <c r="Z14" s="298"/>
      <c r="AA14" s="298"/>
      <c r="AB14" s="298"/>
      <c r="AC14" s="298"/>
      <c r="AD14" s="298"/>
      <c r="AE14" s="298"/>
      <c r="AF14" s="298"/>
      <c r="AG14" s="298"/>
      <c r="AH14" s="298"/>
      <c r="AI14" s="298"/>
      <c r="AJ14" s="298"/>
      <c r="AK14" s="298"/>
      <c r="AL14" s="298"/>
      <c r="AM14" s="298"/>
      <c r="AN14" s="298"/>
      <c r="AO14" s="299"/>
      <c r="AP14" s="144"/>
      <c r="AQ14" s="301"/>
      <c r="AR14" s="302"/>
      <c r="AS14" s="145"/>
      <c r="AT14" s="146"/>
      <c r="AU14" s="147"/>
      <c r="AV14" s="148"/>
    </row>
    <row r="15" spans="2:48" ht="18">
      <c r="B15" s="297" t="s">
        <v>135</v>
      </c>
      <c r="C15" s="298"/>
      <c r="D15" s="298"/>
      <c r="E15" s="298"/>
      <c r="F15" s="298"/>
      <c r="G15" s="298"/>
      <c r="H15" s="298"/>
      <c r="I15" s="298"/>
      <c r="J15" s="298"/>
      <c r="K15" s="299"/>
      <c r="L15" s="300"/>
      <c r="M15" s="298"/>
      <c r="N15" s="298"/>
      <c r="O15" s="298"/>
      <c r="P15" s="298"/>
      <c r="Q15" s="298"/>
      <c r="R15" s="298"/>
      <c r="S15" s="298"/>
      <c r="T15" s="298"/>
      <c r="U15" s="298"/>
      <c r="V15" s="298"/>
      <c r="W15" s="298"/>
      <c r="X15" s="298"/>
      <c r="Y15" s="298"/>
      <c r="Z15" s="298"/>
      <c r="AA15" s="298"/>
      <c r="AB15" s="298"/>
      <c r="AC15" s="298"/>
      <c r="AD15" s="298"/>
      <c r="AE15" s="298"/>
      <c r="AF15" s="298"/>
      <c r="AG15" s="298"/>
      <c r="AH15" s="298"/>
      <c r="AI15" s="298"/>
      <c r="AJ15" s="298"/>
      <c r="AK15" s="298"/>
      <c r="AL15" s="298"/>
      <c r="AM15" s="298"/>
      <c r="AN15" s="298"/>
      <c r="AO15" s="299"/>
      <c r="AP15" s="144" t="s">
        <v>136</v>
      </c>
      <c r="AQ15" s="301"/>
      <c r="AR15" s="302"/>
      <c r="AS15" s="303" t="s">
        <v>137</v>
      </c>
      <c r="AT15" s="304"/>
      <c r="AU15" s="301"/>
      <c r="AV15" s="305"/>
    </row>
    <row r="16" spans="2:48" ht="18">
      <c r="B16" s="297" t="s">
        <v>138</v>
      </c>
      <c r="C16" s="298"/>
      <c r="D16" s="298"/>
      <c r="E16" s="298"/>
      <c r="F16" s="298"/>
      <c r="G16" s="298"/>
      <c r="H16" s="298"/>
      <c r="I16" s="298"/>
      <c r="J16" s="298"/>
      <c r="K16" s="299"/>
      <c r="L16" s="300"/>
      <c r="M16" s="298"/>
      <c r="N16" s="298"/>
      <c r="O16" s="298"/>
      <c r="P16" s="298"/>
      <c r="Q16" s="298"/>
      <c r="R16" s="298"/>
      <c r="S16" s="298"/>
      <c r="T16" s="298"/>
      <c r="U16" s="298"/>
      <c r="V16" s="298"/>
      <c r="W16" s="298"/>
      <c r="X16" s="298"/>
      <c r="Y16" s="298"/>
      <c r="Z16" s="298"/>
      <c r="AA16" s="298"/>
      <c r="AB16" s="298"/>
      <c r="AC16" s="298"/>
      <c r="AD16" s="298"/>
      <c r="AE16" s="298"/>
      <c r="AF16" s="298"/>
      <c r="AG16" s="298"/>
      <c r="AH16" s="298"/>
      <c r="AI16" s="298"/>
      <c r="AJ16" s="298"/>
      <c r="AK16" s="298"/>
      <c r="AL16" s="298"/>
      <c r="AM16" s="298"/>
      <c r="AN16" s="298"/>
      <c r="AO16" s="299"/>
      <c r="AP16" s="144" t="s">
        <v>136</v>
      </c>
      <c r="AQ16" s="301"/>
      <c r="AR16" s="302"/>
      <c r="AS16" s="303" t="s">
        <v>137</v>
      </c>
      <c r="AT16" s="304"/>
      <c r="AU16" s="301"/>
      <c r="AV16" s="305"/>
    </row>
    <row r="17" spans="2:48" ht="21" thickBot="1">
      <c r="B17" s="275"/>
      <c r="C17" s="269"/>
      <c r="D17" s="269"/>
      <c r="E17" s="269"/>
      <c r="F17" s="269"/>
      <c r="G17" s="269"/>
      <c r="H17" s="269"/>
      <c r="I17" s="269"/>
      <c r="J17" s="269"/>
      <c r="K17" s="269"/>
      <c r="L17" s="269"/>
      <c r="M17" s="269"/>
      <c r="N17" s="269"/>
      <c r="O17" s="269"/>
      <c r="P17" s="269"/>
      <c r="Q17" s="269"/>
      <c r="R17" s="269"/>
      <c r="S17" s="269"/>
      <c r="T17" s="269"/>
      <c r="U17" s="269"/>
      <c r="V17" s="269"/>
      <c r="W17" s="269"/>
      <c r="X17" s="269"/>
      <c r="Y17" s="269"/>
      <c r="Z17" s="269"/>
      <c r="AA17" s="269"/>
      <c r="AB17" s="269"/>
      <c r="AC17" s="269"/>
      <c r="AD17" s="269"/>
      <c r="AE17" s="269"/>
      <c r="AF17" s="269"/>
      <c r="AG17" s="269"/>
      <c r="AH17" s="269"/>
      <c r="AI17" s="269"/>
      <c r="AJ17" s="269"/>
      <c r="AK17" s="269"/>
      <c r="AL17" s="269"/>
      <c r="AM17" s="269"/>
      <c r="AN17" s="269"/>
      <c r="AO17" s="269"/>
      <c r="AP17" s="239"/>
      <c r="AQ17" s="239"/>
      <c r="AR17" s="239"/>
      <c r="AS17" s="239"/>
      <c r="AT17" s="239"/>
      <c r="AU17" s="239"/>
      <c r="AV17" s="248"/>
    </row>
    <row r="18" spans="2:48">
      <c r="B18" s="276" t="s">
        <v>139</v>
      </c>
      <c r="C18" s="239"/>
      <c r="D18" s="239"/>
      <c r="E18" s="239"/>
      <c r="F18" s="239"/>
      <c r="G18" s="240"/>
      <c r="H18" s="278" t="s">
        <v>44</v>
      </c>
      <c r="I18" s="239"/>
      <c r="J18" s="239"/>
      <c r="K18" s="240"/>
      <c r="L18" s="280" t="s">
        <v>140</v>
      </c>
      <c r="M18" s="239"/>
      <c r="N18" s="240"/>
      <c r="O18" s="281" t="s">
        <v>115</v>
      </c>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c r="AN18" s="282"/>
      <c r="AO18" s="282"/>
      <c r="AP18" s="288" t="s">
        <v>141</v>
      </c>
      <c r="AQ18" s="290" t="s">
        <v>27</v>
      </c>
      <c r="AR18" s="292" t="s">
        <v>142</v>
      </c>
      <c r="AS18" s="293" t="s">
        <v>143</v>
      </c>
      <c r="AT18" s="294"/>
      <c r="AU18" s="294"/>
      <c r="AV18" s="295"/>
    </row>
    <row r="19" spans="2:48">
      <c r="B19" s="241"/>
      <c r="C19" s="242"/>
      <c r="D19" s="242"/>
      <c r="E19" s="242"/>
      <c r="F19" s="242"/>
      <c r="G19" s="243"/>
      <c r="H19" s="249"/>
      <c r="I19" s="242"/>
      <c r="J19" s="242"/>
      <c r="K19" s="243"/>
      <c r="L19" s="249"/>
      <c r="M19" s="242"/>
      <c r="N19" s="243"/>
      <c r="O19" s="283"/>
      <c r="P19" s="284"/>
      <c r="Q19" s="284"/>
      <c r="R19" s="284"/>
      <c r="S19" s="284"/>
      <c r="T19" s="284"/>
      <c r="U19" s="284"/>
      <c r="V19" s="284"/>
      <c r="W19" s="284"/>
      <c r="X19" s="284"/>
      <c r="Y19" s="284"/>
      <c r="Z19" s="284"/>
      <c r="AA19" s="284"/>
      <c r="AB19" s="284"/>
      <c r="AC19" s="284"/>
      <c r="AD19" s="284"/>
      <c r="AE19" s="284"/>
      <c r="AF19" s="284"/>
      <c r="AG19" s="284"/>
      <c r="AH19" s="284"/>
      <c r="AI19" s="284"/>
      <c r="AJ19" s="284"/>
      <c r="AK19" s="284"/>
      <c r="AL19" s="284"/>
      <c r="AM19" s="284"/>
      <c r="AN19" s="284"/>
      <c r="AO19" s="285"/>
      <c r="AP19" s="289"/>
      <c r="AQ19" s="291"/>
      <c r="AR19" s="291"/>
      <c r="AS19" s="249"/>
      <c r="AT19" s="242"/>
      <c r="AU19" s="242"/>
      <c r="AV19" s="250"/>
    </row>
    <row r="20" spans="2:48">
      <c r="B20" s="255"/>
      <c r="C20" s="256"/>
      <c r="D20" s="256"/>
      <c r="E20" s="256"/>
      <c r="F20" s="256"/>
      <c r="G20" s="277"/>
      <c r="H20" s="279"/>
      <c r="I20" s="256"/>
      <c r="J20" s="256"/>
      <c r="K20" s="277"/>
      <c r="L20" s="279"/>
      <c r="M20" s="256"/>
      <c r="N20" s="277"/>
      <c r="O20" s="286"/>
      <c r="P20" s="287"/>
      <c r="Q20" s="287"/>
      <c r="R20" s="287"/>
      <c r="S20" s="287"/>
      <c r="T20" s="287"/>
      <c r="U20" s="287"/>
      <c r="V20" s="287"/>
      <c r="W20" s="287"/>
      <c r="X20" s="287"/>
      <c r="Y20" s="287"/>
      <c r="Z20" s="287"/>
      <c r="AA20" s="287"/>
      <c r="AB20" s="287"/>
      <c r="AC20" s="287"/>
      <c r="AD20" s="287"/>
      <c r="AE20" s="287"/>
      <c r="AF20" s="287"/>
      <c r="AG20" s="287"/>
      <c r="AH20" s="287"/>
      <c r="AI20" s="287"/>
      <c r="AJ20" s="287"/>
      <c r="AK20" s="287"/>
      <c r="AL20" s="287"/>
      <c r="AM20" s="287"/>
      <c r="AN20" s="287"/>
      <c r="AO20" s="287"/>
      <c r="AP20" s="267"/>
      <c r="AQ20" s="274"/>
      <c r="AR20" s="274"/>
      <c r="AS20" s="279"/>
      <c r="AT20" s="256"/>
      <c r="AU20" s="256"/>
      <c r="AV20" s="296"/>
    </row>
    <row r="21" spans="2:48" ht="15.75">
      <c r="B21" s="149"/>
      <c r="C21" s="150"/>
      <c r="D21" s="150"/>
      <c r="E21" s="150"/>
      <c r="F21" s="150"/>
      <c r="G21" s="150"/>
      <c r="H21" s="150"/>
      <c r="I21" s="150"/>
      <c r="J21" s="150"/>
      <c r="K21" s="150"/>
      <c r="L21" s="150"/>
      <c r="M21" s="150"/>
      <c r="N21" s="150"/>
      <c r="O21" s="150"/>
      <c r="P21" s="150"/>
      <c r="Q21" s="150"/>
      <c r="R21" s="150"/>
      <c r="S21" s="150"/>
      <c r="T21" s="150"/>
      <c r="U21" s="150"/>
      <c r="V21" s="150"/>
      <c r="W21" s="150"/>
      <c r="X21" s="150"/>
      <c r="Y21" s="150"/>
      <c r="Z21" s="150"/>
      <c r="AA21" s="150"/>
      <c r="AB21" s="150"/>
      <c r="AC21" s="150"/>
      <c r="AD21" s="150"/>
      <c r="AE21" s="150"/>
      <c r="AF21" s="150"/>
      <c r="AG21" s="150"/>
      <c r="AH21" s="150"/>
      <c r="AI21" s="150"/>
      <c r="AJ21" s="150"/>
      <c r="AK21" s="150"/>
      <c r="AL21" s="150"/>
      <c r="AM21" s="150"/>
      <c r="AN21" s="150"/>
      <c r="AO21" s="151"/>
      <c r="AP21" s="266" t="s">
        <v>144</v>
      </c>
      <c r="AQ21" s="268" t="s">
        <v>145</v>
      </c>
      <c r="AR21" s="269"/>
      <c r="AS21" s="270"/>
      <c r="AT21" s="271" t="s">
        <v>146</v>
      </c>
      <c r="AU21" s="273" t="s">
        <v>147</v>
      </c>
      <c r="AV21" s="221" t="s">
        <v>148</v>
      </c>
    </row>
    <row r="22" spans="2:48" ht="15.75">
      <c r="B22" s="152"/>
      <c r="C22" s="153"/>
      <c r="D22" s="153"/>
      <c r="E22" s="153"/>
      <c r="F22" s="153"/>
      <c r="G22" s="153"/>
      <c r="H22" s="153"/>
      <c r="I22" s="153"/>
      <c r="J22" s="153"/>
      <c r="K22" s="153"/>
      <c r="L22" s="153"/>
      <c r="M22" s="153"/>
      <c r="N22" s="153"/>
      <c r="O22" s="153"/>
      <c r="P22" s="153"/>
      <c r="Q22" s="153"/>
      <c r="R22" s="153"/>
      <c r="S22" s="153"/>
      <c r="T22" s="153"/>
      <c r="U22" s="153"/>
      <c r="V22" s="153"/>
      <c r="W22" s="153"/>
      <c r="X22" s="153"/>
      <c r="Y22" s="153"/>
      <c r="Z22" s="153"/>
      <c r="AA22" s="153"/>
      <c r="AB22" s="153"/>
      <c r="AC22" s="153"/>
      <c r="AD22" s="153"/>
      <c r="AE22" s="153"/>
      <c r="AF22" s="153"/>
      <c r="AG22" s="153"/>
      <c r="AH22" s="153"/>
      <c r="AI22" s="153"/>
      <c r="AJ22" s="153"/>
      <c r="AK22" s="153"/>
      <c r="AL22" s="153"/>
      <c r="AM22" s="153"/>
      <c r="AN22" s="153"/>
      <c r="AO22" s="154"/>
      <c r="AP22" s="267"/>
      <c r="AQ22" s="155" t="s">
        <v>149</v>
      </c>
      <c r="AR22" s="155" t="s">
        <v>150</v>
      </c>
      <c r="AS22" s="156" t="s">
        <v>151</v>
      </c>
      <c r="AT22" s="272"/>
      <c r="AU22" s="274"/>
      <c r="AV22" s="222"/>
    </row>
    <row r="23" spans="2:48">
      <c r="B23" s="152"/>
      <c r="C23" s="153"/>
      <c r="D23" s="153"/>
      <c r="E23" s="153"/>
      <c r="F23" s="153"/>
      <c r="G23" s="153"/>
      <c r="H23" s="153"/>
      <c r="I23" s="153"/>
      <c r="J23" s="153"/>
      <c r="K23" s="153"/>
      <c r="L23" s="153"/>
      <c r="M23" s="153"/>
      <c r="N23" s="153"/>
      <c r="O23" s="153"/>
      <c r="P23" s="153"/>
      <c r="Q23" s="153"/>
      <c r="R23" s="153"/>
      <c r="S23" s="153"/>
      <c r="T23" s="153"/>
      <c r="U23" s="153"/>
      <c r="V23" s="153"/>
      <c r="W23" s="153"/>
      <c r="X23" s="153"/>
      <c r="Y23" s="153"/>
      <c r="Z23" s="153"/>
      <c r="AA23" s="153"/>
      <c r="AB23" s="153"/>
      <c r="AC23" s="153"/>
      <c r="AD23" s="153"/>
      <c r="AE23" s="153"/>
      <c r="AF23" s="153"/>
      <c r="AG23" s="153"/>
      <c r="AH23" s="153"/>
      <c r="AI23" s="153"/>
      <c r="AJ23" s="153"/>
      <c r="AK23" s="153"/>
      <c r="AL23" s="153"/>
      <c r="AM23" s="153"/>
      <c r="AN23" s="153"/>
      <c r="AO23" s="154"/>
      <c r="AP23" s="223" t="s">
        <v>152</v>
      </c>
      <c r="AQ23" s="224"/>
      <c r="AR23" s="224"/>
      <c r="AS23" s="224"/>
      <c r="AT23" s="224"/>
      <c r="AU23" s="224"/>
      <c r="AV23" s="225"/>
    </row>
    <row r="24" spans="2:48" ht="15.75">
      <c r="B24" s="152"/>
      <c r="C24" s="153"/>
      <c r="D24" s="153"/>
      <c r="E24" s="153"/>
      <c r="F24" s="153"/>
      <c r="G24" s="153"/>
      <c r="H24" s="153"/>
      <c r="I24" s="153"/>
      <c r="J24" s="153"/>
      <c r="K24" s="153"/>
      <c r="L24" s="153"/>
      <c r="M24" s="153"/>
      <c r="N24" s="153"/>
      <c r="O24" s="153"/>
      <c r="P24" s="153"/>
      <c r="Q24" s="153"/>
      <c r="R24" s="153"/>
      <c r="S24" s="153"/>
      <c r="T24" s="153"/>
      <c r="U24" s="153"/>
      <c r="V24" s="153"/>
      <c r="W24" s="153"/>
      <c r="X24" s="153"/>
      <c r="Y24" s="153"/>
      <c r="Z24" s="153"/>
      <c r="AA24" s="153"/>
      <c r="AB24" s="153"/>
      <c r="AC24" s="153"/>
      <c r="AD24" s="153"/>
      <c r="AE24" s="153"/>
      <c r="AF24" s="153"/>
      <c r="AG24" s="153"/>
      <c r="AH24" s="153"/>
      <c r="AI24" s="153"/>
      <c r="AJ24" s="153"/>
      <c r="AK24" s="153"/>
      <c r="AL24" s="153"/>
      <c r="AM24" s="153"/>
      <c r="AN24" s="153"/>
      <c r="AO24" s="154"/>
      <c r="AP24" s="157" t="s">
        <v>153</v>
      </c>
      <c r="AQ24" s="158">
        <v>3.65</v>
      </c>
      <c r="AR24" s="158">
        <v>0.64</v>
      </c>
      <c r="AS24" s="158">
        <v>0.02</v>
      </c>
      <c r="AT24" s="158">
        <f>AS24*AR24*AQ24</f>
        <v>4.6719999999999998E-2</v>
      </c>
      <c r="AU24" s="158">
        <v>1</v>
      </c>
      <c r="AV24" s="159">
        <f>AT24</f>
        <v>4.6719999999999998E-2</v>
      </c>
    </row>
    <row r="25" spans="2:48" ht="15.75">
      <c r="B25" s="152"/>
      <c r="C25" s="153"/>
      <c r="D25" s="153"/>
      <c r="E25" s="153"/>
      <c r="F25" s="153"/>
      <c r="G25" s="153"/>
      <c r="H25" s="153"/>
      <c r="I25" s="153"/>
      <c r="J25" s="153"/>
      <c r="K25" s="153"/>
      <c r="L25" s="153"/>
      <c r="M25" s="153"/>
      <c r="N25" s="153"/>
      <c r="O25" s="153"/>
      <c r="P25" s="153"/>
      <c r="Q25" s="153"/>
      <c r="R25" s="153"/>
      <c r="S25" s="153"/>
      <c r="T25" s="153"/>
      <c r="U25" s="153"/>
      <c r="V25" s="153"/>
      <c r="W25" s="153"/>
      <c r="X25" s="153"/>
      <c r="Y25" s="153"/>
      <c r="Z25" s="153"/>
      <c r="AA25" s="153"/>
      <c r="AB25" s="153"/>
      <c r="AC25" s="153"/>
      <c r="AD25" s="153"/>
      <c r="AE25" s="153"/>
      <c r="AF25" s="153"/>
      <c r="AG25" s="153"/>
      <c r="AH25" s="153"/>
      <c r="AI25" s="153"/>
      <c r="AJ25" s="153"/>
      <c r="AK25" s="153"/>
      <c r="AL25" s="153"/>
      <c r="AM25" s="153"/>
      <c r="AN25" s="153"/>
      <c r="AO25" s="154"/>
      <c r="AP25" s="157" t="s">
        <v>154</v>
      </c>
      <c r="AQ25" s="158">
        <v>3.65</v>
      </c>
      <c r="AR25" s="158">
        <v>0.64</v>
      </c>
      <c r="AS25" s="158">
        <v>0.02</v>
      </c>
      <c r="AT25" s="158">
        <f t="shared" ref="AT25:AT34" si="0">AS25*AR25*AQ25</f>
        <v>4.6719999999999998E-2</v>
      </c>
      <c r="AU25" s="158">
        <v>1</v>
      </c>
      <c r="AV25" s="159">
        <f t="shared" ref="AV25:AV45" si="1">AT25</f>
        <v>4.6719999999999998E-2</v>
      </c>
    </row>
    <row r="26" spans="2:48" ht="15.75">
      <c r="B26" s="152"/>
      <c r="C26" s="153"/>
      <c r="D26" s="153"/>
      <c r="E26" s="153"/>
      <c r="F26" s="153"/>
      <c r="G26" s="153"/>
      <c r="H26" s="153"/>
      <c r="I26" s="153"/>
      <c r="J26" s="153"/>
      <c r="K26" s="153"/>
      <c r="L26" s="153"/>
      <c r="M26" s="153"/>
      <c r="N26" s="153"/>
      <c r="O26" s="153"/>
      <c r="P26" s="153"/>
      <c r="Q26" s="153"/>
      <c r="R26" s="153"/>
      <c r="S26" s="153"/>
      <c r="T26" s="153"/>
      <c r="U26" s="153"/>
      <c r="V26" s="153"/>
      <c r="W26" s="153"/>
      <c r="X26" s="153"/>
      <c r="Y26" s="153"/>
      <c r="Z26" s="153"/>
      <c r="AA26" s="153"/>
      <c r="AB26" s="153"/>
      <c r="AC26" s="153"/>
      <c r="AD26" s="153"/>
      <c r="AE26" s="153"/>
      <c r="AF26" s="153"/>
      <c r="AG26" s="153"/>
      <c r="AH26" s="153"/>
      <c r="AI26" s="153"/>
      <c r="AJ26" s="153"/>
      <c r="AK26" s="153"/>
      <c r="AL26" s="153"/>
      <c r="AM26" s="153"/>
      <c r="AN26" s="153"/>
      <c r="AO26" s="154"/>
      <c r="AP26" s="157" t="s">
        <v>155</v>
      </c>
      <c r="AQ26" s="158">
        <v>3.65</v>
      </c>
      <c r="AR26" s="158">
        <v>0.64</v>
      </c>
      <c r="AS26" s="158">
        <v>0.02</v>
      </c>
      <c r="AT26" s="158">
        <f t="shared" si="0"/>
        <v>4.6719999999999998E-2</v>
      </c>
      <c r="AU26" s="158">
        <v>1</v>
      </c>
      <c r="AV26" s="159">
        <f t="shared" si="1"/>
        <v>4.6719999999999998E-2</v>
      </c>
    </row>
    <row r="27" spans="2:48" ht="15.75">
      <c r="B27" s="152"/>
      <c r="C27" s="153"/>
      <c r="D27" s="153"/>
      <c r="E27" s="153"/>
      <c r="F27" s="153"/>
      <c r="G27" s="153"/>
      <c r="H27" s="153"/>
      <c r="I27" s="153"/>
      <c r="J27" s="153"/>
      <c r="K27" s="153"/>
      <c r="L27" s="153"/>
      <c r="M27" s="153"/>
      <c r="N27" s="153"/>
      <c r="O27" s="153"/>
      <c r="P27" s="153"/>
      <c r="Q27" s="153"/>
      <c r="R27" s="153"/>
      <c r="S27" s="153"/>
      <c r="T27" s="153"/>
      <c r="U27" s="153"/>
      <c r="V27" s="153"/>
      <c r="W27" s="153"/>
      <c r="X27" s="153"/>
      <c r="Y27" s="153"/>
      <c r="Z27" s="153"/>
      <c r="AA27" s="153"/>
      <c r="AB27" s="153"/>
      <c r="AC27" s="153"/>
      <c r="AD27" s="153"/>
      <c r="AE27" s="153"/>
      <c r="AF27" s="153"/>
      <c r="AG27" s="153"/>
      <c r="AH27" s="153"/>
      <c r="AI27" s="153"/>
      <c r="AJ27" s="153"/>
      <c r="AK27" s="153"/>
      <c r="AL27" s="153"/>
      <c r="AM27" s="153"/>
      <c r="AN27" s="153"/>
      <c r="AO27" s="154"/>
      <c r="AP27" s="157" t="s">
        <v>156</v>
      </c>
      <c r="AQ27" s="158">
        <v>3.65</v>
      </c>
      <c r="AR27" s="158">
        <v>0.64</v>
      </c>
      <c r="AS27" s="158">
        <v>0.02</v>
      </c>
      <c r="AT27" s="158">
        <f t="shared" si="0"/>
        <v>4.6719999999999998E-2</v>
      </c>
      <c r="AU27" s="158">
        <v>1</v>
      </c>
      <c r="AV27" s="159">
        <f t="shared" si="1"/>
        <v>4.6719999999999998E-2</v>
      </c>
    </row>
    <row r="28" spans="2:48" ht="15.75">
      <c r="B28" s="152"/>
      <c r="C28" s="153"/>
      <c r="D28" s="153"/>
      <c r="E28" s="153"/>
      <c r="F28" s="153"/>
      <c r="G28" s="153"/>
      <c r="H28" s="153"/>
      <c r="I28" s="153"/>
      <c r="J28" s="153"/>
      <c r="K28" s="153"/>
      <c r="L28" s="153"/>
      <c r="M28" s="153"/>
      <c r="N28" s="153"/>
      <c r="O28" s="153"/>
      <c r="P28" s="153"/>
      <c r="Q28" s="153"/>
      <c r="R28" s="153"/>
      <c r="S28" s="153"/>
      <c r="T28" s="153"/>
      <c r="U28" s="153"/>
      <c r="V28" s="153"/>
      <c r="W28" s="153"/>
      <c r="X28" s="153"/>
      <c r="Y28" s="153"/>
      <c r="Z28" s="153"/>
      <c r="AA28" s="153"/>
      <c r="AB28" s="153"/>
      <c r="AC28" s="153"/>
      <c r="AD28" s="153"/>
      <c r="AE28" s="153"/>
      <c r="AF28" s="153"/>
      <c r="AG28" s="153"/>
      <c r="AH28" s="153"/>
      <c r="AI28" s="153"/>
      <c r="AJ28" s="153"/>
      <c r="AK28" s="153"/>
      <c r="AL28" s="153"/>
      <c r="AM28" s="153"/>
      <c r="AN28" s="153"/>
      <c r="AO28" s="154"/>
      <c r="AP28" s="157" t="s">
        <v>157</v>
      </c>
      <c r="AQ28" s="158">
        <v>3.65</v>
      </c>
      <c r="AR28" s="158">
        <v>0.64</v>
      </c>
      <c r="AS28" s="158">
        <v>0.02</v>
      </c>
      <c r="AT28" s="158">
        <f t="shared" si="0"/>
        <v>4.6719999999999998E-2</v>
      </c>
      <c r="AU28" s="158">
        <v>1</v>
      </c>
      <c r="AV28" s="159">
        <f t="shared" si="1"/>
        <v>4.6719999999999998E-2</v>
      </c>
    </row>
    <row r="29" spans="2:48" ht="15.75">
      <c r="B29" s="152"/>
      <c r="C29" s="153"/>
      <c r="D29" s="153"/>
      <c r="E29" s="153"/>
      <c r="F29" s="153"/>
      <c r="G29" s="153"/>
      <c r="H29" s="153"/>
      <c r="I29" s="153"/>
      <c r="J29" s="153"/>
      <c r="K29" s="153"/>
      <c r="L29" s="153"/>
      <c r="M29" s="153"/>
      <c r="N29" s="153"/>
      <c r="O29" s="153"/>
      <c r="P29" s="153"/>
      <c r="Q29" s="153"/>
      <c r="R29" s="153"/>
      <c r="S29" s="153"/>
      <c r="T29" s="153"/>
      <c r="U29" s="153"/>
      <c r="V29" s="153"/>
      <c r="W29" s="153"/>
      <c r="X29" s="153"/>
      <c r="Y29" s="153"/>
      <c r="Z29" s="153"/>
      <c r="AA29" s="153"/>
      <c r="AB29" s="153"/>
      <c r="AC29" s="153"/>
      <c r="AD29" s="153"/>
      <c r="AE29" s="153"/>
      <c r="AF29" s="153"/>
      <c r="AG29" s="153"/>
      <c r="AH29" s="153"/>
      <c r="AI29" s="153"/>
      <c r="AJ29" s="153"/>
      <c r="AK29" s="153"/>
      <c r="AL29" s="153"/>
      <c r="AM29" s="153"/>
      <c r="AN29" s="153"/>
      <c r="AO29" s="154"/>
      <c r="AP29" s="157" t="s">
        <v>158</v>
      </c>
      <c r="AQ29" s="158">
        <v>3.65</v>
      </c>
      <c r="AR29" s="158">
        <v>0.64</v>
      </c>
      <c r="AS29" s="158">
        <v>0.02</v>
      </c>
      <c r="AT29" s="158">
        <f t="shared" si="0"/>
        <v>4.6719999999999998E-2</v>
      </c>
      <c r="AU29" s="158">
        <v>1</v>
      </c>
      <c r="AV29" s="159">
        <f t="shared" si="1"/>
        <v>4.6719999999999998E-2</v>
      </c>
    </row>
    <row r="30" spans="2:48" ht="15.75">
      <c r="B30" s="152"/>
      <c r="C30" s="153"/>
      <c r="D30" s="153"/>
      <c r="E30" s="153"/>
      <c r="F30" s="153"/>
      <c r="G30" s="153"/>
      <c r="H30" s="153"/>
      <c r="I30" s="153"/>
      <c r="J30" s="153"/>
      <c r="K30" s="153"/>
      <c r="L30" s="153"/>
      <c r="M30" s="153"/>
      <c r="N30" s="153"/>
      <c r="O30" s="153"/>
      <c r="P30" s="153"/>
      <c r="Q30" s="153"/>
      <c r="R30" s="153"/>
      <c r="S30" s="153"/>
      <c r="T30" s="153"/>
      <c r="U30" s="153"/>
      <c r="V30" s="153"/>
      <c r="W30" s="153"/>
      <c r="X30" s="153"/>
      <c r="Y30" s="153"/>
      <c r="Z30" s="153"/>
      <c r="AA30" s="153"/>
      <c r="AB30" s="153"/>
      <c r="AC30" s="153"/>
      <c r="AD30" s="153"/>
      <c r="AE30" s="153"/>
      <c r="AF30" s="153"/>
      <c r="AG30" s="153"/>
      <c r="AH30" s="153"/>
      <c r="AI30" s="153"/>
      <c r="AJ30" s="153"/>
      <c r="AK30" s="153"/>
      <c r="AL30" s="153"/>
      <c r="AM30" s="153"/>
      <c r="AN30" s="153"/>
      <c r="AO30" s="154"/>
      <c r="AP30" s="157" t="s">
        <v>159</v>
      </c>
      <c r="AQ30" s="158">
        <v>3.65</v>
      </c>
      <c r="AR30" s="158">
        <v>0.64</v>
      </c>
      <c r="AS30" s="158">
        <v>0.02</v>
      </c>
      <c r="AT30" s="158">
        <f t="shared" si="0"/>
        <v>4.6719999999999998E-2</v>
      </c>
      <c r="AU30" s="158">
        <v>1</v>
      </c>
      <c r="AV30" s="159">
        <f t="shared" si="1"/>
        <v>4.6719999999999998E-2</v>
      </c>
    </row>
    <row r="31" spans="2:48" ht="15.75">
      <c r="B31" s="152"/>
      <c r="C31" s="153"/>
      <c r="D31" s="153"/>
      <c r="E31" s="153"/>
      <c r="F31" s="153"/>
      <c r="G31" s="153"/>
      <c r="H31" s="153"/>
      <c r="I31" s="153"/>
      <c r="J31" s="153"/>
      <c r="K31" s="153"/>
      <c r="L31" s="153"/>
      <c r="M31" s="153"/>
      <c r="N31" s="153"/>
      <c r="O31" s="153"/>
      <c r="P31" s="153"/>
      <c r="Q31" s="153"/>
      <c r="R31" s="153"/>
      <c r="S31" s="153"/>
      <c r="T31" s="153"/>
      <c r="U31" s="153"/>
      <c r="V31" s="153"/>
      <c r="W31" s="153"/>
      <c r="X31" s="153"/>
      <c r="Y31" s="153"/>
      <c r="Z31" s="153"/>
      <c r="AA31" s="153"/>
      <c r="AB31" s="153"/>
      <c r="AC31" s="153"/>
      <c r="AD31" s="153"/>
      <c r="AE31" s="153"/>
      <c r="AF31" s="153"/>
      <c r="AG31" s="153"/>
      <c r="AH31" s="153"/>
      <c r="AI31" s="153"/>
      <c r="AJ31" s="153"/>
      <c r="AK31" s="153"/>
      <c r="AL31" s="153"/>
      <c r="AM31" s="153"/>
      <c r="AN31" s="153"/>
      <c r="AO31" s="154"/>
      <c r="AP31" s="157" t="s">
        <v>160</v>
      </c>
      <c r="AQ31" s="158">
        <v>3.65</v>
      </c>
      <c r="AR31" s="158">
        <v>0.64</v>
      </c>
      <c r="AS31" s="158">
        <v>0.02</v>
      </c>
      <c r="AT31" s="158">
        <f t="shared" si="0"/>
        <v>4.6719999999999998E-2</v>
      </c>
      <c r="AU31" s="158">
        <v>1</v>
      </c>
      <c r="AV31" s="159">
        <f t="shared" si="1"/>
        <v>4.6719999999999998E-2</v>
      </c>
    </row>
    <row r="32" spans="2:48" ht="15.75">
      <c r="B32" s="152"/>
      <c r="C32" s="153"/>
      <c r="D32" s="153"/>
      <c r="E32" s="153"/>
      <c r="F32" s="153"/>
      <c r="G32" s="153"/>
      <c r="H32" s="153"/>
      <c r="I32" s="153"/>
      <c r="J32" s="153"/>
      <c r="K32" s="153"/>
      <c r="L32" s="153"/>
      <c r="M32" s="153"/>
      <c r="N32" s="153"/>
      <c r="O32" s="153"/>
      <c r="P32" s="153"/>
      <c r="Q32" s="153"/>
      <c r="R32" s="153"/>
      <c r="S32" s="153"/>
      <c r="T32" s="153"/>
      <c r="U32" s="153"/>
      <c r="V32" s="153"/>
      <c r="W32" s="153"/>
      <c r="X32" s="153"/>
      <c r="Y32" s="153"/>
      <c r="Z32" s="153"/>
      <c r="AA32" s="153"/>
      <c r="AB32" s="153"/>
      <c r="AC32" s="153"/>
      <c r="AD32" s="153"/>
      <c r="AE32" s="153"/>
      <c r="AF32" s="153"/>
      <c r="AG32" s="153"/>
      <c r="AH32" s="153"/>
      <c r="AI32" s="153"/>
      <c r="AJ32" s="153"/>
      <c r="AK32" s="153"/>
      <c r="AL32" s="153"/>
      <c r="AM32" s="153"/>
      <c r="AN32" s="153"/>
      <c r="AO32" s="154"/>
      <c r="AP32" s="157" t="s">
        <v>161</v>
      </c>
      <c r="AQ32" s="158">
        <v>3.65</v>
      </c>
      <c r="AR32" s="158">
        <v>0.64</v>
      </c>
      <c r="AS32" s="158">
        <v>0.02</v>
      </c>
      <c r="AT32" s="158">
        <f t="shared" si="0"/>
        <v>4.6719999999999998E-2</v>
      </c>
      <c r="AU32" s="158">
        <v>1</v>
      </c>
      <c r="AV32" s="159">
        <f t="shared" si="1"/>
        <v>4.6719999999999998E-2</v>
      </c>
    </row>
    <row r="33" spans="2:48" ht="15.75">
      <c r="B33" s="152"/>
      <c r="C33" s="153"/>
      <c r="D33" s="153"/>
      <c r="E33" s="153"/>
      <c r="F33" s="153"/>
      <c r="G33" s="153"/>
      <c r="H33" s="153"/>
      <c r="I33" s="153"/>
      <c r="J33" s="153"/>
      <c r="K33" s="153"/>
      <c r="L33" s="153"/>
      <c r="M33" s="153"/>
      <c r="N33" s="153"/>
      <c r="O33" s="153"/>
      <c r="P33" s="153"/>
      <c r="Q33" s="153"/>
      <c r="R33" s="153"/>
      <c r="S33" s="153"/>
      <c r="T33" s="153"/>
      <c r="U33" s="153"/>
      <c r="V33" s="153"/>
      <c r="W33" s="153"/>
      <c r="X33" s="153"/>
      <c r="Y33" s="153"/>
      <c r="Z33" s="153"/>
      <c r="AA33" s="153"/>
      <c r="AB33" s="153"/>
      <c r="AC33" s="153"/>
      <c r="AD33" s="153"/>
      <c r="AE33" s="153"/>
      <c r="AF33" s="153"/>
      <c r="AG33" s="153"/>
      <c r="AH33" s="153"/>
      <c r="AI33" s="153"/>
      <c r="AJ33" s="153"/>
      <c r="AK33" s="153"/>
      <c r="AL33" s="153"/>
      <c r="AM33" s="153"/>
      <c r="AN33" s="153"/>
      <c r="AO33" s="154"/>
      <c r="AP33" s="157" t="s">
        <v>162</v>
      </c>
      <c r="AQ33" s="158">
        <v>3.65</v>
      </c>
      <c r="AR33" s="158">
        <v>0.64</v>
      </c>
      <c r="AS33" s="158">
        <v>0.02</v>
      </c>
      <c r="AT33" s="158">
        <f t="shared" si="0"/>
        <v>4.6719999999999998E-2</v>
      </c>
      <c r="AU33" s="158">
        <v>1</v>
      </c>
      <c r="AV33" s="159">
        <f t="shared" si="1"/>
        <v>4.6719999999999998E-2</v>
      </c>
    </row>
    <row r="34" spans="2:48" ht="15.75">
      <c r="B34" s="152"/>
      <c r="C34" s="153"/>
      <c r="D34" s="153"/>
      <c r="E34" s="153"/>
      <c r="F34" s="153"/>
      <c r="G34" s="153"/>
      <c r="H34" s="153"/>
      <c r="I34" s="153"/>
      <c r="J34" s="153"/>
      <c r="K34" s="153"/>
      <c r="L34" s="153"/>
      <c r="M34" s="153"/>
      <c r="N34" s="153"/>
      <c r="O34" s="153"/>
      <c r="P34" s="153"/>
      <c r="Q34" s="153"/>
      <c r="R34" s="153"/>
      <c r="S34" s="153"/>
      <c r="T34" s="153"/>
      <c r="U34" s="153"/>
      <c r="V34" s="153"/>
      <c r="W34" s="153"/>
      <c r="X34" s="153"/>
      <c r="Y34" s="153"/>
      <c r="Z34" s="153"/>
      <c r="AA34" s="153"/>
      <c r="AB34" s="153"/>
      <c r="AC34" s="153"/>
      <c r="AD34" s="153"/>
      <c r="AE34" s="153"/>
      <c r="AF34" s="153"/>
      <c r="AG34" s="153"/>
      <c r="AH34" s="153"/>
      <c r="AI34" s="153"/>
      <c r="AJ34" s="153"/>
      <c r="AK34" s="153"/>
      <c r="AL34" s="153"/>
      <c r="AM34" s="153"/>
      <c r="AN34" s="153"/>
      <c r="AO34" s="154"/>
      <c r="AP34" s="157" t="s">
        <v>163</v>
      </c>
      <c r="AQ34" s="158">
        <v>3.65</v>
      </c>
      <c r="AR34" s="158">
        <v>0.64</v>
      </c>
      <c r="AS34" s="158">
        <v>0.02</v>
      </c>
      <c r="AT34" s="158">
        <f t="shared" si="0"/>
        <v>4.6719999999999998E-2</v>
      </c>
      <c r="AU34" s="158">
        <v>1</v>
      </c>
      <c r="AV34" s="159">
        <f t="shared" si="1"/>
        <v>4.6719999999999998E-2</v>
      </c>
    </row>
    <row r="35" spans="2:48">
      <c r="B35" s="152"/>
      <c r="C35" s="153"/>
      <c r="D35" s="153"/>
      <c r="E35" s="153"/>
      <c r="F35" s="153"/>
      <c r="G35" s="153"/>
      <c r="H35" s="153"/>
      <c r="I35" s="153"/>
      <c r="J35" s="153"/>
      <c r="K35" s="153"/>
      <c r="L35" s="153"/>
      <c r="M35" s="153"/>
      <c r="N35" s="153"/>
      <c r="O35" s="153"/>
      <c r="P35" s="153"/>
      <c r="Q35" s="153"/>
      <c r="R35" s="153"/>
      <c r="S35" s="153"/>
      <c r="T35" s="153"/>
      <c r="U35" s="153"/>
      <c r="V35" s="153"/>
      <c r="W35" s="153"/>
      <c r="X35" s="153"/>
      <c r="Y35" s="153"/>
      <c r="Z35" s="153"/>
      <c r="AA35" s="153"/>
      <c r="AB35" s="153"/>
      <c r="AC35" s="153"/>
      <c r="AD35" s="153"/>
      <c r="AE35" s="153"/>
      <c r="AF35" s="153"/>
      <c r="AG35" s="153"/>
      <c r="AH35" s="153"/>
      <c r="AI35" s="153"/>
      <c r="AJ35" s="153"/>
      <c r="AK35" s="153"/>
      <c r="AL35" s="153"/>
      <c r="AM35" s="153"/>
      <c r="AN35" s="153"/>
      <c r="AO35" s="154"/>
      <c r="AP35" s="223" t="s">
        <v>164</v>
      </c>
      <c r="AQ35" s="224"/>
      <c r="AR35" s="224"/>
      <c r="AS35" s="224"/>
      <c r="AT35" s="224"/>
      <c r="AU35" s="224"/>
      <c r="AV35" s="225"/>
    </row>
    <row r="36" spans="2:48" ht="15.75">
      <c r="B36" s="152"/>
      <c r="C36" s="153"/>
      <c r="D36" s="153"/>
      <c r="E36" s="153"/>
      <c r="F36" s="153"/>
      <c r="G36" s="153"/>
      <c r="H36" s="153"/>
      <c r="I36" s="153"/>
      <c r="J36" s="153"/>
      <c r="K36" s="153"/>
      <c r="L36" s="153"/>
      <c r="M36" s="153"/>
      <c r="N36" s="153"/>
      <c r="O36" s="153"/>
      <c r="P36" s="153"/>
      <c r="Q36" s="153"/>
      <c r="R36" s="153"/>
      <c r="S36" s="153"/>
      <c r="T36" s="153"/>
      <c r="U36" s="153"/>
      <c r="V36" s="153"/>
      <c r="W36" s="153"/>
      <c r="X36" s="153"/>
      <c r="Y36" s="153"/>
      <c r="Z36" s="153"/>
      <c r="AA36" s="153"/>
      <c r="AB36" s="153"/>
      <c r="AC36" s="153"/>
      <c r="AD36" s="153"/>
      <c r="AE36" s="153"/>
      <c r="AF36" s="153"/>
      <c r="AG36" s="153"/>
      <c r="AH36" s="153"/>
      <c r="AI36" s="153"/>
      <c r="AJ36" s="153"/>
      <c r="AK36" s="153"/>
      <c r="AL36" s="153"/>
      <c r="AM36" s="153"/>
      <c r="AN36" s="153"/>
      <c r="AO36" s="154"/>
      <c r="AP36" s="157" t="s">
        <v>165</v>
      </c>
      <c r="AQ36" s="158">
        <v>3.65</v>
      </c>
      <c r="AR36" s="158">
        <v>0.64</v>
      </c>
      <c r="AS36" s="158">
        <v>0.02</v>
      </c>
      <c r="AT36" s="158">
        <f t="shared" ref="AT36:AT45" si="2">AS36*AR36*AQ36</f>
        <v>4.6719999999999998E-2</v>
      </c>
      <c r="AU36" s="158">
        <v>1</v>
      </c>
      <c r="AV36" s="159">
        <f t="shared" si="1"/>
        <v>4.6719999999999998E-2</v>
      </c>
    </row>
    <row r="37" spans="2:48" ht="15.75">
      <c r="B37" s="152"/>
      <c r="C37" s="153"/>
      <c r="D37" s="153"/>
      <c r="E37" s="153"/>
      <c r="F37" s="153"/>
      <c r="G37" s="153"/>
      <c r="H37" s="153"/>
      <c r="I37" s="153"/>
      <c r="J37" s="153"/>
      <c r="K37" s="153"/>
      <c r="L37" s="153"/>
      <c r="M37" s="153"/>
      <c r="N37" s="153"/>
      <c r="O37" s="153"/>
      <c r="P37" s="153"/>
      <c r="Q37" s="153"/>
      <c r="R37" s="153"/>
      <c r="S37" s="153"/>
      <c r="T37" s="153"/>
      <c r="U37" s="153"/>
      <c r="V37" s="153"/>
      <c r="W37" s="153"/>
      <c r="X37" s="153"/>
      <c r="Y37" s="153"/>
      <c r="Z37" s="153"/>
      <c r="AA37" s="153"/>
      <c r="AB37" s="153"/>
      <c r="AC37" s="153"/>
      <c r="AD37" s="153"/>
      <c r="AE37" s="153"/>
      <c r="AF37" s="153"/>
      <c r="AG37" s="153"/>
      <c r="AH37" s="153"/>
      <c r="AI37" s="153"/>
      <c r="AJ37" s="153"/>
      <c r="AK37" s="153"/>
      <c r="AL37" s="153"/>
      <c r="AM37" s="153"/>
      <c r="AN37" s="153"/>
      <c r="AO37" s="154"/>
      <c r="AP37" s="157" t="s">
        <v>166</v>
      </c>
      <c r="AQ37" s="158">
        <v>3.65</v>
      </c>
      <c r="AR37" s="158">
        <v>0.64</v>
      </c>
      <c r="AS37" s="158">
        <v>0.02</v>
      </c>
      <c r="AT37" s="158">
        <f t="shared" si="2"/>
        <v>4.6719999999999998E-2</v>
      </c>
      <c r="AU37" s="158">
        <v>1</v>
      </c>
      <c r="AV37" s="159">
        <f t="shared" si="1"/>
        <v>4.6719999999999998E-2</v>
      </c>
    </row>
    <row r="38" spans="2:48" ht="15.75">
      <c r="B38" s="152"/>
      <c r="C38" s="153"/>
      <c r="D38" s="153"/>
      <c r="E38" s="153"/>
      <c r="F38" s="153"/>
      <c r="G38" s="153"/>
      <c r="H38" s="153"/>
      <c r="I38" s="153"/>
      <c r="J38" s="153"/>
      <c r="K38" s="153"/>
      <c r="L38" s="153"/>
      <c r="M38" s="153"/>
      <c r="N38" s="153"/>
      <c r="O38" s="153"/>
      <c r="P38" s="153"/>
      <c r="Q38" s="153"/>
      <c r="R38" s="153"/>
      <c r="S38" s="153"/>
      <c r="T38" s="153"/>
      <c r="U38" s="153"/>
      <c r="V38" s="153"/>
      <c r="W38" s="153"/>
      <c r="X38" s="153"/>
      <c r="Y38" s="153"/>
      <c r="Z38" s="153"/>
      <c r="AA38" s="153"/>
      <c r="AB38" s="153"/>
      <c r="AC38" s="153"/>
      <c r="AD38" s="153"/>
      <c r="AE38" s="153"/>
      <c r="AF38" s="153"/>
      <c r="AG38" s="153"/>
      <c r="AH38" s="153"/>
      <c r="AI38" s="153"/>
      <c r="AJ38" s="153"/>
      <c r="AK38" s="153"/>
      <c r="AL38" s="153"/>
      <c r="AM38" s="153"/>
      <c r="AN38" s="153"/>
      <c r="AO38" s="154"/>
      <c r="AP38" s="157" t="s">
        <v>167</v>
      </c>
      <c r="AQ38" s="158">
        <v>3.65</v>
      </c>
      <c r="AR38" s="158">
        <v>0.64</v>
      </c>
      <c r="AS38" s="158">
        <v>0.02</v>
      </c>
      <c r="AT38" s="158">
        <f t="shared" si="2"/>
        <v>4.6719999999999998E-2</v>
      </c>
      <c r="AU38" s="158">
        <v>1</v>
      </c>
      <c r="AV38" s="159">
        <f t="shared" si="1"/>
        <v>4.6719999999999998E-2</v>
      </c>
    </row>
    <row r="39" spans="2:48" ht="15.75">
      <c r="B39" s="152"/>
      <c r="C39" s="153"/>
      <c r="D39" s="153"/>
      <c r="E39" s="153"/>
      <c r="F39" s="153"/>
      <c r="G39" s="153"/>
      <c r="H39" s="153"/>
      <c r="I39" s="153"/>
      <c r="J39" s="153"/>
      <c r="K39" s="153"/>
      <c r="L39" s="153"/>
      <c r="M39" s="153"/>
      <c r="N39" s="153"/>
      <c r="O39" s="153"/>
      <c r="P39" s="153"/>
      <c r="Q39" s="153"/>
      <c r="R39" s="153"/>
      <c r="S39" s="153"/>
      <c r="T39" s="153"/>
      <c r="U39" s="153"/>
      <c r="V39" s="153"/>
      <c r="W39" s="153"/>
      <c r="X39" s="153"/>
      <c r="Y39" s="153"/>
      <c r="Z39" s="153"/>
      <c r="AA39" s="153"/>
      <c r="AB39" s="153"/>
      <c r="AC39" s="153"/>
      <c r="AD39" s="153"/>
      <c r="AE39" s="153"/>
      <c r="AF39" s="153"/>
      <c r="AG39" s="153"/>
      <c r="AH39" s="153"/>
      <c r="AI39" s="153"/>
      <c r="AJ39" s="153"/>
      <c r="AK39" s="153"/>
      <c r="AL39" s="153"/>
      <c r="AM39" s="153"/>
      <c r="AN39" s="153"/>
      <c r="AO39" s="154"/>
      <c r="AP39" s="157" t="s">
        <v>168</v>
      </c>
      <c r="AQ39" s="158">
        <v>3.65</v>
      </c>
      <c r="AR39" s="158">
        <v>0.64</v>
      </c>
      <c r="AS39" s="158">
        <v>0.02</v>
      </c>
      <c r="AT39" s="158">
        <f t="shared" si="2"/>
        <v>4.6719999999999998E-2</v>
      </c>
      <c r="AU39" s="158">
        <v>1</v>
      </c>
      <c r="AV39" s="159">
        <f t="shared" si="1"/>
        <v>4.6719999999999998E-2</v>
      </c>
    </row>
    <row r="40" spans="2:48" ht="15.75">
      <c r="B40" s="152"/>
      <c r="C40" s="153"/>
      <c r="D40" s="153"/>
      <c r="E40" s="153"/>
      <c r="F40" s="153"/>
      <c r="G40" s="153"/>
      <c r="H40" s="153"/>
      <c r="I40" s="153"/>
      <c r="J40" s="153"/>
      <c r="K40" s="153"/>
      <c r="L40" s="153"/>
      <c r="M40" s="153"/>
      <c r="N40" s="153"/>
      <c r="O40" s="153"/>
      <c r="P40" s="153"/>
      <c r="Q40" s="153"/>
      <c r="R40" s="153"/>
      <c r="S40" s="153"/>
      <c r="T40" s="153"/>
      <c r="U40" s="153"/>
      <c r="V40" s="153"/>
      <c r="W40" s="153"/>
      <c r="X40" s="153"/>
      <c r="Y40" s="153"/>
      <c r="Z40" s="153"/>
      <c r="AA40" s="153"/>
      <c r="AB40" s="153"/>
      <c r="AC40" s="153"/>
      <c r="AD40" s="153"/>
      <c r="AE40" s="153"/>
      <c r="AF40" s="153"/>
      <c r="AG40" s="153"/>
      <c r="AH40" s="153"/>
      <c r="AI40" s="153"/>
      <c r="AJ40" s="153"/>
      <c r="AK40" s="153"/>
      <c r="AL40" s="153"/>
      <c r="AM40" s="153"/>
      <c r="AN40" s="153"/>
      <c r="AO40" s="154"/>
      <c r="AP40" s="157" t="s">
        <v>169</v>
      </c>
      <c r="AQ40" s="158">
        <v>3.65</v>
      </c>
      <c r="AR40" s="158">
        <v>0.64</v>
      </c>
      <c r="AS40" s="158">
        <v>0.02</v>
      </c>
      <c r="AT40" s="158">
        <f t="shared" si="2"/>
        <v>4.6719999999999998E-2</v>
      </c>
      <c r="AU40" s="158">
        <v>1</v>
      </c>
      <c r="AV40" s="159">
        <f t="shared" si="1"/>
        <v>4.6719999999999998E-2</v>
      </c>
    </row>
    <row r="41" spans="2:48" ht="15.75">
      <c r="B41" s="152"/>
      <c r="C41" s="153"/>
      <c r="D41" s="153"/>
      <c r="E41" s="153"/>
      <c r="F41" s="153"/>
      <c r="G41" s="153"/>
      <c r="H41" s="153"/>
      <c r="I41" s="153"/>
      <c r="J41" s="153"/>
      <c r="K41" s="153"/>
      <c r="L41" s="153"/>
      <c r="M41" s="153"/>
      <c r="N41" s="153"/>
      <c r="O41" s="153"/>
      <c r="P41" s="153"/>
      <c r="Q41" s="153"/>
      <c r="R41" s="153"/>
      <c r="S41" s="153"/>
      <c r="T41" s="153"/>
      <c r="U41" s="153"/>
      <c r="V41" s="153"/>
      <c r="W41" s="153"/>
      <c r="X41" s="153"/>
      <c r="Y41" s="153"/>
      <c r="Z41" s="153"/>
      <c r="AA41" s="153"/>
      <c r="AB41" s="153"/>
      <c r="AC41" s="153"/>
      <c r="AD41" s="153"/>
      <c r="AE41" s="153"/>
      <c r="AF41" s="153"/>
      <c r="AG41" s="153"/>
      <c r="AH41" s="153"/>
      <c r="AI41" s="153"/>
      <c r="AJ41" s="153"/>
      <c r="AK41" s="153"/>
      <c r="AL41" s="153"/>
      <c r="AM41" s="153"/>
      <c r="AN41" s="153"/>
      <c r="AO41" s="154"/>
      <c r="AP41" s="157" t="s">
        <v>170</v>
      </c>
      <c r="AQ41" s="158">
        <v>3.65</v>
      </c>
      <c r="AR41" s="158">
        <v>0.64</v>
      </c>
      <c r="AS41" s="158">
        <v>0.02</v>
      </c>
      <c r="AT41" s="158">
        <f t="shared" si="2"/>
        <v>4.6719999999999998E-2</v>
      </c>
      <c r="AU41" s="158">
        <v>1</v>
      </c>
      <c r="AV41" s="159">
        <f t="shared" si="1"/>
        <v>4.6719999999999998E-2</v>
      </c>
    </row>
    <row r="42" spans="2:48" ht="15.75">
      <c r="B42" s="152"/>
      <c r="C42" s="153"/>
      <c r="D42" s="153"/>
      <c r="E42" s="153"/>
      <c r="F42" s="153"/>
      <c r="G42" s="153"/>
      <c r="H42" s="153"/>
      <c r="I42" s="153"/>
      <c r="J42" s="153"/>
      <c r="K42" s="153"/>
      <c r="L42" s="153"/>
      <c r="M42" s="153"/>
      <c r="N42" s="153"/>
      <c r="O42" s="153"/>
      <c r="P42" s="153"/>
      <c r="Q42" s="153"/>
      <c r="R42" s="153"/>
      <c r="S42" s="153"/>
      <c r="T42" s="153"/>
      <c r="U42" s="153"/>
      <c r="V42" s="153"/>
      <c r="W42" s="153"/>
      <c r="X42" s="153"/>
      <c r="Y42" s="153"/>
      <c r="Z42" s="153"/>
      <c r="AA42" s="153"/>
      <c r="AB42" s="153"/>
      <c r="AC42" s="153"/>
      <c r="AD42" s="153"/>
      <c r="AE42" s="153"/>
      <c r="AF42" s="153"/>
      <c r="AG42" s="153"/>
      <c r="AH42" s="153"/>
      <c r="AI42" s="153"/>
      <c r="AJ42" s="153"/>
      <c r="AK42" s="153"/>
      <c r="AL42" s="153"/>
      <c r="AM42" s="153"/>
      <c r="AN42" s="153"/>
      <c r="AO42" s="154"/>
      <c r="AP42" s="157" t="s">
        <v>171</v>
      </c>
      <c r="AQ42" s="158">
        <v>3.65</v>
      </c>
      <c r="AR42" s="158">
        <v>0.64</v>
      </c>
      <c r="AS42" s="158">
        <v>0.02</v>
      </c>
      <c r="AT42" s="158">
        <f t="shared" si="2"/>
        <v>4.6719999999999998E-2</v>
      </c>
      <c r="AU42" s="158">
        <v>1</v>
      </c>
      <c r="AV42" s="159">
        <f t="shared" si="1"/>
        <v>4.6719999999999998E-2</v>
      </c>
    </row>
    <row r="43" spans="2:48" ht="15.75">
      <c r="B43" s="152"/>
      <c r="C43" s="153"/>
      <c r="D43" s="153"/>
      <c r="E43" s="153"/>
      <c r="F43" s="153"/>
      <c r="G43" s="153"/>
      <c r="H43" s="153"/>
      <c r="I43" s="153"/>
      <c r="J43" s="153"/>
      <c r="K43" s="153"/>
      <c r="L43" s="153"/>
      <c r="M43" s="153"/>
      <c r="N43" s="153"/>
      <c r="O43" s="153"/>
      <c r="P43" s="153"/>
      <c r="Q43" s="153"/>
      <c r="R43" s="153"/>
      <c r="S43" s="153"/>
      <c r="T43" s="153"/>
      <c r="U43" s="153"/>
      <c r="V43" s="153"/>
      <c r="W43" s="153"/>
      <c r="X43" s="153"/>
      <c r="Y43" s="153"/>
      <c r="Z43" s="153"/>
      <c r="AA43" s="153"/>
      <c r="AB43" s="153"/>
      <c r="AC43" s="153"/>
      <c r="AD43" s="153"/>
      <c r="AE43" s="153"/>
      <c r="AF43" s="153"/>
      <c r="AG43" s="153"/>
      <c r="AH43" s="153"/>
      <c r="AI43" s="153"/>
      <c r="AJ43" s="153"/>
      <c r="AK43" s="153"/>
      <c r="AL43" s="153"/>
      <c r="AM43" s="153"/>
      <c r="AN43" s="153"/>
      <c r="AO43" s="154"/>
      <c r="AP43" s="157" t="s">
        <v>172</v>
      </c>
      <c r="AQ43" s="158">
        <v>3.65</v>
      </c>
      <c r="AR43" s="158">
        <v>0.64</v>
      </c>
      <c r="AS43" s="158">
        <v>0.02</v>
      </c>
      <c r="AT43" s="158">
        <f t="shared" si="2"/>
        <v>4.6719999999999998E-2</v>
      </c>
      <c r="AU43" s="158">
        <v>1</v>
      </c>
      <c r="AV43" s="159">
        <f t="shared" si="1"/>
        <v>4.6719999999999998E-2</v>
      </c>
    </row>
    <row r="44" spans="2:48" ht="15.75">
      <c r="B44" s="152"/>
      <c r="C44" s="153"/>
      <c r="D44" s="153"/>
      <c r="E44" s="153"/>
      <c r="F44" s="153"/>
      <c r="G44" s="153"/>
      <c r="H44" s="153"/>
      <c r="I44" s="153"/>
      <c r="J44" s="153"/>
      <c r="K44" s="153"/>
      <c r="L44" s="153"/>
      <c r="M44" s="153"/>
      <c r="N44" s="153"/>
      <c r="O44" s="153"/>
      <c r="P44" s="153"/>
      <c r="Q44" s="153"/>
      <c r="R44" s="153"/>
      <c r="S44" s="153"/>
      <c r="T44" s="153"/>
      <c r="U44" s="153"/>
      <c r="V44" s="153"/>
      <c r="W44" s="153"/>
      <c r="X44" s="153"/>
      <c r="Y44" s="153"/>
      <c r="Z44" s="153"/>
      <c r="AA44" s="153"/>
      <c r="AB44" s="153"/>
      <c r="AC44" s="153"/>
      <c r="AD44" s="153"/>
      <c r="AE44" s="153"/>
      <c r="AF44" s="153"/>
      <c r="AG44" s="153"/>
      <c r="AH44" s="153"/>
      <c r="AI44" s="153"/>
      <c r="AJ44" s="153"/>
      <c r="AK44" s="153"/>
      <c r="AL44" s="153"/>
      <c r="AM44" s="153"/>
      <c r="AN44" s="153"/>
      <c r="AO44" s="154"/>
      <c r="AP44" s="157" t="s">
        <v>173</v>
      </c>
      <c r="AQ44" s="158">
        <v>3.65</v>
      </c>
      <c r="AR44" s="158">
        <v>0.64</v>
      </c>
      <c r="AS44" s="158">
        <v>0.02</v>
      </c>
      <c r="AT44" s="158">
        <f t="shared" si="2"/>
        <v>4.6719999999999998E-2</v>
      </c>
      <c r="AU44" s="158">
        <v>1</v>
      </c>
      <c r="AV44" s="159">
        <f t="shared" si="1"/>
        <v>4.6719999999999998E-2</v>
      </c>
    </row>
    <row r="45" spans="2:48" ht="15.75">
      <c r="B45" s="152"/>
      <c r="C45" s="153"/>
      <c r="D45" s="153"/>
      <c r="E45" s="153"/>
      <c r="F45" s="153"/>
      <c r="G45" s="153"/>
      <c r="H45" s="153"/>
      <c r="I45" s="153"/>
      <c r="J45" s="153"/>
      <c r="K45" s="153"/>
      <c r="L45" s="153"/>
      <c r="M45" s="153"/>
      <c r="N45" s="153"/>
      <c r="O45" s="153"/>
      <c r="P45" s="153"/>
      <c r="Q45" s="153"/>
      <c r="R45" s="153"/>
      <c r="S45" s="153"/>
      <c r="T45" s="153"/>
      <c r="U45" s="153"/>
      <c r="V45" s="153"/>
      <c r="W45" s="153"/>
      <c r="X45" s="153"/>
      <c r="Y45" s="153"/>
      <c r="Z45" s="153"/>
      <c r="AA45" s="153"/>
      <c r="AB45" s="153"/>
      <c r="AC45" s="153"/>
      <c r="AD45" s="153"/>
      <c r="AE45" s="153"/>
      <c r="AF45" s="153"/>
      <c r="AG45" s="153"/>
      <c r="AH45" s="153"/>
      <c r="AI45" s="153"/>
      <c r="AJ45" s="153"/>
      <c r="AK45" s="153"/>
      <c r="AL45" s="153"/>
      <c r="AM45" s="153"/>
      <c r="AN45" s="153"/>
      <c r="AO45" s="154"/>
      <c r="AP45" s="157" t="s">
        <v>174</v>
      </c>
      <c r="AQ45" s="158">
        <v>3.65</v>
      </c>
      <c r="AR45" s="158">
        <v>0.64</v>
      </c>
      <c r="AS45" s="158">
        <v>0.02</v>
      </c>
      <c r="AT45" s="158">
        <f t="shared" si="2"/>
        <v>4.6719999999999998E-2</v>
      </c>
      <c r="AU45" s="158">
        <v>1</v>
      </c>
      <c r="AV45" s="159">
        <f t="shared" si="1"/>
        <v>4.6719999999999998E-2</v>
      </c>
    </row>
    <row r="46" spans="2:48">
      <c r="B46" s="152"/>
      <c r="C46" s="153"/>
      <c r="D46" s="153"/>
      <c r="E46" s="153"/>
      <c r="F46" s="153"/>
      <c r="G46" s="153"/>
      <c r="H46" s="153"/>
      <c r="I46" s="153"/>
      <c r="J46" s="153"/>
      <c r="K46" s="153"/>
      <c r="L46" s="153"/>
      <c r="M46" s="153"/>
      <c r="N46" s="153"/>
      <c r="O46" s="153"/>
      <c r="P46" s="153"/>
      <c r="Q46" s="153"/>
      <c r="R46" s="153"/>
      <c r="S46" s="153"/>
      <c r="T46" s="153"/>
      <c r="U46" s="153"/>
      <c r="V46" s="153"/>
      <c r="W46" s="153"/>
      <c r="X46" s="153"/>
      <c r="Y46" s="153"/>
      <c r="Z46" s="153"/>
      <c r="AA46" s="153"/>
      <c r="AB46" s="153"/>
      <c r="AC46" s="153"/>
      <c r="AD46" s="153"/>
      <c r="AE46" s="153"/>
      <c r="AF46" s="153"/>
      <c r="AG46" s="153"/>
      <c r="AH46" s="153"/>
      <c r="AI46" s="153"/>
      <c r="AJ46" s="153"/>
      <c r="AK46" s="153"/>
      <c r="AL46" s="153"/>
      <c r="AM46" s="153"/>
      <c r="AN46" s="153"/>
      <c r="AO46" s="154"/>
      <c r="AP46" s="223" t="s">
        <v>175</v>
      </c>
      <c r="AQ46" s="224"/>
      <c r="AR46" s="224"/>
      <c r="AS46" s="224"/>
      <c r="AT46" s="224"/>
      <c r="AU46" s="224"/>
      <c r="AV46" s="225"/>
    </row>
    <row r="47" spans="2:48" ht="15.75">
      <c r="B47" s="152"/>
      <c r="C47" s="153"/>
      <c r="D47" s="153"/>
      <c r="E47" s="153"/>
      <c r="F47" s="153"/>
      <c r="G47" s="153"/>
      <c r="H47" s="153"/>
      <c r="I47" s="153"/>
      <c r="J47" s="153"/>
      <c r="K47" s="153"/>
      <c r="L47" s="153"/>
      <c r="M47" s="153"/>
      <c r="N47" s="153"/>
      <c r="O47" s="153"/>
      <c r="P47" s="153"/>
      <c r="Q47" s="153"/>
      <c r="R47" s="153"/>
      <c r="S47" s="153"/>
      <c r="T47" s="153"/>
      <c r="U47" s="153"/>
      <c r="V47" s="153"/>
      <c r="W47" s="153"/>
      <c r="X47" s="153"/>
      <c r="Y47" s="153"/>
      <c r="Z47" s="153"/>
      <c r="AA47" s="153"/>
      <c r="AB47" s="153"/>
      <c r="AC47" s="153"/>
      <c r="AD47" s="153"/>
      <c r="AE47" s="153"/>
      <c r="AF47" s="153"/>
      <c r="AG47" s="153"/>
      <c r="AH47" s="153"/>
      <c r="AI47" s="153"/>
      <c r="AJ47" s="153"/>
      <c r="AK47" s="153"/>
      <c r="AL47" s="153"/>
      <c r="AM47" s="153"/>
      <c r="AN47" s="153"/>
      <c r="AO47" s="154"/>
      <c r="AP47" s="157" t="s">
        <v>176</v>
      </c>
      <c r="AQ47" s="158">
        <v>3.65</v>
      </c>
      <c r="AR47" s="158">
        <v>0.64</v>
      </c>
      <c r="AS47" s="158">
        <v>0.02</v>
      </c>
      <c r="AT47" s="158">
        <f t="shared" ref="AT47:AT64" si="3">AS47*AR47*AQ47</f>
        <v>4.6719999999999998E-2</v>
      </c>
      <c r="AU47" s="158">
        <v>1</v>
      </c>
      <c r="AV47" s="159">
        <f t="shared" ref="AV47:AV64" si="4">AT47</f>
        <v>4.6719999999999998E-2</v>
      </c>
    </row>
    <row r="48" spans="2:48" ht="15.75">
      <c r="B48" s="152"/>
      <c r="C48" s="153"/>
      <c r="D48" s="153"/>
      <c r="E48" s="153"/>
      <c r="F48" s="153"/>
      <c r="G48" s="153"/>
      <c r="H48" s="153"/>
      <c r="I48" s="153"/>
      <c r="J48" s="153"/>
      <c r="K48" s="153"/>
      <c r="L48" s="153"/>
      <c r="M48" s="153"/>
      <c r="N48" s="153"/>
      <c r="O48" s="153"/>
      <c r="P48" s="153"/>
      <c r="Q48" s="153"/>
      <c r="R48" s="153"/>
      <c r="S48" s="153"/>
      <c r="T48" s="153"/>
      <c r="U48" s="153"/>
      <c r="V48" s="153"/>
      <c r="W48" s="153"/>
      <c r="X48" s="153"/>
      <c r="Y48" s="153"/>
      <c r="Z48" s="153"/>
      <c r="AA48" s="153"/>
      <c r="AB48" s="153"/>
      <c r="AC48" s="153"/>
      <c r="AD48" s="153"/>
      <c r="AE48" s="153"/>
      <c r="AF48" s="153"/>
      <c r="AG48" s="153"/>
      <c r="AH48" s="153"/>
      <c r="AI48" s="153"/>
      <c r="AJ48" s="153"/>
      <c r="AK48" s="153"/>
      <c r="AL48" s="153"/>
      <c r="AM48" s="153"/>
      <c r="AN48" s="153"/>
      <c r="AO48" s="154"/>
      <c r="AP48" s="157" t="s">
        <v>177</v>
      </c>
      <c r="AQ48" s="158">
        <v>3.65</v>
      </c>
      <c r="AR48" s="158">
        <v>0.64</v>
      </c>
      <c r="AS48" s="158">
        <v>0.02</v>
      </c>
      <c r="AT48" s="158">
        <f t="shared" si="3"/>
        <v>4.6719999999999998E-2</v>
      </c>
      <c r="AU48" s="158">
        <v>2</v>
      </c>
      <c r="AV48" s="159">
        <f t="shared" si="4"/>
        <v>4.6719999999999998E-2</v>
      </c>
    </row>
    <row r="49" spans="2:48" ht="15.75">
      <c r="B49" s="152"/>
      <c r="C49" s="153"/>
      <c r="D49" s="153"/>
      <c r="E49" s="153"/>
      <c r="F49" s="153"/>
      <c r="G49" s="153"/>
      <c r="H49" s="153"/>
      <c r="I49" s="153"/>
      <c r="J49" s="153"/>
      <c r="K49" s="153"/>
      <c r="L49" s="153"/>
      <c r="M49" s="153"/>
      <c r="N49" s="153"/>
      <c r="O49" s="153"/>
      <c r="P49" s="153"/>
      <c r="Q49" s="153"/>
      <c r="R49" s="153"/>
      <c r="S49" s="153"/>
      <c r="T49" s="153"/>
      <c r="U49" s="153"/>
      <c r="V49" s="153"/>
      <c r="W49" s="153"/>
      <c r="X49" s="153"/>
      <c r="Y49" s="153"/>
      <c r="Z49" s="153"/>
      <c r="AA49" s="153"/>
      <c r="AB49" s="153"/>
      <c r="AC49" s="153"/>
      <c r="AD49" s="153"/>
      <c r="AE49" s="153"/>
      <c r="AF49" s="153"/>
      <c r="AG49" s="153"/>
      <c r="AH49" s="153"/>
      <c r="AI49" s="153"/>
      <c r="AJ49" s="153"/>
      <c r="AK49" s="153"/>
      <c r="AL49" s="153"/>
      <c r="AM49" s="153"/>
      <c r="AN49" s="153"/>
      <c r="AO49" s="154"/>
      <c r="AP49" s="157" t="s">
        <v>178</v>
      </c>
      <c r="AQ49" s="158">
        <v>3.65</v>
      </c>
      <c r="AR49" s="158">
        <v>0.64</v>
      </c>
      <c r="AS49" s="158">
        <v>0.02</v>
      </c>
      <c r="AT49" s="158">
        <f t="shared" si="3"/>
        <v>4.6719999999999998E-2</v>
      </c>
      <c r="AU49" s="158">
        <v>3</v>
      </c>
      <c r="AV49" s="159">
        <f t="shared" si="4"/>
        <v>4.6719999999999998E-2</v>
      </c>
    </row>
    <row r="50" spans="2:48" ht="15.75">
      <c r="B50" s="152"/>
      <c r="C50" s="153"/>
      <c r="D50" s="153"/>
      <c r="E50" s="153"/>
      <c r="F50" s="153"/>
      <c r="G50" s="153"/>
      <c r="H50" s="153"/>
      <c r="I50" s="153"/>
      <c r="J50" s="153"/>
      <c r="K50" s="153"/>
      <c r="L50" s="153"/>
      <c r="M50" s="153"/>
      <c r="N50" s="153"/>
      <c r="O50" s="153"/>
      <c r="P50" s="153"/>
      <c r="Q50" s="153"/>
      <c r="R50" s="153"/>
      <c r="S50" s="153"/>
      <c r="T50" s="153"/>
      <c r="U50" s="153"/>
      <c r="V50" s="153"/>
      <c r="W50" s="153"/>
      <c r="X50" s="153"/>
      <c r="Y50" s="153"/>
      <c r="Z50" s="153"/>
      <c r="AA50" s="153"/>
      <c r="AB50" s="153"/>
      <c r="AC50" s="153"/>
      <c r="AD50" s="153"/>
      <c r="AE50" s="153"/>
      <c r="AF50" s="153"/>
      <c r="AG50" s="153"/>
      <c r="AH50" s="153"/>
      <c r="AI50" s="153"/>
      <c r="AJ50" s="153"/>
      <c r="AK50" s="153"/>
      <c r="AL50" s="153"/>
      <c r="AM50" s="153"/>
      <c r="AN50" s="153"/>
      <c r="AO50" s="154"/>
      <c r="AP50" s="157" t="s">
        <v>179</v>
      </c>
      <c r="AQ50" s="158">
        <v>3.65</v>
      </c>
      <c r="AR50" s="158">
        <v>0.64</v>
      </c>
      <c r="AS50" s="158">
        <v>0.02</v>
      </c>
      <c r="AT50" s="158">
        <f t="shared" si="3"/>
        <v>4.6719999999999998E-2</v>
      </c>
      <c r="AU50" s="158">
        <v>4</v>
      </c>
      <c r="AV50" s="159">
        <f t="shared" si="4"/>
        <v>4.6719999999999998E-2</v>
      </c>
    </row>
    <row r="51" spans="2:48" ht="15.75">
      <c r="B51" s="152"/>
      <c r="C51" s="153"/>
      <c r="D51" s="153"/>
      <c r="E51" s="153"/>
      <c r="F51" s="153"/>
      <c r="G51" s="153"/>
      <c r="H51" s="153"/>
      <c r="I51" s="153"/>
      <c r="J51" s="153"/>
      <c r="K51" s="153"/>
      <c r="L51" s="153"/>
      <c r="M51" s="153"/>
      <c r="N51" s="153"/>
      <c r="O51" s="153"/>
      <c r="P51" s="153"/>
      <c r="Q51" s="153"/>
      <c r="R51" s="153"/>
      <c r="S51" s="153"/>
      <c r="T51" s="153"/>
      <c r="U51" s="153"/>
      <c r="V51" s="153"/>
      <c r="W51" s="153"/>
      <c r="X51" s="153"/>
      <c r="Y51" s="153"/>
      <c r="Z51" s="153"/>
      <c r="AA51" s="153"/>
      <c r="AB51" s="153"/>
      <c r="AC51" s="153"/>
      <c r="AD51" s="153"/>
      <c r="AE51" s="153"/>
      <c r="AF51" s="153"/>
      <c r="AG51" s="153"/>
      <c r="AH51" s="153"/>
      <c r="AI51" s="153"/>
      <c r="AJ51" s="153"/>
      <c r="AK51" s="153"/>
      <c r="AL51" s="153"/>
      <c r="AM51" s="153"/>
      <c r="AN51" s="153"/>
      <c r="AO51" s="154"/>
      <c r="AP51" s="157" t="s">
        <v>180</v>
      </c>
      <c r="AQ51" s="158">
        <v>3.65</v>
      </c>
      <c r="AR51" s="158">
        <v>0.64</v>
      </c>
      <c r="AS51" s="158">
        <v>0.02</v>
      </c>
      <c r="AT51" s="158">
        <f t="shared" si="3"/>
        <v>4.6719999999999998E-2</v>
      </c>
      <c r="AU51" s="158">
        <v>5</v>
      </c>
      <c r="AV51" s="159">
        <f t="shared" si="4"/>
        <v>4.6719999999999998E-2</v>
      </c>
    </row>
    <row r="52" spans="2:48" ht="15.75">
      <c r="B52" s="152"/>
      <c r="C52" s="153"/>
      <c r="D52" s="153"/>
      <c r="E52" s="153"/>
      <c r="F52" s="153"/>
      <c r="G52" s="153"/>
      <c r="H52" s="153"/>
      <c r="I52" s="153"/>
      <c r="J52" s="153"/>
      <c r="K52" s="153"/>
      <c r="L52" s="153"/>
      <c r="M52" s="153"/>
      <c r="N52" s="153"/>
      <c r="O52" s="153"/>
      <c r="P52" s="153"/>
      <c r="Q52" s="153"/>
      <c r="R52" s="153"/>
      <c r="S52" s="153"/>
      <c r="T52" s="153"/>
      <c r="U52" s="153"/>
      <c r="V52" s="153"/>
      <c r="W52" s="153"/>
      <c r="X52" s="153"/>
      <c r="Y52" s="153"/>
      <c r="Z52" s="153"/>
      <c r="AA52" s="153"/>
      <c r="AB52" s="153"/>
      <c r="AC52" s="153"/>
      <c r="AD52" s="153"/>
      <c r="AE52" s="153"/>
      <c r="AF52" s="153"/>
      <c r="AG52" s="153"/>
      <c r="AH52" s="153"/>
      <c r="AI52" s="153"/>
      <c r="AJ52" s="153"/>
      <c r="AK52" s="153"/>
      <c r="AL52" s="153"/>
      <c r="AM52" s="153"/>
      <c r="AN52" s="153"/>
      <c r="AO52" s="154"/>
      <c r="AP52" s="157" t="s">
        <v>181</v>
      </c>
      <c r="AQ52" s="158">
        <v>3.65</v>
      </c>
      <c r="AR52" s="158">
        <v>0.64</v>
      </c>
      <c r="AS52" s="158">
        <v>0.02</v>
      </c>
      <c r="AT52" s="158">
        <f t="shared" si="3"/>
        <v>4.6719999999999998E-2</v>
      </c>
      <c r="AU52" s="158">
        <v>6</v>
      </c>
      <c r="AV52" s="159">
        <f t="shared" si="4"/>
        <v>4.6719999999999998E-2</v>
      </c>
    </row>
    <row r="53" spans="2:48" ht="15.75">
      <c r="B53" s="152"/>
      <c r="C53" s="153"/>
      <c r="D53" s="153"/>
      <c r="E53" s="153"/>
      <c r="F53" s="153"/>
      <c r="G53" s="153"/>
      <c r="H53" s="153"/>
      <c r="I53" s="153"/>
      <c r="J53" s="153"/>
      <c r="K53" s="153"/>
      <c r="L53" s="153"/>
      <c r="M53" s="153"/>
      <c r="N53" s="153"/>
      <c r="O53" s="153"/>
      <c r="P53" s="153"/>
      <c r="Q53" s="153"/>
      <c r="R53" s="153"/>
      <c r="S53" s="153"/>
      <c r="T53" s="153"/>
      <c r="U53" s="153"/>
      <c r="V53" s="153"/>
      <c r="W53" s="153"/>
      <c r="X53" s="153"/>
      <c r="Y53" s="153"/>
      <c r="Z53" s="153"/>
      <c r="AA53" s="153"/>
      <c r="AB53" s="153"/>
      <c r="AC53" s="153"/>
      <c r="AD53" s="153"/>
      <c r="AE53" s="153"/>
      <c r="AF53" s="153"/>
      <c r="AG53" s="153"/>
      <c r="AH53" s="153"/>
      <c r="AI53" s="153"/>
      <c r="AJ53" s="153"/>
      <c r="AK53" s="153"/>
      <c r="AL53" s="153"/>
      <c r="AM53" s="153"/>
      <c r="AN53" s="153"/>
      <c r="AO53" s="154"/>
      <c r="AP53" s="157" t="s">
        <v>182</v>
      </c>
      <c r="AQ53" s="158">
        <v>3.65</v>
      </c>
      <c r="AR53" s="158">
        <v>0.64</v>
      </c>
      <c r="AS53" s="158">
        <v>0.02</v>
      </c>
      <c r="AT53" s="158">
        <f t="shared" si="3"/>
        <v>4.6719999999999998E-2</v>
      </c>
      <c r="AU53" s="158">
        <v>7</v>
      </c>
      <c r="AV53" s="159">
        <f t="shared" si="4"/>
        <v>4.6719999999999998E-2</v>
      </c>
    </row>
    <row r="54" spans="2:48" ht="15.75">
      <c r="B54" s="152"/>
      <c r="C54" s="153"/>
      <c r="D54" s="153"/>
      <c r="E54" s="153"/>
      <c r="F54" s="153"/>
      <c r="G54" s="153"/>
      <c r="H54" s="153"/>
      <c r="I54" s="153"/>
      <c r="J54" s="153"/>
      <c r="K54" s="153"/>
      <c r="L54" s="153"/>
      <c r="M54" s="153"/>
      <c r="N54" s="153"/>
      <c r="O54" s="153"/>
      <c r="P54" s="153"/>
      <c r="Q54" s="153"/>
      <c r="R54" s="153"/>
      <c r="S54" s="153"/>
      <c r="T54" s="153"/>
      <c r="U54" s="153"/>
      <c r="V54" s="153"/>
      <c r="W54" s="153"/>
      <c r="X54" s="153"/>
      <c r="Y54" s="153"/>
      <c r="Z54" s="153"/>
      <c r="AA54" s="153"/>
      <c r="AB54" s="153"/>
      <c r="AC54" s="153"/>
      <c r="AD54" s="153"/>
      <c r="AE54" s="153"/>
      <c r="AF54" s="153"/>
      <c r="AG54" s="153"/>
      <c r="AH54" s="153"/>
      <c r="AI54" s="153"/>
      <c r="AJ54" s="153"/>
      <c r="AK54" s="153"/>
      <c r="AL54" s="153"/>
      <c r="AM54" s="153"/>
      <c r="AN54" s="153"/>
      <c r="AO54" s="154"/>
      <c r="AP54" s="157" t="s">
        <v>183</v>
      </c>
      <c r="AQ54" s="158">
        <v>3.65</v>
      </c>
      <c r="AR54" s="158">
        <v>0.64</v>
      </c>
      <c r="AS54" s="158">
        <v>0.02</v>
      </c>
      <c r="AT54" s="158">
        <f t="shared" si="3"/>
        <v>4.6719999999999998E-2</v>
      </c>
      <c r="AU54" s="158">
        <v>8</v>
      </c>
      <c r="AV54" s="159">
        <f t="shared" si="4"/>
        <v>4.6719999999999998E-2</v>
      </c>
    </row>
    <row r="55" spans="2:48" ht="15.75">
      <c r="B55" s="152"/>
      <c r="C55" s="153"/>
      <c r="D55" s="153"/>
      <c r="E55" s="153"/>
      <c r="F55" s="153"/>
      <c r="G55" s="153"/>
      <c r="H55" s="153"/>
      <c r="I55" s="153"/>
      <c r="J55" s="153"/>
      <c r="K55" s="153"/>
      <c r="L55" s="153"/>
      <c r="M55" s="153"/>
      <c r="N55" s="153"/>
      <c r="O55" s="153"/>
      <c r="P55" s="153"/>
      <c r="Q55" s="153"/>
      <c r="R55" s="153"/>
      <c r="S55" s="153"/>
      <c r="T55" s="153"/>
      <c r="U55" s="153"/>
      <c r="V55" s="153"/>
      <c r="W55" s="153"/>
      <c r="X55" s="153"/>
      <c r="Y55" s="153"/>
      <c r="Z55" s="153"/>
      <c r="AA55" s="153"/>
      <c r="AB55" s="153"/>
      <c r="AC55" s="153"/>
      <c r="AD55" s="153"/>
      <c r="AE55" s="153"/>
      <c r="AF55" s="153"/>
      <c r="AG55" s="153"/>
      <c r="AH55" s="153"/>
      <c r="AI55" s="153"/>
      <c r="AJ55" s="153"/>
      <c r="AK55" s="153"/>
      <c r="AL55" s="153"/>
      <c r="AM55" s="153"/>
      <c r="AN55" s="153"/>
      <c r="AO55" s="154"/>
      <c r="AP55" s="157" t="s">
        <v>184</v>
      </c>
      <c r="AQ55" s="158">
        <v>3.65</v>
      </c>
      <c r="AR55" s="158">
        <v>0.64</v>
      </c>
      <c r="AS55" s="158">
        <v>0.02</v>
      </c>
      <c r="AT55" s="158">
        <f t="shared" si="3"/>
        <v>4.6719999999999998E-2</v>
      </c>
      <c r="AU55" s="158">
        <v>9</v>
      </c>
      <c r="AV55" s="159">
        <f t="shared" si="4"/>
        <v>4.6719999999999998E-2</v>
      </c>
    </row>
    <row r="56" spans="2:48" ht="15.75">
      <c r="B56" s="152"/>
      <c r="C56" s="153"/>
      <c r="D56" s="153"/>
      <c r="E56" s="153"/>
      <c r="F56" s="153"/>
      <c r="G56" s="153"/>
      <c r="H56" s="153"/>
      <c r="I56" s="153"/>
      <c r="J56" s="153"/>
      <c r="K56" s="153"/>
      <c r="L56" s="153"/>
      <c r="M56" s="153"/>
      <c r="N56" s="153"/>
      <c r="O56" s="153"/>
      <c r="P56" s="153"/>
      <c r="Q56" s="153"/>
      <c r="R56" s="153"/>
      <c r="S56" s="153"/>
      <c r="T56" s="153"/>
      <c r="U56" s="153"/>
      <c r="V56" s="153"/>
      <c r="W56" s="153"/>
      <c r="X56" s="153"/>
      <c r="Y56" s="153"/>
      <c r="Z56" s="153"/>
      <c r="AA56" s="153"/>
      <c r="AB56" s="153"/>
      <c r="AC56" s="153"/>
      <c r="AD56" s="153"/>
      <c r="AE56" s="153"/>
      <c r="AF56" s="153"/>
      <c r="AG56" s="153"/>
      <c r="AH56" s="153"/>
      <c r="AI56" s="153"/>
      <c r="AJ56" s="153"/>
      <c r="AK56" s="153"/>
      <c r="AL56" s="153"/>
      <c r="AM56" s="153"/>
      <c r="AN56" s="153"/>
      <c r="AO56" s="154"/>
      <c r="AP56" s="157" t="s">
        <v>185</v>
      </c>
      <c r="AQ56" s="158">
        <v>3.65</v>
      </c>
      <c r="AR56" s="158">
        <v>0.64</v>
      </c>
      <c r="AS56" s="158">
        <v>0.02</v>
      </c>
      <c r="AT56" s="158">
        <f t="shared" si="3"/>
        <v>4.6719999999999998E-2</v>
      </c>
      <c r="AU56" s="158">
        <v>10</v>
      </c>
      <c r="AV56" s="159">
        <f t="shared" si="4"/>
        <v>4.6719999999999998E-2</v>
      </c>
    </row>
    <row r="57" spans="2:48" ht="15.75">
      <c r="B57" s="152"/>
      <c r="C57" s="153"/>
      <c r="D57" s="153"/>
      <c r="E57" s="153"/>
      <c r="F57" s="153"/>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3"/>
      <c r="AE57" s="153"/>
      <c r="AF57" s="153"/>
      <c r="AG57" s="153"/>
      <c r="AH57" s="153"/>
      <c r="AI57" s="153"/>
      <c r="AJ57" s="153"/>
      <c r="AK57" s="153"/>
      <c r="AL57" s="153"/>
      <c r="AM57" s="153"/>
      <c r="AN57" s="153"/>
      <c r="AO57" s="154"/>
      <c r="AP57" s="157" t="s">
        <v>186</v>
      </c>
      <c r="AQ57" s="158">
        <v>3.65</v>
      </c>
      <c r="AR57" s="158">
        <v>0.64</v>
      </c>
      <c r="AS57" s="158">
        <v>0.02</v>
      </c>
      <c r="AT57" s="158">
        <f t="shared" si="3"/>
        <v>4.6719999999999998E-2</v>
      </c>
      <c r="AU57" s="158">
        <v>11</v>
      </c>
      <c r="AV57" s="159">
        <f t="shared" si="4"/>
        <v>4.6719999999999998E-2</v>
      </c>
    </row>
    <row r="58" spans="2:48" ht="15.75">
      <c r="B58" s="152"/>
      <c r="C58" s="153"/>
      <c r="D58" s="153"/>
      <c r="E58" s="153"/>
      <c r="F58" s="153"/>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3"/>
      <c r="AE58" s="153"/>
      <c r="AF58" s="153"/>
      <c r="AG58" s="153"/>
      <c r="AH58" s="153"/>
      <c r="AI58" s="153"/>
      <c r="AJ58" s="153"/>
      <c r="AK58" s="153"/>
      <c r="AL58" s="153"/>
      <c r="AM58" s="153"/>
      <c r="AN58" s="153"/>
      <c r="AO58" s="154"/>
      <c r="AP58" s="157" t="s">
        <v>187</v>
      </c>
      <c r="AQ58" s="158">
        <v>3.65</v>
      </c>
      <c r="AR58" s="158">
        <v>0.64</v>
      </c>
      <c r="AS58" s="158">
        <v>0.02</v>
      </c>
      <c r="AT58" s="158">
        <f t="shared" si="3"/>
        <v>4.6719999999999998E-2</v>
      </c>
      <c r="AU58" s="158">
        <v>12</v>
      </c>
      <c r="AV58" s="159">
        <f t="shared" si="4"/>
        <v>4.6719999999999998E-2</v>
      </c>
    </row>
    <row r="59" spans="2:48" ht="15.75">
      <c r="B59" s="152"/>
      <c r="C59" s="153"/>
      <c r="D59" s="153"/>
      <c r="E59" s="153"/>
      <c r="F59" s="153"/>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3"/>
      <c r="AE59" s="153"/>
      <c r="AF59" s="153"/>
      <c r="AG59" s="153"/>
      <c r="AH59" s="153"/>
      <c r="AI59" s="153"/>
      <c r="AJ59" s="153"/>
      <c r="AK59" s="153"/>
      <c r="AL59" s="153"/>
      <c r="AM59" s="153"/>
      <c r="AN59" s="153"/>
      <c r="AO59" s="154"/>
      <c r="AP59" s="157" t="s">
        <v>188</v>
      </c>
      <c r="AQ59" s="158">
        <v>3.65</v>
      </c>
      <c r="AR59" s="158">
        <v>0.64</v>
      </c>
      <c r="AS59" s="158">
        <v>0.02</v>
      </c>
      <c r="AT59" s="158">
        <f t="shared" si="3"/>
        <v>4.6719999999999998E-2</v>
      </c>
      <c r="AU59" s="158">
        <v>13</v>
      </c>
      <c r="AV59" s="159">
        <f t="shared" si="4"/>
        <v>4.6719999999999998E-2</v>
      </c>
    </row>
    <row r="60" spans="2:48" ht="15.75">
      <c r="B60" s="152"/>
      <c r="C60" s="153"/>
      <c r="D60" s="153"/>
      <c r="E60" s="153"/>
      <c r="F60" s="153"/>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3"/>
      <c r="AE60" s="153"/>
      <c r="AF60" s="153"/>
      <c r="AG60" s="153"/>
      <c r="AH60" s="153"/>
      <c r="AI60" s="153"/>
      <c r="AJ60" s="153"/>
      <c r="AK60" s="153"/>
      <c r="AL60" s="153"/>
      <c r="AM60" s="153"/>
      <c r="AN60" s="153"/>
      <c r="AO60" s="154"/>
      <c r="AP60" s="157" t="s">
        <v>189</v>
      </c>
      <c r="AQ60" s="158">
        <v>3.65</v>
      </c>
      <c r="AR60" s="158">
        <v>0.64</v>
      </c>
      <c r="AS60" s="158">
        <v>0.02</v>
      </c>
      <c r="AT60" s="158">
        <f t="shared" si="3"/>
        <v>4.6719999999999998E-2</v>
      </c>
      <c r="AU60" s="158">
        <v>14</v>
      </c>
      <c r="AV60" s="159">
        <f t="shared" si="4"/>
        <v>4.6719999999999998E-2</v>
      </c>
    </row>
    <row r="61" spans="2:48" ht="15.75">
      <c r="B61" s="152"/>
      <c r="C61" s="153"/>
      <c r="D61" s="153"/>
      <c r="E61" s="153"/>
      <c r="F61" s="153"/>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3"/>
      <c r="AE61" s="153"/>
      <c r="AF61" s="153"/>
      <c r="AG61" s="153"/>
      <c r="AH61" s="153"/>
      <c r="AI61" s="153"/>
      <c r="AJ61" s="153"/>
      <c r="AK61" s="153"/>
      <c r="AL61" s="153"/>
      <c r="AM61" s="153"/>
      <c r="AN61" s="153"/>
      <c r="AO61" s="154"/>
      <c r="AP61" s="157" t="s">
        <v>190</v>
      </c>
      <c r="AQ61" s="158">
        <v>3.65</v>
      </c>
      <c r="AR61" s="158">
        <v>0.64</v>
      </c>
      <c r="AS61" s="158">
        <v>0.02</v>
      </c>
      <c r="AT61" s="158">
        <f t="shared" si="3"/>
        <v>4.6719999999999998E-2</v>
      </c>
      <c r="AU61" s="158">
        <v>15</v>
      </c>
      <c r="AV61" s="159">
        <f t="shared" si="4"/>
        <v>4.6719999999999998E-2</v>
      </c>
    </row>
    <row r="62" spans="2:48" ht="15.75">
      <c r="B62" s="152"/>
      <c r="C62" s="153"/>
      <c r="D62" s="153"/>
      <c r="E62" s="153"/>
      <c r="F62" s="153"/>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3"/>
      <c r="AE62" s="153"/>
      <c r="AF62" s="153"/>
      <c r="AG62" s="153"/>
      <c r="AH62" s="153"/>
      <c r="AI62" s="153"/>
      <c r="AJ62" s="153"/>
      <c r="AK62" s="153"/>
      <c r="AL62" s="153"/>
      <c r="AM62" s="153"/>
      <c r="AN62" s="153"/>
      <c r="AO62" s="154"/>
      <c r="AP62" s="157" t="s">
        <v>191</v>
      </c>
      <c r="AQ62" s="158">
        <v>3.65</v>
      </c>
      <c r="AR62" s="158">
        <v>0.64</v>
      </c>
      <c r="AS62" s="158">
        <v>0.02</v>
      </c>
      <c r="AT62" s="158">
        <f t="shared" si="3"/>
        <v>4.6719999999999998E-2</v>
      </c>
      <c r="AU62" s="158">
        <v>16</v>
      </c>
      <c r="AV62" s="159">
        <f t="shared" si="4"/>
        <v>4.6719999999999998E-2</v>
      </c>
    </row>
    <row r="63" spans="2:48" ht="15.75">
      <c r="B63" s="152"/>
      <c r="C63" s="153"/>
      <c r="D63" s="153"/>
      <c r="E63" s="153"/>
      <c r="F63" s="153"/>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3"/>
      <c r="AE63" s="153"/>
      <c r="AF63" s="153"/>
      <c r="AG63" s="153"/>
      <c r="AH63" s="153"/>
      <c r="AI63" s="153"/>
      <c r="AJ63" s="153"/>
      <c r="AK63" s="153"/>
      <c r="AL63" s="153"/>
      <c r="AM63" s="153"/>
      <c r="AN63" s="153"/>
      <c r="AO63" s="154"/>
      <c r="AP63" s="157" t="s">
        <v>192</v>
      </c>
      <c r="AQ63" s="158">
        <v>3.65</v>
      </c>
      <c r="AR63" s="158">
        <v>0.64</v>
      </c>
      <c r="AS63" s="158">
        <v>0.02</v>
      </c>
      <c r="AT63" s="158">
        <f t="shared" si="3"/>
        <v>4.6719999999999998E-2</v>
      </c>
      <c r="AU63" s="158">
        <v>17</v>
      </c>
      <c r="AV63" s="159">
        <f t="shared" si="4"/>
        <v>4.6719999999999998E-2</v>
      </c>
    </row>
    <row r="64" spans="2:48" ht="15.75">
      <c r="B64" s="152"/>
      <c r="C64" s="153"/>
      <c r="D64" s="153"/>
      <c r="E64" s="153"/>
      <c r="F64" s="153"/>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3"/>
      <c r="AE64" s="153"/>
      <c r="AF64" s="153"/>
      <c r="AG64" s="153"/>
      <c r="AH64" s="153"/>
      <c r="AI64" s="153"/>
      <c r="AJ64" s="153"/>
      <c r="AK64" s="153"/>
      <c r="AL64" s="153"/>
      <c r="AM64" s="153"/>
      <c r="AN64" s="153"/>
      <c r="AO64" s="154"/>
      <c r="AP64" s="157" t="s">
        <v>193</v>
      </c>
      <c r="AQ64" s="158">
        <v>3.65</v>
      </c>
      <c r="AR64" s="158">
        <v>0.64</v>
      </c>
      <c r="AS64" s="158">
        <v>0.02</v>
      </c>
      <c r="AT64" s="158">
        <f t="shared" si="3"/>
        <v>4.6719999999999998E-2</v>
      </c>
      <c r="AU64" s="158">
        <v>18</v>
      </c>
      <c r="AV64" s="159">
        <f t="shared" si="4"/>
        <v>4.6719999999999998E-2</v>
      </c>
    </row>
    <row r="65" spans="2:48">
      <c r="B65" s="152"/>
      <c r="C65" s="153"/>
      <c r="D65" s="153"/>
      <c r="E65" s="153"/>
      <c r="F65" s="153"/>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3"/>
      <c r="AE65" s="153"/>
      <c r="AF65" s="153"/>
      <c r="AG65" s="153"/>
      <c r="AH65" s="153"/>
      <c r="AI65" s="153"/>
      <c r="AJ65" s="153"/>
      <c r="AK65" s="153"/>
      <c r="AL65" s="153"/>
      <c r="AM65" s="153"/>
      <c r="AN65" s="153"/>
      <c r="AO65" s="154"/>
      <c r="AP65" s="223" t="s">
        <v>194</v>
      </c>
      <c r="AQ65" s="224"/>
      <c r="AR65" s="224"/>
      <c r="AS65" s="224"/>
      <c r="AT65" s="224"/>
      <c r="AU65" s="224"/>
      <c r="AV65" s="225"/>
    </row>
    <row r="66" spans="2:48" ht="15.75">
      <c r="B66" s="152"/>
      <c r="C66" s="153"/>
      <c r="D66" s="153"/>
      <c r="E66" s="153"/>
      <c r="F66" s="153"/>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3"/>
      <c r="AE66" s="153"/>
      <c r="AF66" s="153"/>
      <c r="AG66" s="153"/>
      <c r="AH66" s="153"/>
      <c r="AI66" s="153"/>
      <c r="AJ66" s="153"/>
      <c r="AK66" s="153"/>
      <c r="AL66" s="153"/>
      <c r="AM66" s="153"/>
      <c r="AN66" s="153"/>
      <c r="AO66" s="154"/>
      <c r="AP66" s="157" t="s">
        <v>195</v>
      </c>
      <c r="AQ66" s="160">
        <v>3.65</v>
      </c>
      <c r="AR66" s="158">
        <v>0.64</v>
      </c>
      <c r="AS66" s="158">
        <v>0.02</v>
      </c>
      <c r="AT66" s="158">
        <f t="shared" ref="AT66:AT78" si="5">AS66*AR66*AQ66</f>
        <v>4.6719999999999998E-2</v>
      </c>
      <c r="AU66" s="158">
        <v>18</v>
      </c>
      <c r="AV66" s="159">
        <f t="shared" ref="AV66:AV78" si="6">AT66</f>
        <v>4.6719999999999998E-2</v>
      </c>
    </row>
    <row r="67" spans="2:48" ht="15.75">
      <c r="B67" s="152"/>
      <c r="C67" s="153"/>
      <c r="D67" s="153"/>
      <c r="E67" s="153"/>
      <c r="F67" s="153"/>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3"/>
      <c r="AE67" s="153"/>
      <c r="AF67" s="153"/>
      <c r="AG67" s="153"/>
      <c r="AH67" s="153"/>
      <c r="AI67" s="153"/>
      <c r="AJ67" s="153"/>
      <c r="AK67" s="153"/>
      <c r="AL67" s="153"/>
      <c r="AM67" s="153"/>
      <c r="AN67" s="153"/>
      <c r="AO67" s="154"/>
      <c r="AP67" s="157" t="s">
        <v>196</v>
      </c>
      <c r="AQ67" s="160">
        <v>3.65</v>
      </c>
      <c r="AR67" s="158">
        <v>0.64</v>
      </c>
      <c r="AS67" s="158">
        <v>0.02</v>
      </c>
      <c r="AT67" s="158">
        <f t="shared" si="5"/>
        <v>4.6719999999999998E-2</v>
      </c>
      <c r="AU67" s="158">
        <v>19</v>
      </c>
      <c r="AV67" s="159">
        <f t="shared" si="6"/>
        <v>4.6719999999999998E-2</v>
      </c>
    </row>
    <row r="68" spans="2:48" ht="15.75">
      <c r="B68" s="152"/>
      <c r="C68" s="153"/>
      <c r="D68" s="153"/>
      <c r="E68" s="153"/>
      <c r="F68" s="153"/>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3"/>
      <c r="AE68" s="153"/>
      <c r="AF68" s="153"/>
      <c r="AG68" s="153"/>
      <c r="AH68" s="153"/>
      <c r="AI68" s="153"/>
      <c r="AJ68" s="153"/>
      <c r="AK68" s="153"/>
      <c r="AL68" s="153"/>
      <c r="AM68" s="153"/>
      <c r="AN68" s="153"/>
      <c r="AO68" s="154"/>
      <c r="AP68" s="157" t="s">
        <v>197</v>
      </c>
      <c r="AQ68" s="160">
        <v>3.65</v>
      </c>
      <c r="AR68" s="158">
        <v>0.64</v>
      </c>
      <c r="AS68" s="158">
        <v>0.02</v>
      </c>
      <c r="AT68" s="158">
        <f t="shared" si="5"/>
        <v>4.6719999999999998E-2</v>
      </c>
      <c r="AU68" s="158">
        <v>20</v>
      </c>
      <c r="AV68" s="159">
        <f t="shared" si="6"/>
        <v>4.6719999999999998E-2</v>
      </c>
    </row>
    <row r="69" spans="2:48" ht="15.75">
      <c r="B69" s="152"/>
      <c r="C69" s="153"/>
      <c r="D69" s="153"/>
      <c r="E69" s="153"/>
      <c r="F69" s="153"/>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3"/>
      <c r="AE69" s="153"/>
      <c r="AF69" s="153"/>
      <c r="AG69" s="153"/>
      <c r="AH69" s="153"/>
      <c r="AI69" s="153"/>
      <c r="AJ69" s="153"/>
      <c r="AK69" s="153"/>
      <c r="AL69" s="153"/>
      <c r="AM69" s="153"/>
      <c r="AN69" s="153"/>
      <c r="AO69" s="154"/>
      <c r="AP69" s="157" t="s">
        <v>198</v>
      </c>
      <c r="AQ69" s="160">
        <v>3.65</v>
      </c>
      <c r="AR69" s="158">
        <v>0.64</v>
      </c>
      <c r="AS69" s="158">
        <v>0.02</v>
      </c>
      <c r="AT69" s="158">
        <f t="shared" si="5"/>
        <v>4.6719999999999998E-2</v>
      </c>
      <c r="AU69" s="158">
        <v>21</v>
      </c>
      <c r="AV69" s="159">
        <f t="shared" si="6"/>
        <v>4.6719999999999998E-2</v>
      </c>
    </row>
    <row r="70" spans="2:48" ht="15.75">
      <c r="B70" s="152"/>
      <c r="C70" s="153"/>
      <c r="D70" s="153"/>
      <c r="E70" s="153"/>
      <c r="F70" s="153"/>
      <c r="G70" s="153"/>
      <c r="H70" s="153"/>
      <c r="I70" s="153"/>
      <c r="J70" s="153"/>
      <c r="K70" s="153"/>
      <c r="L70" s="153"/>
      <c r="M70" s="153"/>
      <c r="N70" s="153"/>
      <c r="O70" s="153"/>
      <c r="P70" s="153"/>
      <c r="Q70" s="153"/>
      <c r="R70" s="153"/>
      <c r="S70" s="153"/>
      <c r="T70" s="153"/>
      <c r="U70" s="153"/>
      <c r="V70" s="153"/>
      <c r="W70" s="153"/>
      <c r="X70" s="153"/>
      <c r="Y70" s="153"/>
      <c r="Z70" s="153"/>
      <c r="AA70" s="153"/>
      <c r="AB70" s="153"/>
      <c r="AC70" s="153"/>
      <c r="AD70" s="153"/>
      <c r="AE70" s="153"/>
      <c r="AF70" s="153"/>
      <c r="AG70" s="153"/>
      <c r="AH70" s="153"/>
      <c r="AI70" s="153"/>
      <c r="AJ70" s="153"/>
      <c r="AK70" s="153"/>
      <c r="AL70" s="153"/>
      <c r="AM70" s="153"/>
      <c r="AN70" s="153"/>
      <c r="AO70" s="154"/>
      <c r="AP70" s="157" t="s">
        <v>199</v>
      </c>
      <c r="AQ70" s="160">
        <v>3.65</v>
      </c>
      <c r="AR70" s="158">
        <v>0.64</v>
      </c>
      <c r="AS70" s="158">
        <v>0.02</v>
      </c>
      <c r="AT70" s="158">
        <f t="shared" si="5"/>
        <v>4.6719999999999998E-2</v>
      </c>
      <c r="AU70" s="158">
        <v>22</v>
      </c>
      <c r="AV70" s="159">
        <f t="shared" si="6"/>
        <v>4.6719999999999998E-2</v>
      </c>
    </row>
    <row r="71" spans="2:48" ht="15.75">
      <c r="B71" s="152"/>
      <c r="C71" s="153"/>
      <c r="D71" s="153"/>
      <c r="E71" s="153"/>
      <c r="F71" s="153"/>
      <c r="G71" s="153"/>
      <c r="H71" s="153"/>
      <c r="I71" s="153"/>
      <c r="J71" s="153"/>
      <c r="K71" s="153"/>
      <c r="L71" s="153"/>
      <c r="M71" s="153"/>
      <c r="N71" s="153"/>
      <c r="O71" s="153"/>
      <c r="P71" s="153"/>
      <c r="Q71" s="153"/>
      <c r="R71" s="153"/>
      <c r="S71" s="153"/>
      <c r="T71" s="153"/>
      <c r="U71" s="153"/>
      <c r="V71" s="153"/>
      <c r="W71" s="153"/>
      <c r="X71" s="153"/>
      <c r="Y71" s="153"/>
      <c r="Z71" s="153"/>
      <c r="AA71" s="153"/>
      <c r="AB71" s="153"/>
      <c r="AC71" s="153"/>
      <c r="AD71" s="153"/>
      <c r="AE71" s="153"/>
      <c r="AF71" s="153"/>
      <c r="AG71" s="153"/>
      <c r="AH71" s="153"/>
      <c r="AI71" s="153"/>
      <c r="AJ71" s="153"/>
      <c r="AK71" s="153"/>
      <c r="AL71" s="153"/>
      <c r="AM71" s="153"/>
      <c r="AN71" s="153"/>
      <c r="AO71" s="154"/>
      <c r="AP71" s="157" t="s">
        <v>200</v>
      </c>
      <c r="AQ71" s="160">
        <v>3.65</v>
      </c>
      <c r="AR71" s="158">
        <v>0.64</v>
      </c>
      <c r="AS71" s="158">
        <v>0.02</v>
      </c>
      <c r="AT71" s="158">
        <f t="shared" si="5"/>
        <v>4.6719999999999998E-2</v>
      </c>
      <c r="AU71" s="158">
        <v>23</v>
      </c>
      <c r="AV71" s="159">
        <f t="shared" si="6"/>
        <v>4.6719999999999998E-2</v>
      </c>
    </row>
    <row r="72" spans="2:48" ht="15.75">
      <c r="B72" s="161"/>
      <c r="C72" s="162"/>
      <c r="D72" s="162"/>
      <c r="E72" s="162"/>
      <c r="F72" s="162"/>
      <c r="G72" s="162"/>
      <c r="H72" s="162"/>
      <c r="I72" s="162"/>
      <c r="J72" s="162"/>
      <c r="K72" s="162"/>
      <c r="L72" s="162"/>
      <c r="M72" s="162"/>
      <c r="N72" s="162"/>
      <c r="O72" s="162"/>
      <c r="P72" s="162"/>
      <c r="Q72" s="162"/>
      <c r="R72" s="162"/>
      <c r="S72" s="162"/>
      <c r="T72" s="162"/>
      <c r="U72" s="162"/>
      <c r="V72" s="162"/>
      <c r="W72" s="162"/>
      <c r="X72" s="162"/>
      <c r="Y72" s="162"/>
      <c r="Z72" s="162"/>
      <c r="AA72" s="162"/>
      <c r="AB72" s="162"/>
      <c r="AC72" s="162"/>
      <c r="AD72" s="162"/>
      <c r="AE72" s="162"/>
      <c r="AF72" s="162"/>
      <c r="AG72" s="162"/>
      <c r="AH72" s="162"/>
      <c r="AI72" s="162"/>
      <c r="AJ72" s="162"/>
      <c r="AK72" s="162"/>
      <c r="AL72" s="162"/>
      <c r="AM72" s="162"/>
      <c r="AN72" s="162"/>
      <c r="AO72" s="163"/>
      <c r="AP72" s="157" t="s">
        <v>201</v>
      </c>
      <c r="AQ72" s="160">
        <v>3.65</v>
      </c>
      <c r="AR72" s="158">
        <v>0.64</v>
      </c>
      <c r="AS72" s="158">
        <v>0.02</v>
      </c>
      <c r="AT72" s="158">
        <f t="shared" si="5"/>
        <v>4.6719999999999998E-2</v>
      </c>
      <c r="AU72" s="158">
        <v>24</v>
      </c>
      <c r="AV72" s="159">
        <f t="shared" si="6"/>
        <v>4.6719999999999998E-2</v>
      </c>
    </row>
    <row r="73" spans="2:48" ht="15.75">
      <c r="B73" s="152"/>
      <c r="C73" s="164"/>
      <c r="D73" s="164"/>
      <c r="E73" s="164"/>
      <c r="F73" s="164"/>
      <c r="G73" s="164"/>
      <c r="H73" s="164"/>
      <c r="I73" s="164"/>
      <c r="J73" s="164"/>
      <c r="K73" s="164"/>
      <c r="L73" s="164"/>
      <c r="M73" s="164"/>
      <c r="N73" s="164"/>
      <c r="O73" s="164"/>
      <c r="P73" s="164"/>
      <c r="Q73" s="164"/>
      <c r="R73" s="164"/>
      <c r="S73" s="164"/>
      <c r="T73" s="164"/>
      <c r="U73" s="164"/>
      <c r="V73" s="164"/>
      <c r="W73" s="164"/>
      <c r="X73" s="164"/>
      <c r="Y73" s="164"/>
      <c r="Z73" s="164"/>
      <c r="AA73" s="164"/>
      <c r="AB73" s="164"/>
      <c r="AC73" s="164"/>
      <c r="AD73" s="164"/>
      <c r="AE73" s="164"/>
      <c r="AF73" s="164"/>
      <c r="AG73" s="164"/>
      <c r="AH73" s="164"/>
      <c r="AI73" s="164"/>
      <c r="AJ73" s="164"/>
      <c r="AK73" s="164"/>
      <c r="AL73" s="164"/>
      <c r="AM73" s="164"/>
      <c r="AN73" s="164"/>
      <c r="AO73" s="164"/>
      <c r="AP73" s="157" t="s">
        <v>202</v>
      </c>
      <c r="AQ73" s="160">
        <v>3.65</v>
      </c>
      <c r="AR73" s="158">
        <v>0.64</v>
      </c>
      <c r="AS73" s="158">
        <v>0.02</v>
      </c>
      <c r="AT73" s="158">
        <f t="shared" si="5"/>
        <v>4.6719999999999998E-2</v>
      </c>
      <c r="AU73" s="158">
        <v>25</v>
      </c>
      <c r="AV73" s="159">
        <f t="shared" si="6"/>
        <v>4.6719999999999998E-2</v>
      </c>
    </row>
    <row r="74" spans="2:48" ht="15.75">
      <c r="B74" s="152"/>
      <c r="C74" s="164"/>
      <c r="D74" s="164"/>
      <c r="E74" s="164"/>
      <c r="F74" s="164"/>
      <c r="G74" s="164"/>
      <c r="H74" s="164"/>
      <c r="I74" s="164"/>
      <c r="J74" s="164"/>
      <c r="K74" s="164"/>
      <c r="L74" s="164"/>
      <c r="M74" s="164"/>
      <c r="N74" s="164"/>
      <c r="O74" s="164"/>
      <c r="P74" s="164"/>
      <c r="Q74" s="164"/>
      <c r="R74" s="164"/>
      <c r="S74" s="164"/>
      <c r="T74" s="164"/>
      <c r="U74" s="164"/>
      <c r="V74" s="164"/>
      <c r="W74" s="164"/>
      <c r="X74" s="164"/>
      <c r="Y74" s="164"/>
      <c r="Z74" s="164"/>
      <c r="AA74" s="164"/>
      <c r="AB74" s="164"/>
      <c r="AC74" s="164"/>
      <c r="AD74" s="164"/>
      <c r="AE74" s="164"/>
      <c r="AF74" s="164"/>
      <c r="AG74" s="164"/>
      <c r="AH74" s="164"/>
      <c r="AI74" s="164"/>
      <c r="AJ74" s="164"/>
      <c r="AK74" s="164"/>
      <c r="AL74" s="164"/>
      <c r="AM74" s="164"/>
      <c r="AN74" s="164"/>
      <c r="AO74" s="164"/>
      <c r="AP74" s="157" t="s">
        <v>203</v>
      </c>
      <c r="AQ74" s="160">
        <v>3.65</v>
      </c>
      <c r="AR74" s="158">
        <v>0.64</v>
      </c>
      <c r="AS74" s="158">
        <v>0.02</v>
      </c>
      <c r="AT74" s="158">
        <f t="shared" si="5"/>
        <v>4.6719999999999998E-2</v>
      </c>
      <c r="AU74" s="158">
        <v>26</v>
      </c>
      <c r="AV74" s="159">
        <f t="shared" si="6"/>
        <v>4.6719999999999998E-2</v>
      </c>
    </row>
    <row r="75" spans="2:48" ht="15.75">
      <c r="B75" s="152"/>
      <c r="C75" s="164"/>
      <c r="D75" s="164"/>
      <c r="E75" s="164"/>
      <c r="F75" s="164"/>
      <c r="G75" s="164"/>
      <c r="H75" s="164"/>
      <c r="I75" s="164"/>
      <c r="J75" s="164"/>
      <c r="K75" s="164"/>
      <c r="L75" s="164"/>
      <c r="M75" s="164"/>
      <c r="N75" s="164"/>
      <c r="O75" s="164"/>
      <c r="P75" s="164"/>
      <c r="Q75" s="164"/>
      <c r="R75" s="164"/>
      <c r="S75" s="164"/>
      <c r="T75" s="164"/>
      <c r="U75" s="164"/>
      <c r="V75" s="164"/>
      <c r="W75" s="164"/>
      <c r="X75" s="164"/>
      <c r="Y75" s="164"/>
      <c r="Z75" s="164"/>
      <c r="AA75" s="164"/>
      <c r="AB75" s="164"/>
      <c r="AC75" s="164"/>
      <c r="AD75" s="164"/>
      <c r="AE75" s="164"/>
      <c r="AF75" s="164"/>
      <c r="AG75" s="164"/>
      <c r="AH75" s="164"/>
      <c r="AI75" s="164"/>
      <c r="AJ75" s="164"/>
      <c r="AK75" s="164"/>
      <c r="AL75" s="164"/>
      <c r="AM75" s="164"/>
      <c r="AN75" s="164"/>
      <c r="AO75" s="164"/>
      <c r="AP75" s="157" t="s">
        <v>204</v>
      </c>
      <c r="AQ75" s="160">
        <v>3.65</v>
      </c>
      <c r="AR75" s="158">
        <v>0.64</v>
      </c>
      <c r="AS75" s="158">
        <v>0.02</v>
      </c>
      <c r="AT75" s="158">
        <f t="shared" si="5"/>
        <v>4.6719999999999998E-2</v>
      </c>
      <c r="AU75" s="158">
        <v>27</v>
      </c>
      <c r="AV75" s="159">
        <f t="shared" si="6"/>
        <v>4.6719999999999998E-2</v>
      </c>
    </row>
    <row r="76" spans="2:48" ht="15.75">
      <c r="B76" s="152"/>
      <c r="C76" s="164"/>
      <c r="D76" s="164"/>
      <c r="E76" s="164"/>
      <c r="F76" s="164"/>
      <c r="G76" s="164"/>
      <c r="H76" s="164"/>
      <c r="I76" s="164"/>
      <c r="J76" s="164"/>
      <c r="K76" s="164"/>
      <c r="L76" s="164"/>
      <c r="M76" s="164"/>
      <c r="N76" s="164"/>
      <c r="O76" s="164"/>
      <c r="P76" s="164"/>
      <c r="Q76" s="164"/>
      <c r="R76" s="164"/>
      <c r="S76" s="164"/>
      <c r="T76" s="164"/>
      <c r="U76" s="164"/>
      <c r="V76" s="164"/>
      <c r="W76" s="164"/>
      <c r="X76" s="164"/>
      <c r="Y76" s="164"/>
      <c r="Z76" s="164"/>
      <c r="AA76" s="164"/>
      <c r="AB76" s="164"/>
      <c r="AC76" s="164"/>
      <c r="AD76" s="164"/>
      <c r="AE76" s="164"/>
      <c r="AF76" s="164"/>
      <c r="AG76" s="164"/>
      <c r="AH76" s="164"/>
      <c r="AI76" s="164"/>
      <c r="AJ76" s="164"/>
      <c r="AK76" s="164"/>
      <c r="AL76" s="164"/>
      <c r="AM76" s="164"/>
      <c r="AN76" s="164"/>
      <c r="AO76" s="164"/>
      <c r="AP76" s="157" t="s">
        <v>205</v>
      </c>
      <c r="AQ76" s="160">
        <v>3.65</v>
      </c>
      <c r="AR76" s="158">
        <v>0.64</v>
      </c>
      <c r="AS76" s="158">
        <v>0.02</v>
      </c>
      <c r="AT76" s="158">
        <f t="shared" si="5"/>
        <v>4.6719999999999998E-2</v>
      </c>
      <c r="AU76" s="158">
        <v>28</v>
      </c>
      <c r="AV76" s="159">
        <f t="shared" si="6"/>
        <v>4.6719999999999998E-2</v>
      </c>
    </row>
    <row r="77" spans="2:48" ht="15.75">
      <c r="B77" s="152"/>
      <c r="C77" s="164"/>
      <c r="D77" s="164"/>
      <c r="E77" s="164"/>
      <c r="F77" s="164"/>
      <c r="G77" s="164"/>
      <c r="H77" s="164"/>
      <c r="I77" s="164"/>
      <c r="J77" s="164"/>
      <c r="K77" s="164"/>
      <c r="L77" s="164"/>
      <c r="M77" s="164"/>
      <c r="N77" s="164"/>
      <c r="O77" s="164"/>
      <c r="P77" s="164"/>
      <c r="Q77" s="164"/>
      <c r="R77" s="164"/>
      <c r="S77" s="164"/>
      <c r="T77" s="164"/>
      <c r="U77" s="164"/>
      <c r="V77" s="164"/>
      <c r="W77" s="164"/>
      <c r="X77" s="164"/>
      <c r="Y77" s="164"/>
      <c r="Z77" s="164"/>
      <c r="AA77" s="164"/>
      <c r="AB77" s="164"/>
      <c r="AC77" s="164"/>
      <c r="AD77" s="164"/>
      <c r="AE77" s="164"/>
      <c r="AF77" s="164"/>
      <c r="AG77" s="164"/>
      <c r="AH77" s="164"/>
      <c r="AI77" s="164"/>
      <c r="AJ77" s="164"/>
      <c r="AK77" s="164"/>
      <c r="AL77" s="164"/>
      <c r="AM77" s="164"/>
      <c r="AN77" s="164"/>
      <c r="AO77" s="164"/>
      <c r="AP77" s="157" t="s">
        <v>206</v>
      </c>
      <c r="AQ77" s="160">
        <v>3.65</v>
      </c>
      <c r="AR77" s="158">
        <v>0.64</v>
      </c>
      <c r="AS77" s="158">
        <v>0.02</v>
      </c>
      <c r="AT77" s="158">
        <f t="shared" si="5"/>
        <v>4.6719999999999998E-2</v>
      </c>
      <c r="AU77" s="158">
        <v>29</v>
      </c>
      <c r="AV77" s="159">
        <f t="shared" si="6"/>
        <v>4.6719999999999998E-2</v>
      </c>
    </row>
    <row r="78" spans="2:48" ht="16.5" thickBot="1">
      <c r="B78" s="152"/>
      <c r="C78" s="164"/>
      <c r="D78" s="164"/>
      <c r="E78" s="164"/>
      <c r="F78" s="164"/>
      <c r="G78" s="164"/>
      <c r="H78" s="164"/>
      <c r="I78" s="164"/>
      <c r="J78" s="164"/>
      <c r="K78" s="164"/>
      <c r="L78" s="164"/>
      <c r="M78" s="164"/>
      <c r="N78" s="164"/>
      <c r="O78" s="164"/>
      <c r="P78" s="164"/>
      <c r="Q78" s="164"/>
      <c r="R78" s="164"/>
      <c r="S78" s="164"/>
      <c r="T78" s="164"/>
      <c r="U78" s="164"/>
      <c r="V78" s="164"/>
      <c r="W78" s="164"/>
      <c r="X78" s="164"/>
      <c r="Y78" s="164"/>
      <c r="Z78" s="164"/>
      <c r="AA78" s="164"/>
      <c r="AB78" s="164"/>
      <c r="AC78" s="164"/>
      <c r="AD78" s="164"/>
      <c r="AE78" s="164"/>
      <c r="AF78" s="164"/>
      <c r="AG78" s="164"/>
      <c r="AH78" s="164"/>
      <c r="AI78" s="164"/>
      <c r="AJ78" s="164"/>
      <c r="AK78" s="164"/>
      <c r="AL78" s="164"/>
      <c r="AM78" s="164"/>
      <c r="AN78" s="164"/>
      <c r="AO78" s="164"/>
      <c r="AP78" s="157" t="s">
        <v>207</v>
      </c>
      <c r="AQ78" s="160">
        <v>3.65</v>
      </c>
      <c r="AR78" s="158">
        <v>0.64</v>
      </c>
      <c r="AS78" s="158">
        <v>0.02</v>
      </c>
      <c r="AT78" s="158">
        <f t="shared" si="5"/>
        <v>4.6719999999999998E-2</v>
      </c>
      <c r="AU78" s="158">
        <v>30</v>
      </c>
      <c r="AV78" s="159">
        <f t="shared" si="6"/>
        <v>4.6719999999999998E-2</v>
      </c>
    </row>
    <row r="79" spans="2:48" ht="18">
      <c r="B79" s="253" t="s">
        <v>208</v>
      </c>
      <c r="C79" s="239"/>
      <c r="D79" s="239"/>
      <c r="E79" s="239"/>
      <c r="F79" s="239"/>
      <c r="G79" s="239"/>
      <c r="H79" s="239"/>
      <c r="I79" s="239"/>
      <c r="J79" s="239"/>
      <c r="K79" s="239"/>
      <c r="L79" s="239"/>
      <c r="M79" s="239"/>
      <c r="N79" s="239"/>
      <c r="O79" s="239"/>
      <c r="P79" s="239"/>
      <c r="Q79" s="239"/>
      <c r="R79" s="239"/>
      <c r="S79" s="239"/>
      <c r="T79" s="239"/>
      <c r="U79" s="239"/>
      <c r="V79" s="239"/>
      <c r="W79" s="239"/>
      <c r="X79" s="239"/>
      <c r="Y79" s="239"/>
      <c r="Z79" s="239"/>
      <c r="AA79" s="239"/>
      <c r="AB79" s="239"/>
      <c r="AC79" s="239"/>
      <c r="AD79" s="239"/>
      <c r="AE79" s="239"/>
      <c r="AF79" s="239"/>
      <c r="AG79" s="239"/>
      <c r="AH79" s="239"/>
      <c r="AI79" s="239"/>
      <c r="AJ79" s="239"/>
      <c r="AK79" s="239"/>
      <c r="AL79" s="239"/>
      <c r="AM79" s="239"/>
      <c r="AN79" s="239"/>
      <c r="AO79" s="239"/>
      <c r="AP79" s="257" t="s">
        <v>209</v>
      </c>
      <c r="AQ79" s="258"/>
      <c r="AR79" s="258"/>
      <c r="AS79" s="258"/>
      <c r="AT79" s="258"/>
      <c r="AU79" s="259"/>
      <c r="AV79" s="165">
        <f>SUM(AV23:AV78)</f>
        <v>2.4294400000000027</v>
      </c>
    </row>
    <row r="80" spans="2:48" ht="18">
      <c r="B80" s="241"/>
      <c r="C80" s="242"/>
      <c r="D80" s="242"/>
      <c r="E80" s="242"/>
      <c r="F80" s="242"/>
      <c r="G80" s="242"/>
      <c r="H80" s="242"/>
      <c r="I80" s="242"/>
      <c r="J80" s="242"/>
      <c r="K80" s="242"/>
      <c r="L80" s="242"/>
      <c r="M80" s="242"/>
      <c r="N80" s="242"/>
      <c r="O80" s="242"/>
      <c r="P80" s="242"/>
      <c r="Q80" s="242"/>
      <c r="R80" s="242"/>
      <c r="S80" s="242"/>
      <c r="T80" s="242"/>
      <c r="U80" s="242"/>
      <c r="V80" s="242"/>
      <c r="W80" s="242"/>
      <c r="X80" s="242"/>
      <c r="Y80" s="242"/>
      <c r="Z80" s="242"/>
      <c r="AA80" s="242"/>
      <c r="AB80" s="242"/>
      <c r="AC80" s="242"/>
      <c r="AD80" s="242"/>
      <c r="AE80" s="242"/>
      <c r="AF80" s="242"/>
      <c r="AG80" s="242"/>
      <c r="AH80" s="242"/>
      <c r="AI80" s="242"/>
      <c r="AJ80" s="242"/>
      <c r="AK80" s="242"/>
      <c r="AL80" s="242"/>
      <c r="AM80" s="242"/>
      <c r="AN80" s="242"/>
      <c r="AO80" s="254"/>
      <c r="AP80" s="260"/>
      <c r="AQ80" s="261"/>
      <c r="AR80" s="261"/>
      <c r="AS80" s="261"/>
      <c r="AT80" s="261"/>
      <c r="AU80" s="262"/>
      <c r="AV80" s="166"/>
    </row>
    <row r="81" spans="2:48" ht="16.5" thickBot="1">
      <c r="B81" s="255"/>
      <c r="C81" s="256"/>
      <c r="D81" s="256"/>
      <c r="E81" s="256"/>
      <c r="F81" s="256"/>
      <c r="G81" s="256"/>
      <c r="H81" s="256"/>
      <c r="I81" s="256"/>
      <c r="J81" s="256"/>
      <c r="K81" s="256"/>
      <c r="L81" s="256"/>
      <c r="M81" s="256"/>
      <c r="N81" s="256"/>
      <c r="O81" s="256"/>
      <c r="P81" s="256"/>
      <c r="Q81" s="256"/>
      <c r="R81" s="256"/>
      <c r="S81" s="256"/>
      <c r="T81" s="256"/>
      <c r="U81" s="256"/>
      <c r="V81" s="256"/>
      <c r="W81" s="256"/>
      <c r="X81" s="256"/>
      <c r="Y81" s="256"/>
      <c r="Z81" s="256"/>
      <c r="AA81" s="256"/>
      <c r="AB81" s="256"/>
      <c r="AC81" s="256"/>
      <c r="AD81" s="256"/>
      <c r="AE81" s="256"/>
      <c r="AF81" s="256"/>
      <c r="AG81" s="256"/>
      <c r="AH81" s="256"/>
      <c r="AI81" s="256"/>
      <c r="AJ81" s="256"/>
      <c r="AK81" s="256"/>
      <c r="AL81" s="256"/>
      <c r="AM81" s="256"/>
      <c r="AN81" s="256"/>
      <c r="AO81" s="256"/>
      <c r="AP81" s="263" t="s">
        <v>210</v>
      </c>
      <c r="AQ81" s="264"/>
      <c r="AR81" s="264"/>
      <c r="AS81" s="264"/>
      <c r="AT81" s="264"/>
      <c r="AU81" s="265"/>
      <c r="AV81" s="167">
        <f>ROUND(SUM(AV79),20)</f>
        <v>2.42944</v>
      </c>
    </row>
    <row r="82" spans="2:48" ht="18">
      <c r="B82" s="168" t="s">
        <v>211</v>
      </c>
      <c r="C82" s="169"/>
      <c r="D82" s="169"/>
      <c r="E82" s="169"/>
      <c r="F82" s="169"/>
      <c r="G82" s="169"/>
      <c r="H82" s="169"/>
      <c r="I82" s="169"/>
      <c r="J82" s="169"/>
      <c r="K82" s="169"/>
      <c r="L82" s="169"/>
      <c r="M82" s="169"/>
      <c r="N82" s="169"/>
      <c r="O82" s="169"/>
      <c r="P82" s="169"/>
      <c r="Q82" s="169"/>
      <c r="R82" s="169"/>
      <c r="S82" s="169"/>
      <c r="T82" s="169"/>
      <c r="U82" s="169"/>
      <c r="V82" s="169"/>
      <c r="W82" s="169"/>
      <c r="X82" s="169"/>
      <c r="Y82" s="169"/>
      <c r="Z82" s="169"/>
      <c r="AA82" s="169"/>
      <c r="AB82" s="169"/>
      <c r="AC82" s="169"/>
      <c r="AD82" s="169"/>
      <c r="AE82" s="169"/>
      <c r="AF82" s="169"/>
      <c r="AG82" s="169"/>
      <c r="AH82" s="169"/>
      <c r="AI82" s="169"/>
      <c r="AJ82" s="169"/>
      <c r="AK82" s="169"/>
      <c r="AL82" s="169"/>
      <c r="AM82" s="169"/>
      <c r="AN82" s="169"/>
      <c r="AO82" s="170"/>
      <c r="AP82" s="171" t="s">
        <v>212</v>
      </c>
      <c r="AQ82" s="140"/>
      <c r="AR82" s="140"/>
      <c r="AS82" s="140"/>
      <c r="AT82" s="140"/>
      <c r="AU82" s="140"/>
      <c r="AV82" s="172"/>
    </row>
    <row r="83" spans="2:48">
      <c r="B83" s="226"/>
      <c r="C83" s="227"/>
      <c r="D83" s="227"/>
      <c r="E83" s="227"/>
      <c r="F83" s="227"/>
      <c r="G83" s="227"/>
      <c r="H83" s="227"/>
      <c r="I83" s="227"/>
      <c r="J83" s="227"/>
      <c r="K83" s="227"/>
      <c r="L83" s="227"/>
      <c r="M83" s="227"/>
      <c r="N83" s="227"/>
      <c r="O83" s="227"/>
      <c r="P83" s="227"/>
      <c r="Q83" s="227"/>
      <c r="R83" s="227"/>
      <c r="S83" s="227"/>
      <c r="T83" s="227"/>
      <c r="U83" s="227"/>
      <c r="V83" s="227"/>
      <c r="W83" s="227"/>
      <c r="X83" s="227"/>
      <c r="Y83" s="227"/>
      <c r="Z83" s="227"/>
      <c r="AA83" s="227"/>
      <c r="AB83" s="227"/>
      <c r="AC83" s="227"/>
      <c r="AD83" s="227"/>
      <c r="AE83" s="227"/>
      <c r="AF83" s="227"/>
      <c r="AG83" s="227"/>
      <c r="AH83" s="227"/>
      <c r="AI83" s="227"/>
      <c r="AJ83" s="227"/>
      <c r="AK83" s="227"/>
      <c r="AL83" s="227"/>
      <c r="AM83" s="227"/>
      <c r="AN83" s="227"/>
      <c r="AO83" s="228"/>
      <c r="AP83" s="232"/>
      <c r="AQ83" s="233"/>
      <c r="AR83" s="233"/>
      <c r="AS83" s="233"/>
      <c r="AT83" s="233"/>
      <c r="AU83" s="233"/>
      <c r="AV83" s="234"/>
    </row>
    <row r="84" spans="2:48">
      <c r="B84" s="226"/>
      <c r="C84" s="227"/>
      <c r="D84" s="227"/>
      <c r="E84" s="227"/>
      <c r="F84" s="227"/>
      <c r="G84" s="227"/>
      <c r="H84" s="227"/>
      <c r="I84" s="227"/>
      <c r="J84" s="227"/>
      <c r="K84" s="227"/>
      <c r="L84" s="227"/>
      <c r="M84" s="227"/>
      <c r="N84" s="227"/>
      <c r="O84" s="227"/>
      <c r="P84" s="227"/>
      <c r="Q84" s="227"/>
      <c r="R84" s="227"/>
      <c r="S84" s="227"/>
      <c r="T84" s="227"/>
      <c r="U84" s="227"/>
      <c r="V84" s="227"/>
      <c r="W84" s="227"/>
      <c r="X84" s="227"/>
      <c r="Y84" s="227"/>
      <c r="Z84" s="227"/>
      <c r="AA84" s="227"/>
      <c r="AB84" s="227"/>
      <c r="AC84" s="227"/>
      <c r="AD84" s="227"/>
      <c r="AE84" s="227"/>
      <c r="AF84" s="227"/>
      <c r="AG84" s="227"/>
      <c r="AH84" s="227"/>
      <c r="AI84" s="227"/>
      <c r="AJ84" s="227"/>
      <c r="AK84" s="227"/>
      <c r="AL84" s="227"/>
      <c r="AM84" s="227"/>
      <c r="AN84" s="227"/>
      <c r="AO84" s="228"/>
      <c r="AP84" s="232"/>
      <c r="AQ84" s="233"/>
      <c r="AR84" s="233"/>
      <c r="AS84" s="233"/>
      <c r="AT84" s="233"/>
      <c r="AU84" s="233"/>
      <c r="AV84" s="234"/>
    </row>
    <row r="85" spans="2:48">
      <c r="B85" s="226"/>
      <c r="C85" s="227"/>
      <c r="D85" s="227"/>
      <c r="E85" s="227"/>
      <c r="F85" s="227"/>
      <c r="G85" s="227"/>
      <c r="H85" s="227"/>
      <c r="I85" s="227"/>
      <c r="J85" s="227"/>
      <c r="K85" s="227"/>
      <c r="L85" s="227"/>
      <c r="M85" s="227"/>
      <c r="N85" s="227"/>
      <c r="O85" s="227"/>
      <c r="P85" s="227"/>
      <c r="Q85" s="227"/>
      <c r="R85" s="227"/>
      <c r="S85" s="227"/>
      <c r="T85" s="227"/>
      <c r="U85" s="227"/>
      <c r="V85" s="227"/>
      <c r="W85" s="227"/>
      <c r="X85" s="227"/>
      <c r="Y85" s="227"/>
      <c r="Z85" s="227"/>
      <c r="AA85" s="227"/>
      <c r="AB85" s="227"/>
      <c r="AC85" s="227"/>
      <c r="AD85" s="227"/>
      <c r="AE85" s="227"/>
      <c r="AF85" s="227"/>
      <c r="AG85" s="227"/>
      <c r="AH85" s="227"/>
      <c r="AI85" s="227"/>
      <c r="AJ85" s="227"/>
      <c r="AK85" s="227"/>
      <c r="AL85" s="227"/>
      <c r="AM85" s="227"/>
      <c r="AN85" s="227"/>
      <c r="AO85" s="228"/>
      <c r="AP85" s="232"/>
      <c r="AQ85" s="233"/>
      <c r="AR85" s="233"/>
      <c r="AS85" s="233"/>
      <c r="AT85" s="233"/>
      <c r="AU85" s="233"/>
      <c r="AV85" s="234"/>
    </row>
    <row r="86" spans="2:48">
      <c r="B86" s="229"/>
      <c r="C86" s="230"/>
      <c r="D86" s="230"/>
      <c r="E86" s="230"/>
      <c r="F86" s="230"/>
      <c r="G86" s="230"/>
      <c r="H86" s="230"/>
      <c r="I86" s="230"/>
      <c r="J86" s="230"/>
      <c r="K86" s="230"/>
      <c r="L86" s="230"/>
      <c r="M86" s="230"/>
      <c r="N86" s="230"/>
      <c r="O86" s="230"/>
      <c r="P86" s="230"/>
      <c r="Q86" s="230"/>
      <c r="R86" s="230"/>
      <c r="S86" s="230"/>
      <c r="T86" s="230"/>
      <c r="U86" s="230"/>
      <c r="V86" s="230"/>
      <c r="W86" s="230"/>
      <c r="X86" s="230"/>
      <c r="Y86" s="230"/>
      <c r="Z86" s="230"/>
      <c r="AA86" s="230"/>
      <c r="AB86" s="230"/>
      <c r="AC86" s="230"/>
      <c r="AD86" s="230"/>
      <c r="AE86" s="230"/>
      <c r="AF86" s="230"/>
      <c r="AG86" s="230"/>
      <c r="AH86" s="230"/>
      <c r="AI86" s="230"/>
      <c r="AJ86" s="230"/>
      <c r="AK86" s="230"/>
      <c r="AL86" s="230"/>
      <c r="AM86" s="230"/>
      <c r="AN86" s="230"/>
      <c r="AO86" s="231"/>
      <c r="AP86" s="235"/>
      <c r="AQ86" s="236"/>
      <c r="AR86" s="236"/>
      <c r="AS86" s="236"/>
      <c r="AT86" s="236"/>
      <c r="AU86" s="236"/>
      <c r="AV86" s="237"/>
    </row>
    <row r="87" spans="2:48">
      <c r="B87" s="238"/>
      <c r="C87" s="239"/>
      <c r="D87" s="239"/>
      <c r="E87" s="239"/>
      <c r="F87" s="239"/>
      <c r="G87" s="239"/>
      <c r="H87" s="239"/>
      <c r="I87" s="239"/>
      <c r="J87" s="239"/>
      <c r="K87" s="239"/>
      <c r="L87" s="239"/>
      <c r="M87" s="239"/>
      <c r="N87" s="239"/>
      <c r="O87" s="239"/>
      <c r="P87" s="239"/>
      <c r="Q87" s="239"/>
      <c r="R87" s="239"/>
      <c r="S87" s="239"/>
      <c r="T87" s="239"/>
      <c r="U87" s="239"/>
      <c r="V87" s="239"/>
      <c r="W87" s="239"/>
      <c r="X87" s="239"/>
      <c r="Y87" s="239"/>
      <c r="Z87" s="239"/>
      <c r="AA87" s="239"/>
      <c r="AB87" s="239"/>
      <c r="AC87" s="239"/>
      <c r="AD87" s="239"/>
      <c r="AE87" s="239"/>
      <c r="AF87" s="239"/>
      <c r="AG87" s="239"/>
      <c r="AH87" s="239"/>
      <c r="AI87" s="239"/>
      <c r="AJ87" s="239"/>
      <c r="AK87" s="239"/>
      <c r="AL87" s="239"/>
      <c r="AM87" s="239"/>
      <c r="AN87" s="239"/>
      <c r="AO87" s="240"/>
      <c r="AP87" s="247">
        <v>0</v>
      </c>
      <c r="AQ87" s="239"/>
      <c r="AR87" s="239"/>
      <c r="AS87" s="239"/>
      <c r="AT87" s="239"/>
      <c r="AU87" s="239"/>
      <c r="AV87" s="248"/>
    </row>
    <row r="88" spans="2:48">
      <c r="B88" s="241"/>
      <c r="C88" s="242"/>
      <c r="D88" s="242"/>
      <c r="E88" s="242"/>
      <c r="F88" s="242"/>
      <c r="G88" s="242"/>
      <c r="H88" s="242"/>
      <c r="I88" s="242"/>
      <c r="J88" s="242"/>
      <c r="K88" s="242"/>
      <c r="L88" s="242"/>
      <c r="M88" s="242"/>
      <c r="N88" s="242"/>
      <c r="O88" s="242"/>
      <c r="P88" s="242"/>
      <c r="Q88" s="242"/>
      <c r="R88" s="242"/>
      <c r="S88" s="242"/>
      <c r="T88" s="242"/>
      <c r="U88" s="242"/>
      <c r="V88" s="242"/>
      <c r="W88" s="242"/>
      <c r="X88" s="242"/>
      <c r="Y88" s="242"/>
      <c r="Z88" s="242"/>
      <c r="AA88" s="242"/>
      <c r="AB88" s="242"/>
      <c r="AC88" s="242"/>
      <c r="AD88" s="242"/>
      <c r="AE88" s="242"/>
      <c r="AF88" s="242"/>
      <c r="AG88" s="242"/>
      <c r="AH88" s="242"/>
      <c r="AI88" s="242"/>
      <c r="AJ88" s="242"/>
      <c r="AK88" s="242"/>
      <c r="AL88" s="242"/>
      <c r="AM88" s="242"/>
      <c r="AN88" s="242"/>
      <c r="AO88" s="243"/>
      <c r="AP88" s="249"/>
      <c r="AQ88" s="242"/>
      <c r="AR88" s="242"/>
      <c r="AS88" s="242"/>
      <c r="AT88" s="242"/>
      <c r="AU88" s="242"/>
      <c r="AV88" s="250"/>
    </row>
    <row r="89" spans="2:48">
      <c r="B89" s="241"/>
      <c r="C89" s="242"/>
      <c r="D89" s="242"/>
      <c r="E89" s="242"/>
      <c r="F89" s="242"/>
      <c r="G89" s="242"/>
      <c r="H89" s="242"/>
      <c r="I89" s="242"/>
      <c r="J89" s="242"/>
      <c r="K89" s="242"/>
      <c r="L89" s="242"/>
      <c r="M89" s="242"/>
      <c r="N89" s="242"/>
      <c r="O89" s="242"/>
      <c r="P89" s="242"/>
      <c r="Q89" s="242"/>
      <c r="R89" s="242"/>
      <c r="S89" s="242"/>
      <c r="T89" s="242"/>
      <c r="U89" s="242"/>
      <c r="V89" s="242"/>
      <c r="W89" s="242"/>
      <c r="X89" s="242"/>
      <c r="Y89" s="242"/>
      <c r="Z89" s="242"/>
      <c r="AA89" s="242"/>
      <c r="AB89" s="242"/>
      <c r="AC89" s="242"/>
      <c r="AD89" s="242"/>
      <c r="AE89" s="242"/>
      <c r="AF89" s="242"/>
      <c r="AG89" s="242"/>
      <c r="AH89" s="242"/>
      <c r="AI89" s="242"/>
      <c r="AJ89" s="242"/>
      <c r="AK89" s="242"/>
      <c r="AL89" s="242"/>
      <c r="AM89" s="242"/>
      <c r="AN89" s="242"/>
      <c r="AO89" s="243"/>
      <c r="AP89" s="249"/>
      <c r="AQ89" s="242"/>
      <c r="AR89" s="242"/>
      <c r="AS89" s="242"/>
      <c r="AT89" s="242"/>
      <c r="AU89" s="242"/>
      <c r="AV89" s="250"/>
    </row>
    <row r="90" spans="2:48" ht="15.75" thickBot="1">
      <c r="B90" s="244"/>
      <c r="C90" s="245"/>
      <c r="D90" s="245"/>
      <c r="E90" s="245"/>
      <c r="F90" s="245"/>
      <c r="G90" s="245"/>
      <c r="H90" s="245"/>
      <c r="I90" s="245"/>
      <c r="J90" s="245"/>
      <c r="K90" s="245"/>
      <c r="L90" s="245"/>
      <c r="M90" s="245"/>
      <c r="N90" s="245"/>
      <c r="O90" s="245"/>
      <c r="P90" s="245"/>
      <c r="Q90" s="245"/>
      <c r="R90" s="245"/>
      <c r="S90" s="245"/>
      <c r="T90" s="245"/>
      <c r="U90" s="245"/>
      <c r="V90" s="245"/>
      <c r="W90" s="245"/>
      <c r="X90" s="245"/>
      <c r="Y90" s="245"/>
      <c r="Z90" s="245"/>
      <c r="AA90" s="245"/>
      <c r="AB90" s="245"/>
      <c r="AC90" s="245"/>
      <c r="AD90" s="245"/>
      <c r="AE90" s="245"/>
      <c r="AF90" s="245"/>
      <c r="AG90" s="245"/>
      <c r="AH90" s="245"/>
      <c r="AI90" s="245"/>
      <c r="AJ90" s="245"/>
      <c r="AK90" s="245"/>
      <c r="AL90" s="245"/>
      <c r="AM90" s="245"/>
      <c r="AN90" s="245"/>
      <c r="AO90" s="246"/>
      <c r="AP90" s="251"/>
      <c r="AQ90" s="245"/>
      <c r="AR90" s="245"/>
      <c r="AS90" s="245"/>
      <c r="AT90" s="245"/>
      <c r="AU90" s="245"/>
      <c r="AV90" s="252"/>
    </row>
  </sheetData>
  <mergeCells count="56">
    <mergeCell ref="B2:R7"/>
    <mergeCell ref="S2:AS7"/>
    <mergeCell ref="AT2:AV7"/>
    <mergeCell ref="B8:N8"/>
    <mergeCell ref="O8:AV8"/>
    <mergeCell ref="B10:H10"/>
    <mergeCell ref="I10:J10"/>
    <mergeCell ref="K10:L10"/>
    <mergeCell ref="M10:N10"/>
    <mergeCell ref="O10:P10"/>
    <mergeCell ref="Q10:R10"/>
    <mergeCell ref="S10:V10"/>
    <mergeCell ref="AE10:AJ10"/>
    <mergeCell ref="AK10:AN10"/>
    <mergeCell ref="AQ10:AV10"/>
    <mergeCell ref="B12:K13"/>
    <mergeCell ref="L12:AV13"/>
    <mergeCell ref="B14:K14"/>
    <mergeCell ref="L14:AO14"/>
    <mergeCell ref="AQ14:AR14"/>
    <mergeCell ref="B15:K15"/>
    <mergeCell ref="L15:AO15"/>
    <mergeCell ref="AQ15:AR15"/>
    <mergeCell ref="AS15:AT15"/>
    <mergeCell ref="AU15:AV15"/>
    <mergeCell ref="B16:K16"/>
    <mergeCell ref="L16:AO16"/>
    <mergeCell ref="AQ16:AR16"/>
    <mergeCell ref="AS16:AT16"/>
    <mergeCell ref="AU16:AV16"/>
    <mergeCell ref="AU21:AU22"/>
    <mergeCell ref="B17:AV17"/>
    <mergeCell ref="B18:G20"/>
    <mergeCell ref="H18:K20"/>
    <mergeCell ref="L18:N20"/>
    <mergeCell ref="O18:AO20"/>
    <mergeCell ref="AP18:AP20"/>
    <mergeCell ref="AQ18:AQ20"/>
    <mergeCell ref="AR18:AR20"/>
    <mergeCell ref="AS18:AV20"/>
    <mergeCell ref="AV21:AV22"/>
    <mergeCell ref="AP23:AV23"/>
    <mergeCell ref="B83:AO86"/>
    <mergeCell ref="AP83:AV86"/>
    <mergeCell ref="B87:AO90"/>
    <mergeCell ref="AP87:AV90"/>
    <mergeCell ref="AP35:AV35"/>
    <mergeCell ref="AP46:AV46"/>
    <mergeCell ref="AP65:AV65"/>
    <mergeCell ref="B79:AO81"/>
    <mergeCell ref="AP79:AU79"/>
    <mergeCell ref="AP80:AU80"/>
    <mergeCell ref="AP81:AU81"/>
    <mergeCell ref="AP21:AP22"/>
    <mergeCell ref="AQ21:AS21"/>
    <mergeCell ref="AT21:AT2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O99"/>
  <sheetViews>
    <sheetView topLeftCell="A49" zoomScale="70" zoomScaleNormal="70" workbookViewId="0">
      <selection activeCell="D27" sqref="D27:N29"/>
    </sheetView>
  </sheetViews>
  <sheetFormatPr baseColWidth="10" defaultRowHeight="15"/>
  <cols>
    <col min="10" max="10" width="16.28515625" customWidth="1"/>
    <col min="12" max="12" width="16.85546875" customWidth="1"/>
    <col min="14" max="14" width="20.7109375" customWidth="1"/>
  </cols>
  <sheetData>
    <row r="2" spans="2:15" ht="15.75" thickBot="1">
      <c r="B2" s="26"/>
      <c r="C2" s="26"/>
      <c r="D2" s="26"/>
      <c r="E2" s="26"/>
      <c r="F2" s="26"/>
      <c r="G2" s="26"/>
      <c r="H2" s="26"/>
      <c r="I2" s="26"/>
      <c r="J2" s="26"/>
      <c r="K2" s="26"/>
      <c r="L2" s="26"/>
      <c r="M2" s="26"/>
      <c r="N2" s="26"/>
      <c r="O2" s="26"/>
    </row>
    <row r="3" spans="2:15" ht="15.75" thickTop="1">
      <c r="B3" s="26"/>
      <c r="C3" s="27"/>
      <c r="D3" s="28"/>
      <c r="E3" s="28"/>
      <c r="F3" s="28"/>
      <c r="G3" s="28"/>
      <c r="H3" s="28"/>
      <c r="I3" s="28"/>
      <c r="J3" s="28"/>
      <c r="K3" s="28"/>
      <c r="L3" s="28"/>
      <c r="M3" s="28"/>
      <c r="N3" s="28"/>
      <c r="O3" s="29"/>
    </row>
    <row r="4" spans="2:15">
      <c r="B4" s="26"/>
      <c r="C4" s="30"/>
      <c r="D4" s="396" t="s">
        <v>47</v>
      </c>
      <c r="E4" s="396"/>
      <c r="F4" s="396"/>
      <c r="G4" s="396"/>
      <c r="H4" s="26"/>
      <c r="I4" s="26"/>
      <c r="J4" s="26"/>
      <c r="K4" s="26"/>
      <c r="L4" s="26"/>
      <c r="M4" s="26"/>
      <c r="N4" s="26"/>
      <c r="O4" s="31"/>
    </row>
    <row r="5" spans="2:15" ht="22.5">
      <c r="B5" s="26"/>
      <c r="C5" s="30"/>
      <c r="D5" s="32" t="s">
        <v>48</v>
      </c>
      <c r="E5" s="33" t="s">
        <v>49</v>
      </c>
      <c r="F5" s="397" t="s">
        <v>50</v>
      </c>
      <c r="G5" s="397"/>
      <c r="H5" s="26"/>
      <c r="I5" s="26"/>
      <c r="J5" s="26"/>
      <c r="K5" s="26"/>
      <c r="L5" s="26"/>
      <c r="M5" s="26"/>
      <c r="N5" s="26"/>
      <c r="O5" s="31"/>
    </row>
    <row r="6" spans="2:15">
      <c r="B6" s="26"/>
      <c r="C6" s="30"/>
      <c r="D6" s="26"/>
      <c r="E6" s="26"/>
      <c r="F6" s="26"/>
      <c r="G6" s="26"/>
      <c r="H6" s="26"/>
      <c r="I6" s="26"/>
      <c r="J6" s="26"/>
      <c r="K6" s="26"/>
      <c r="L6" s="26"/>
      <c r="M6" s="26"/>
      <c r="N6" s="26"/>
      <c r="O6" s="31"/>
    </row>
    <row r="7" spans="2:15">
      <c r="B7" s="26"/>
      <c r="C7" s="30"/>
      <c r="D7" s="398" t="s">
        <v>51</v>
      </c>
      <c r="E7" s="399"/>
      <c r="F7" s="399"/>
      <c r="G7" s="399"/>
      <c r="H7" s="399"/>
      <c r="I7" s="399"/>
      <c r="J7" s="399"/>
      <c r="K7" s="399"/>
      <c r="L7" s="399"/>
      <c r="M7" s="399"/>
      <c r="N7" s="400"/>
      <c r="O7" s="31"/>
    </row>
    <row r="8" spans="2:15" ht="15.75" thickBot="1">
      <c r="B8" s="26"/>
      <c r="C8" s="30"/>
      <c r="D8" s="26"/>
      <c r="E8" s="26"/>
      <c r="F8" s="26"/>
      <c r="G8" s="26"/>
      <c r="H8" s="26"/>
      <c r="I8" s="26"/>
      <c r="J8" s="26"/>
      <c r="K8" s="26"/>
      <c r="L8" s="26"/>
      <c r="M8" s="26"/>
      <c r="N8" s="26"/>
      <c r="O8" s="31"/>
    </row>
    <row r="9" spans="2:15">
      <c r="B9" s="26"/>
      <c r="C9" s="30"/>
      <c r="D9" s="401"/>
      <c r="E9" s="404"/>
      <c r="F9" s="405"/>
      <c r="G9" s="405"/>
      <c r="H9" s="405"/>
      <c r="I9" s="405"/>
      <c r="J9" s="405"/>
      <c r="K9" s="406" t="s">
        <v>52</v>
      </c>
      <c r="L9" s="406"/>
      <c r="M9" s="406"/>
      <c r="N9" s="407"/>
      <c r="O9" s="31"/>
    </row>
    <row r="10" spans="2:15">
      <c r="B10" s="26"/>
      <c r="C10" s="30"/>
      <c r="D10" s="402"/>
      <c r="E10" s="410" t="s">
        <v>53</v>
      </c>
      <c r="F10" s="411"/>
      <c r="G10" s="411"/>
      <c r="H10" s="411"/>
      <c r="I10" s="411"/>
      <c r="J10" s="411"/>
      <c r="K10" s="408"/>
      <c r="L10" s="408"/>
      <c r="M10" s="408"/>
      <c r="N10" s="409"/>
      <c r="O10" s="31"/>
    </row>
    <row r="11" spans="2:15">
      <c r="B11" s="26"/>
      <c r="C11" s="30"/>
      <c r="D11" s="402"/>
      <c r="E11" s="412"/>
      <c r="F11" s="413"/>
      <c r="G11" s="413"/>
      <c r="H11" s="413"/>
      <c r="I11" s="413"/>
      <c r="J11" s="413"/>
      <c r="K11" s="408" t="s">
        <v>52</v>
      </c>
      <c r="L11" s="414" t="s">
        <v>54</v>
      </c>
      <c r="M11" s="414"/>
      <c r="N11" s="415"/>
      <c r="O11" s="31"/>
    </row>
    <row r="12" spans="2:15">
      <c r="B12" s="26"/>
      <c r="C12" s="30"/>
      <c r="D12" s="402"/>
      <c r="E12" s="410" t="s">
        <v>55</v>
      </c>
      <c r="F12" s="411"/>
      <c r="G12" s="411"/>
      <c r="H12" s="411"/>
      <c r="I12" s="411"/>
      <c r="J12" s="411"/>
      <c r="K12" s="408"/>
      <c r="L12" s="414"/>
      <c r="M12" s="414"/>
      <c r="N12" s="415"/>
      <c r="O12" s="31"/>
    </row>
    <row r="13" spans="2:15">
      <c r="B13" s="26"/>
      <c r="C13" s="30"/>
      <c r="D13" s="402"/>
      <c r="E13" s="412" t="s">
        <v>56</v>
      </c>
      <c r="F13" s="413"/>
      <c r="G13" s="413"/>
      <c r="H13" s="413"/>
      <c r="I13" s="413"/>
      <c r="J13" s="413"/>
      <c r="K13" s="418" t="s">
        <v>57</v>
      </c>
      <c r="L13" s="421">
        <v>1</v>
      </c>
      <c r="M13" s="421" t="s">
        <v>58</v>
      </c>
      <c r="N13" s="424">
        <v>1</v>
      </c>
      <c r="O13" s="31"/>
    </row>
    <row r="14" spans="2:15">
      <c r="B14" s="26"/>
      <c r="C14" s="30"/>
      <c r="D14" s="402"/>
      <c r="E14" s="412"/>
      <c r="F14" s="413"/>
      <c r="G14" s="413"/>
      <c r="H14" s="413"/>
      <c r="I14" s="413"/>
      <c r="J14" s="413"/>
      <c r="K14" s="419"/>
      <c r="L14" s="422"/>
      <c r="M14" s="422"/>
      <c r="N14" s="425"/>
      <c r="O14" s="31"/>
    </row>
    <row r="15" spans="2:15">
      <c r="B15" s="26"/>
      <c r="C15" s="30"/>
      <c r="D15" s="403"/>
      <c r="E15" s="416"/>
      <c r="F15" s="417"/>
      <c r="G15" s="417"/>
      <c r="H15" s="417"/>
      <c r="I15" s="417"/>
      <c r="J15" s="417"/>
      <c r="K15" s="420"/>
      <c r="L15" s="423"/>
      <c r="M15" s="423"/>
      <c r="N15" s="426"/>
      <c r="O15" s="31"/>
    </row>
    <row r="16" spans="2:15" ht="15.75" thickBot="1">
      <c r="B16" s="26"/>
      <c r="C16" s="30"/>
      <c r="D16" s="34"/>
      <c r="E16" s="26"/>
      <c r="F16" s="26"/>
      <c r="G16" s="26"/>
      <c r="H16" s="26"/>
      <c r="I16" s="26"/>
      <c r="J16" s="26"/>
      <c r="K16" s="26"/>
      <c r="L16" s="26"/>
      <c r="M16" s="26"/>
      <c r="N16" s="35"/>
      <c r="O16" s="31"/>
    </row>
    <row r="17" spans="2:15">
      <c r="B17" s="26"/>
      <c r="C17" s="30"/>
      <c r="D17" s="36"/>
      <c r="E17" s="37"/>
      <c r="F17" s="37"/>
      <c r="G17" s="37"/>
      <c r="H17" s="37"/>
      <c r="I17" s="37"/>
      <c r="J17" s="37"/>
      <c r="K17" s="38" t="s">
        <v>59</v>
      </c>
      <c r="L17" s="39" t="s">
        <v>60</v>
      </c>
      <c r="M17" s="39" t="s">
        <v>61</v>
      </c>
      <c r="N17" s="40" t="s">
        <v>62</v>
      </c>
      <c r="O17" s="31"/>
    </row>
    <row r="18" spans="2:15">
      <c r="B18" s="26"/>
      <c r="C18" s="30"/>
      <c r="D18" s="34"/>
      <c r="E18" s="26"/>
      <c r="F18" s="26"/>
      <c r="G18" s="26"/>
      <c r="H18" s="26"/>
      <c r="I18" s="26"/>
      <c r="J18" s="26"/>
      <c r="K18" s="26"/>
      <c r="L18" s="41"/>
      <c r="M18" s="41"/>
      <c r="N18" s="42"/>
      <c r="O18" s="31"/>
    </row>
    <row r="19" spans="2:15">
      <c r="B19" s="26"/>
      <c r="C19" s="30"/>
      <c r="D19" s="389" t="s">
        <v>63</v>
      </c>
      <c r="E19" s="390"/>
      <c r="F19" s="390"/>
      <c r="G19" s="390"/>
      <c r="H19" s="427" t="s">
        <v>17</v>
      </c>
      <c r="I19" s="427"/>
      <c r="J19" s="427"/>
      <c r="K19" s="427"/>
      <c r="L19" s="427"/>
      <c r="M19" s="26"/>
      <c r="N19" s="35"/>
      <c r="O19" s="31"/>
    </row>
    <row r="20" spans="2:15">
      <c r="B20" s="26"/>
      <c r="C20" s="30"/>
      <c r="D20" s="34"/>
      <c r="E20" s="26"/>
      <c r="F20" s="26"/>
      <c r="G20" s="26"/>
      <c r="H20" s="26"/>
      <c r="I20" s="26"/>
      <c r="J20" s="26"/>
      <c r="K20" s="26"/>
      <c r="L20" s="26"/>
      <c r="M20" s="26"/>
      <c r="N20" s="35"/>
      <c r="O20" s="31"/>
    </row>
    <row r="21" spans="2:15" ht="15.75" thickBot="1">
      <c r="B21" s="26"/>
      <c r="C21" s="30"/>
      <c r="D21" s="43"/>
      <c r="E21" s="44"/>
      <c r="F21" s="44"/>
      <c r="G21" s="44"/>
      <c r="H21" s="44"/>
      <c r="I21" s="44"/>
      <c r="J21" s="44"/>
      <c r="K21" s="44"/>
      <c r="L21" s="44"/>
      <c r="M21" s="44"/>
      <c r="N21" s="45"/>
      <c r="O21" s="31"/>
    </row>
    <row r="22" spans="2:15" ht="15.75" thickBot="1">
      <c r="B22" s="26"/>
      <c r="C22" s="30"/>
      <c r="D22" s="34"/>
      <c r="E22" s="26"/>
      <c r="F22" s="26"/>
      <c r="G22" s="26"/>
      <c r="H22" s="26"/>
      <c r="I22" s="26"/>
      <c r="J22" s="26"/>
      <c r="K22" s="26"/>
      <c r="L22" s="26"/>
      <c r="M22" s="26"/>
      <c r="N22" s="35"/>
      <c r="O22" s="31"/>
    </row>
    <row r="23" spans="2:15">
      <c r="B23" s="26"/>
      <c r="C23" s="30"/>
      <c r="D23" s="392" t="s">
        <v>64</v>
      </c>
      <c r="E23" s="393"/>
      <c r="F23" s="393"/>
      <c r="G23" s="393"/>
      <c r="H23" s="393"/>
      <c r="I23" s="393"/>
      <c r="J23" s="393"/>
      <c r="K23" s="393"/>
      <c r="L23" s="393"/>
      <c r="M23" s="393"/>
      <c r="N23" s="394"/>
      <c r="O23" s="31"/>
    </row>
    <row r="24" spans="2:15" ht="15.75" thickBot="1">
      <c r="B24" s="26"/>
      <c r="C24" s="30"/>
      <c r="D24" s="43"/>
      <c r="E24" s="44"/>
      <c r="F24" s="44"/>
      <c r="G24" s="44"/>
      <c r="H24" s="44"/>
      <c r="I24" s="44"/>
      <c r="J24" s="44"/>
      <c r="K24" s="44"/>
      <c r="L24" s="44"/>
      <c r="M24" s="44"/>
      <c r="N24" s="45"/>
      <c r="O24" s="31"/>
    </row>
    <row r="25" spans="2:15">
      <c r="B25" s="26"/>
      <c r="C25" s="30"/>
      <c r="D25" s="46" t="s">
        <v>65</v>
      </c>
      <c r="E25" s="380" t="s">
        <v>66</v>
      </c>
      <c r="F25" s="380"/>
      <c r="G25" s="380"/>
      <c r="H25" s="380"/>
      <c r="I25" s="380"/>
      <c r="J25" s="380"/>
      <c r="K25" s="380"/>
      <c r="L25" s="380"/>
      <c r="M25" s="47" t="s">
        <v>4</v>
      </c>
      <c r="N25" s="48" t="s">
        <v>8</v>
      </c>
      <c r="O25" s="31"/>
    </row>
    <row r="26" spans="2:15" ht="15.75" thickBot="1">
      <c r="B26" s="26"/>
      <c r="C26" s="30"/>
      <c r="D26" s="49" t="s">
        <v>44</v>
      </c>
      <c r="E26" s="428" t="s">
        <v>115</v>
      </c>
      <c r="F26" s="395"/>
      <c r="G26" s="395"/>
      <c r="H26" s="395"/>
      <c r="I26" s="395"/>
      <c r="J26" s="395"/>
      <c r="K26" s="395"/>
      <c r="L26" s="395"/>
      <c r="M26" s="50" t="s">
        <v>27</v>
      </c>
      <c r="N26" s="51"/>
      <c r="O26" s="31"/>
    </row>
    <row r="27" spans="2:15">
      <c r="B27" s="26"/>
      <c r="C27" s="30"/>
      <c r="D27" s="366" t="s">
        <v>68</v>
      </c>
      <c r="E27" s="367"/>
      <c r="F27" s="367"/>
      <c r="G27" s="367"/>
      <c r="H27" s="367"/>
      <c r="I27" s="367"/>
      <c r="J27" s="367"/>
      <c r="K27" s="367"/>
      <c r="L27" s="367"/>
      <c r="M27" s="367"/>
      <c r="N27" s="368"/>
      <c r="O27" s="31"/>
    </row>
    <row r="28" spans="2:15">
      <c r="B28" s="26"/>
      <c r="C28" s="30"/>
      <c r="D28" s="369"/>
      <c r="E28" s="364"/>
      <c r="F28" s="364"/>
      <c r="G28" s="364"/>
      <c r="H28" s="364"/>
      <c r="I28" s="364"/>
      <c r="J28" s="364"/>
      <c r="K28" s="364"/>
      <c r="L28" s="364"/>
      <c r="M28" s="364"/>
      <c r="N28" s="370"/>
      <c r="O28" s="31"/>
    </row>
    <row r="29" spans="2:15" ht="15.75" thickBot="1">
      <c r="B29" s="26"/>
      <c r="C29" s="30"/>
      <c r="D29" s="371"/>
      <c r="E29" s="372"/>
      <c r="F29" s="372"/>
      <c r="G29" s="372"/>
      <c r="H29" s="372"/>
      <c r="I29" s="372"/>
      <c r="J29" s="372"/>
      <c r="K29" s="372"/>
      <c r="L29" s="372"/>
      <c r="M29" s="372"/>
      <c r="N29" s="373"/>
      <c r="O29" s="31"/>
    </row>
    <row r="30" spans="2:15" ht="30">
      <c r="B30" s="26"/>
      <c r="C30" s="30"/>
      <c r="D30" s="386" t="s">
        <v>66</v>
      </c>
      <c r="E30" s="387"/>
      <c r="F30" s="387"/>
      <c r="G30" s="387"/>
      <c r="H30" s="387"/>
      <c r="I30" s="387"/>
      <c r="J30" s="388"/>
      <c r="K30" s="52" t="s">
        <v>4</v>
      </c>
      <c r="L30" s="47" t="s">
        <v>69</v>
      </c>
      <c r="M30" s="47" t="s">
        <v>70</v>
      </c>
      <c r="N30" s="48" t="s">
        <v>71</v>
      </c>
      <c r="O30" s="31"/>
    </row>
    <row r="31" spans="2:15">
      <c r="B31" s="26"/>
      <c r="C31" s="30"/>
      <c r="D31" s="376" t="s">
        <v>99</v>
      </c>
      <c r="E31" s="377"/>
      <c r="F31" s="377"/>
      <c r="G31" s="377"/>
      <c r="H31" s="377"/>
      <c r="I31" s="377"/>
      <c r="J31" s="378"/>
      <c r="K31" s="41" t="s">
        <v>100</v>
      </c>
      <c r="L31" s="53">
        <v>155951</v>
      </c>
      <c r="M31" s="54">
        <v>3</v>
      </c>
      <c r="N31" s="55">
        <f>L31/M31</f>
        <v>51983.666666666664</v>
      </c>
      <c r="O31" s="31"/>
    </row>
    <row r="32" spans="2:15">
      <c r="B32" s="26"/>
      <c r="C32" s="30"/>
      <c r="D32" s="346" t="s">
        <v>106</v>
      </c>
      <c r="E32" s="347"/>
      <c r="F32" s="347"/>
      <c r="G32" s="347"/>
      <c r="H32" s="347"/>
      <c r="I32" s="347"/>
      <c r="J32" s="348"/>
      <c r="K32" s="41" t="s">
        <v>100</v>
      </c>
      <c r="L32" s="53">
        <v>17588</v>
      </c>
      <c r="M32" s="54">
        <v>3</v>
      </c>
      <c r="N32" s="55">
        <f>L32/M32</f>
        <v>5862.666666666667</v>
      </c>
      <c r="O32" s="31"/>
    </row>
    <row r="33" spans="2:15">
      <c r="B33" s="26"/>
      <c r="C33" s="30"/>
      <c r="D33" s="346" t="s">
        <v>101</v>
      </c>
      <c r="E33" s="347"/>
      <c r="F33" s="347"/>
      <c r="G33" s="347"/>
      <c r="H33" s="347"/>
      <c r="I33" s="347"/>
      <c r="J33" s="348"/>
      <c r="K33" s="41" t="s">
        <v>102</v>
      </c>
      <c r="L33" s="53">
        <v>176883</v>
      </c>
      <c r="M33" s="54">
        <v>15</v>
      </c>
      <c r="N33" s="55">
        <f>L33/M33</f>
        <v>11792.2</v>
      </c>
      <c r="O33" s="31"/>
    </row>
    <row r="34" spans="2:15">
      <c r="B34" s="26"/>
      <c r="C34" s="30"/>
      <c r="D34" s="346" t="s">
        <v>103</v>
      </c>
      <c r="E34" s="347"/>
      <c r="F34" s="347"/>
      <c r="G34" s="347"/>
      <c r="H34" s="347"/>
      <c r="I34" s="347"/>
      <c r="J34" s="348"/>
      <c r="K34" s="41" t="s">
        <v>100</v>
      </c>
      <c r="L34" s="53">
        <v>164614</v>
      </c>
      <c r="M34" s="54">
        <v>6</v>
      </c>
      <c r="N34" s="55">
        <f>L34/M34</f>
        <v>27435.666666666668</v>
      </c>
      <c r="O34" s="31"/>
    </row>
    <row r="35" spans="2:15">
      <c r="B35" s="26"/>
      <c r="C35" s="30"/>
      <c r="D35" s="346" t="s">
        <v>104</v>
      </c>
      <c r="E35" s="347"/>
      <c r="F35" s="347"/>
      <c r="G35" s="347"/>
      <c r="H35" s="347"/>
      <c r="I35" s="347"/>
      <c r="J35" s="348"/>
      <c r="K35" s="41" t="s">
        <v>75</v>
      </c>
      <c r="L35" s="53">
        <v>2276.1799999999998</v>
      </c>
      <c r="M35" s="54">
        <v>1</v>
      </c>
      <c r="N35" s="55">
        <f>L35/M35</f>
        <v>2276.1799999999998</v>
      </c>
      <c r="O35" s="31"/>
    </row>
    <row r="36" spans="2:15" ht="15.75" thickBot="1">
      <c r="B36" s="26"/>
      <c r="C36" s="30"/>
      <c r="D36" s="381" t="s">
        <v>76</v>
      </c>
      <c r="E36" s="382"/>
      <c r="F36" s="382"/>
      <c r="G36" s="382"/>
      <c r="H36" s="382"/>
      <c r="I36" s="382"/>
      <c r="J36" s="382"/>
      <c r="K36" s="382"/>
      <c r="L36" s="382"/>
      <c r="M36" s="382"/>
      <c r="N36" s="59">
        <f>SUM(N31:N35)</f>
        <v>99350.37999999999</v>
      </c>
      <c r="O36" s="31"/>
    </row>
    <row r="37" spans="2:15">
      <c r="B37" s="26"/>
      <c r="C37" s="30"/>
      <c r="D37" s="366" t="s">
        <v>77</v>
      </c>
      <c r="E37" s="367"/>
      <c r="F37" s="367"/>
      <c r="G37" s="367"/>
      <c r="H37" s="367"/>
      <c r="I37" s="367"/>
      <c r="J37" s="367"/>
      <c r="K37" s="367"/>
      <c r="L37" s="367"/>
      <c r="M37" s="367"/>
      <c r="N37" s="368"/>
      <c r="O37" s="31"/>
    </row>
    <row r="38" spans="2:15">
      <c r="B38" s="26"/>
      <c r="C38" s="30"/>
      <c r="D38" s="369"/>
      <c r="E38" s="364"/>
      <c r="F38" s="364"/>
      <c r="G38" s="364"/>
      <c r="H38" s="364"/>
      <c r="I38" s="364"/>
      <c r="J38" s="364"/>
      <c r="K38" s="364"/>
      <c r="L38" s="364"/>
      <c r="M38" s="364"/>
      <c r="N38" s="370"/>
      <c r="O38" s="31"/>
    </row>
    <row r="39" spans="2:15" ht="15.75" thickBot="1">
      <c r="B39" s="26"/>
      <c r="C39" s="30"/>
      <c r="D39" s="371"/>
      <c r="E39" s="372"/>
      <c r="F39" s="372"/>
      <c r="G39" s="372"/>
      <c r="H39" s="372"/>
      <c r="I39" s="372"/>
      <c r="J39" s="372"/>
      <c r="K39" s="372"/>
      <c r="L39" s="372"/>
      <c r="M39" s="372"/>
      <c r="N39" s="373"/>
      <c r="O39" s="31"/>
    </row>
    <row r="40" spans="2:15" ht="30">
      <c r="B40" s="26"/>
      <c r="C40" s="30"/>
      <c r="D40" s="379" t="s">
        <v>66</v>
      </c>
      <c r="E40" s="380"/>
      <c r="F40" s="380"/>
      <c r="G40" s="380"/>
      <c r="H40" s="380"/>
      <c r="I40" s="380"/>
      <c r="J40" s="380"/>
      <c r="K40" s="47" t="s">
        <v>4</v>
      </c>
      <c r="L40" s="47" t="s">
        <v>8</v>
      </c>
      <c r="M40" s="47" t="s">
        <v>78</v>
      </c>
      <c r="N40" s="48" t="s">
        <v>71</v>
      </c>
      <c r="O40" s="31"/>
    </row>
    <row r="41" spans="2:15">
      <c r="B41" s="26"/>
      <c r="C41" s="30"/>
      <c r="D41" s="376"/>
      <c r="E41" s="377"/>
      <c r="F41" s="377"/>
      <c r="G41" s="377"/>
      <c r="H41" s="377"/>
      <c r="I41" s="377"/>
      <c r="J41" s="378"/>
      <c r="K41" s="41"/>
      <c r="L41" s="60"/>
      <c r="M41" s="61"/>
      <c r="N41" s="55"/>
      <c r="O41" s="31"/>
    </row>
    <row r="42" spans="2:15">
      <c r="B42" s="26"/>
      <c r="C42" s="30"/>
      <c r="D42" s="376"/>
      <c r="E42" s="377"/>
      <c r="F42" s="377"/>
      <c r="G42" s="377"/>
      <c r="H42" s="377"/>
      <c r="I42" s="377"/>
      <c r="J42" s="378"/>
      <c r="K42" s="41"/>
      <c r="L42" s="60"/>
      <c r="M42" s="61"/>
      <c r="N42" s="55"/>
      <c r="O42" s="31"/>
    </row>
    <row r="43" spans="2:15">
      <c r="B43" s="26"/>
      <c r="C43" s="30"/>
      <c r="D43" s="376"/>
      <c r="E43" s="377"/>
      <c r="F43" s="377"/>
      <c r="G43" s="377"/>
      <c r="H43" s="377"/>
      <c r="I43" s="377"/>
      <c r="J43" s="378"/>
      <c r="K43" s="41"/>
      <c r="L43" s="60"/>
      <c r="M43" s="61"/>
      <c r="N43" s="55"/>
      <c r="O43" s="31"/>
    </row>
    <row r="44" spans="2:15">
      <c r="B44" s="26"/>
      <c r="C44" s="30"/>
      <c r="D44" s="376"/>
      <c r="E44" s="377"/>
      <c r="F44" s="377"/>
      <c r="G44" s="377"/>
      <c r="H44" s="377"/>
      <c r="I44" s="377"/>
      <c r="J44" s="378"/>
      <c r="K44" s="41"/>
      <c r="L44" s="60"/>
      <c r="M44" s="61"/>
      <c r="N44" s="55"/>
      <c r="O44" s="31"/>
    </row>
    <row r="45" spans="2:15">
      <c r="B45" s="26"/>
      <c r="C45" s="30"/>
      <c r="D45" s="376"/>
      <c r="E45" s="377"/>
      <c r="F45" s="377"/>
      <c r="G45" s="377"/>
      <c r="H45" s="377"/>
      <c r="I45" s="377"/>
      <c r="J45" s="378"/>
      <c r="K45" s="41"/>
      <c r="L45" s="60"/>
      <c r="M45" s="61"/>
      <c r="N45" s="55"/>
      <c r="O45" s="31"/>
    </row>
    <row r="46" spans="2:15">
      <c r="B46" s="26"/>
      <c r="C46" s="30"/>
      <c r="D46" s="346"/>
      <c r="E46" s="347"/>
      <c r="F46" s="347"/>
      <c r="G46" s="347"/>
      <c r="H46" s="347"/>
      <c r="I46" s="347"/>
      <c r="J46" s="348"/>
      <c r="K46" s="41"/>
      <c r="L46" s="57"/>
      <c r="M46" s="61"/>
      <c r="N46" s="55"/>
      <c r="O46" s="31"/>
    </row>
    <row r="47" spans="2:15">
      <c r="B47" s="26"/>
      <c r="C47" s="30"/>
      <c r="D47" s="346"/>
      <c r="E47" s="347"/>
      <c r="F47" s="347"/>
      <c r="G47" s="347"/>
      <c r="H47" s="347"/>
      <c r="I47" s="347"/>
      <c r="J47" s="348"/>
      <c r="K47" s="41"/>
      <c r="L47" s="57"/>
      <c r="M47" s="61"/>
      <c r="N47" s="55"/>
      <c r="O47" s="31"/>
    </row>
    <row r="48" spans="2:15">
      <c r="B48" s="26"/>
      <c r="C48" s="30"/>
      <c r="D48" s="346"/>
      <c r="E48" s="347"/>
      <c r="F48" s="347"/>
      <c r="G48" s="347"/>
      <c r="H48" s="347"/>
      <c r="I48" s="347"/>
      <c r="J48" s="348"/>
      <c r="K48" s="41"/>
      <c r="L48" s="57"/>
      <c r="M48" s="61"/>
      <c r="N48" s="55"/>
      <c r="O48" s="31"/>
    </row>
    <row r="49" spans="2:15" ht="15.75" thickBot="1">
      <c r="B49" s="26"/>
      <c r="C49" s="30"/>
      <c r="D49" s="381" t="s">
        <v>76</v>
      </c>
      <c r="E49" s="382"/>
      <c r="F49" s="382"/>
      <c r="G49" s="382"/>
      <c r="H49" s="382"/>
      <c r="I49" s="382"/>
      <c r="J49" s="382"/>
      <c r="K49" s="382"/>
      <c r="L49" s="382"/>
      <c r="M49" s="382"/>
      <c r="N49" s="59">
        <f>SUM(N41:N48)</f>
        <v>0</v>
      </c>
      <c r="O49" s="31"/>
    </row>
    <row r="50" spans="2:15">
      <c r="B50" s="26"/>
      <c r="C50" s="30"/>
      <c r="D50" s="366" t="s">
        <v>79</v>
      </c>
      <c r="E50" s="367"/>
      <c r="F50" s="367"/>
      <c r="G50" s="367"/>
      <c r="H50" s="367"/>
      <c r="I50" s="367"/>
      <c r="J50" s="367"/>
      <c r="K50" s="367"/>
      <c r="L50" s="367"/>
      <c r="M50" s="367"/>
      <c r="N50" s="368"/>
      <c r="O50" s="31"/>
    </row>
    <row r="51" spans="2:15">
      <c r="B51" s="26"/>
      <c r="C51" s="30"/>
      <c r="D51" s="369"/>
      <c r="E51" s="364"/>
      <c r="F51" s="364"/>
      <c r="G51" s="364"/>
      <c r="H51" s="364"/>
      <c r="I51" s="364"/>
      <c r="J51" s="364"/>
      <c r="K51" s="364"/>
      <c r="L51" s="364"/>
      <c r="M51" s="364"/>
      <c r="N51" s="370"/>
      <c r="O51" s="31"/>
    </row>
    <row r="52" spans="2:15" ht="15.75" thickBot="1">
      <c r="B52" s="26"/>
      <c r="C52" s="30"/>
      <c r="D52" s="371"/>
      <c r="E52" s="372"/>
      <c r="F52" s="372"/>
      <c r="G52" s="372"/>
      <c r="H52" s="372"/>
      <c r="I52" s="372"/>
      <c r="J52" s="372"/>
      <c r="K52" s="372"/>
      <c r="L52" s="372"/>
      <c r="M52" s="372"/>
      <c r="N52" s="373"/>
      <c r="O52" s="31"/>
    </row>
    <row r="53" spans="2:15" ht="30">
      <c r="B53" s="26"/>
      <c r="C53" s="30"/>
      <c r="D53" s="379" t="s">
        <v>80</v>
      </c>
      <c r="E53" s="380"/>
      <c r="F53" s="380"/>
      <c r="G53" s="380"/>
      <c r="H53" s="380"/>
      <c r="I53" s="380"/>
      <c r="J53" s="47" t="s">
        <v>81</v>
      </c>
      <c r="K53" s="47" t="s">
        <v>82</v>
      </c>
      <c r="L53" s="47" t="s">
        <v>4</v>
      </c>
      <c r="M53" s="47" t="s">
        <v>69</v>
      </c>
      <c r="N53" s="48" t="s">
        <v>71</v>
      </c>
      <c r="O53" s="31"/>
    </row>
    <row r="54" spans="2:15">
      <c r="B54" s="26"/>
      <c r="C54" s="30"/>
      <c r="D54" s="346"/>
      <c r="E54" s="347"/>
      <c r="F54" s="347"/>
      <c r="G54" s="347"/>
      <c r="H54" s="347"/>
      <c r="I54" s="348"/>
      <c r="J54" s="57"/>
      <c r="K54" s="57"/>
      <c r="L54" s="57"/>
      <c r="M54" s="57"/>
      <c r="N54" s="58"/>
      <c r="O54" s="31"/>
    </row>
    <row r="55" spans="2:15">
      <c r="B55" s="26"/>
      <c r="C55" s="30"/>
      <c r="D55" s="346"/>
      <c r="E55" s="347"/>
      <c r="F55" s="347"/>
      <c r="G55" s="347"/>
      <c r="H55" s="347"/>
      <c r="I55" s="348"/>
      <c r="J55" s="57"/>
      <c r="K55" s="57"/>
      <c r="L55" s="57"/>
      <c r="M55" s="57"/>
      <c r="N55" s="58"/>
      <c r="O55" s="31"/>
    </row>
    <row r="56" spans="2:15">
      <c r="B56" s="26"/>
      <c r="C56" s="30"/>
      <c r="D56" s="346"/>
      <c r="E56" s="347"/>
      <c r="F56" s="347"/>
      <c r="G56" s="347"/>
      <c r="H56" s="347"/>
      <c r="I56" s="348"/>
      <c r="J56" s="57"/>
      <c r="K56" s="57"/>
      <c r="L56" s="57"/>
      <c r="M56" s="57"/>
      <c r="N56" s="58"/>
      <c r="O56" s="31"/>
    </row>
    <row r="57" spans="2:15" ht="15.75" thickBot="1">
      <c r="B57" s="26"/>
      <c r="C57" s="30"/>
      <c r="D57" s="381" t="s">
        <v>76</v>
      </c>
      <c r="E57" s="382"/>
      <c r="F57" s="382"/>
      <c r="G57" s="382"/>
      <c r="H57" s="382"/>
      <c r="I57" s="382"/>
      <c r="J57" s="382"/>
      <c r="K57" s="382"/>
      <c r="L57" s="382"/>
      <c r="M57" s="382"/>
      <c r="N57" s="62">
        <f>SUM(N54:N56)</f>
        <v>0</v>
      </c>
      <c r="O57" s="31"/>
    </row>
    <row r="58" spans="2:15">
      <c r="B58" s="26"/>
      <c r="C58" s="30"/>
      <c r="D58" s="366" t="s">
        <v>83</v>
      </c>
      <c r="E58" s="367"/>
      <c r="F58" s="367"/>
      <c r="G58" s="367"/>
      <c r="H58" s="367"/>
      <c r="I58" s="367"/>
      <c r="J58" s="367"/>
      <c r="K58" s="367"/>
      <c r="L58" s="367"/>
      <c r="M58" s="367"/>
      <c r="N58" s="368"/>
      <c r="O58" s="31"/>
    </row>
    <row r="59" spans="2:15">
      <c r="B59" s="26"/>
      <c r="C59" s="30"/>
      <c r="D59" s="369"/>
      <c r="E59" s="364"/>
      <c r="F59" s="364"/>
      <c r="G59" s="364"/>
      <c r="H59" s="364"/>
      <c r="I59" s="364"/>
      <c r="J59" s="364"/>
      <c r="K59" s="364"/>
      <c r="L59" s="364"/>
      <c r="M59" s="364"/>
      <c r="N59" s="370"/>
      <c r="O59" s="31"/>
    </row>
    <row r="60" spans="2:15" ht="15.75" thickBot="1">
      <c r="B60" s="26"/>
      <c r="C60" s="30"/>
      <c r="D60" s="371"/>
      <c r="E60" s="372"/>
      <c r="F60" s="372"/>
      <c r="G60" s="372"/>
      <c r="H60" s="372"/>
      <c r="I60" s="372"/>
      <c r="J60" s="372"/>
      <c r="K60" s="372"/>
      <c r="L60" s="372"/>
      <c r="M60" s="372"/>
      <c r="N60" s="373"/>
      <c r="O60" s="31"/>
    </row>
    <row r="61" spans="2:15" ht="30">
      <c r="B61" s="26"/>
      <c r="C61" s="30"/>
      <c r="D61" s="374" t="s">
        <v>84</v>
      </c>
      <c r="E61" s="375"/>
      <c r="F61" s="375"/>
      <c r="G61" s="375"/>
      <c r="H61" s="375"/>
      <c r="I61" s="375"/>
      <c r="J61" s="63" t="s">
        <v>85</v>
      </c>
      <c r="K61" s="63" t="s">
        <v>86</v>
      </c>
      <c r="L61" s="63" t="s">
        <v>87</v>
      </c>
      <c r="M61" s="63" t="s">
        <v>70</v>
      </c>
      <c r="N61" s="64" t="s">
        <v>71</v>
      </c>
      <c r="O61" s="31"/>
    </row>
    <row r="62" spans="2:15">
      <c r="B62" s="26"/>
      <c r="C62" s="30"/>
      <c r="D62" s="376" t="s">
        <v>105</v>
      </c>
      <c r="E62" s="377"/>
      <c r="F62" s="377"/>
      <c r="G62" s="377"/>
      <c r="H62" s="377"/>
      <c r="I62" s="378"/>
      <c r="J62" s="65">
        <v>227618</v>
      </c>
      <c r="K62" s="66">
        <v>2</v>
      </c>
      <c r="L62" s="65">
        <f>K62*J62</f>
        <v>455236</v>
      </c>
      <c r="M62" s="54">
        <v>20</v>
      </c>
      <c r="N62" s="67">
        <f>L62/M62</f>
        <v>22761.8</v>
      </c>
      <c r="O62" s="31"/>
    </row>
    <row r="63" spans="2:15">
      <c r="B63" s="26"/>
      <c r="C63" s="30"/>
      <c r="D63" s="376"/>
      <c r="E63" s="377"/>
      <c r="F63" s="377"/>
      <c r="G63" s="377"/>
      <c r="H63" s="377"/>
      <c r="I63" s="378"/>
      <c r="J63" s="65"/>
      <c r="K63" s="66"/>
      <c r="L63" s="65"/>
      <c r="M63" s="54"/>
      <c r="N63" s="67"/>
      <c r="O63" s="31"/>
    </row>
    <row r="64" spans="2:15">
      <c r="B64" s="26"/>
      <c r="C64" s="30"/>
      <c r="D64" s="376"/>
      <c r="E64" s="377"/>
      <c r="F64" s="377"/>
      <c r="G64" s="377"/>
      <c r="H64" s="377"/>
      <c r="I64" s="378"/>
      <c r="J64" s="65"/>
      <c r="K64" s="68"/>
      <c r="L64" s="69"/>
      <c r="M64" s="54"/>
      <c r="N64" s="67"/>
      <c r="O64" s="31"/>
    </row>
    <row r="65" spans="2:15">
      <c r="B65" s="26"/>
      <c r="C65" s="30"/>
      <c r="D65" s="346"/>
      <c r="E65" s="347"/>
      <c r="F65" s="347"/>
      <c r="G65" s="347"/>
      <c r="H65" s="347"/>
      <c r="I65" s="348"/>
      <c r="J65" s="57"/>
      <c r="K65" s="57"/>
      <c r="L65" s="57"/>
      <c r="M65" s="57"/>
      <c r="N65" s="58"/>
      <c r="O65" s="31"/>
    </row>
    <row r="66" spans="2:15" ht="15.75" thickBot="1">
      <c r="B66" s="26"/>
      <c r="C66" s="30"/>
      <c r="D66" s="350" t="s">
        <v>76</v>
      </c>
      <c r="E66" s="351"/>
      <c r="F66" s="351"/>
      <c r="G66" s="351"/>
      <c r="H66" s="351"/>
      <c r="I66" s="351"/>
      <c r="J66" s="351"/>
      <c r="K66" s="351"/>
      <c r="L66" s="351"/>
      <c r="M66" s="351"/>
      <c r="N66" s="70">
        <f>SUM(N62:N65)</f>
        <v>22761.8</v>
      </c>
      <c r="O66" s="31"/>
    </row>
    <row r="67" spans="2:15">
      <c r="B67" s="26"/>
      <c r="C67" s="30"/>
      <c r="D67" s="71"/>
      <c r="E67" s="72"/>
      <c r="F67" s="72"/>
      <c r="G67" s="72"/>
      <c r="H67" s="72"/>
      <c r="I67" s="72"/>
      <c r="J67" s="72"/>
      <c r="K67" s="72"/>
      <c r="L67" s="72"/>
      <c r="M67" s="72"/>
      <c r="N67" s="73"/>
      <c r="O67" s="31"/>
    </row>
    <row r="68" spans="2:15" ht="15.75" thickBot="1">
      <c r="B68" s="26"/>
      <c r="C68" s="30"/>
      <c r="D68" s="352" t="s">
        <v>90</v>
      </c>
      <c r="E68" s="353"/>
      <c r="F68" s="353"/>
      <c r="G68" s="353"/>
      <c r="H68" s="353"/>
      <c r="I68" s="353"/>
      <c r="J68" s="353"/>
      <c r="K68" s="353"/>
      <c r="L68" s="353"/>
      <c r="M68" s="353"/>
      <c r="N68" s="74">
        <f>ROUND(N36+N49+N57+N66,0)</f>
        <v>122112</v>
      </c>
      <c r="O68" s="31"/>
    </row>
    <row r="69" spans="2:15" ht="15.75" thickTop="1">
      <c r="B69" s="26"/>
      <c r="C69" s="30"/>
      <c r="D69" s="75"/>
      <c r="E69" s="76"/>
      <c r="F69" s="76"/>
      <c r="G69" s="76"/>
      <c r="H69" s="76"/>
      <c r="I69" s="76"/>
      <c r="J69" s="76"/>
      <c r="K69" s="76"/>
      <c r="L69" s="76"/>
      <c r="M69" s="76"/>
      <c r="N69" s="77"/>
      <c r="O69" s="31"/>
    </row>
    <row r="70" spans="2:15">
      <c r="B70" s="26"/>
      <c r="C70" s="30"/>
      <c r="D70" s="78"/>
      <c r="E70" s="79"/>
      <c r="F70" s="79"/>
      <c r="G70" s="79"/>
      <c r="H70" s="354"/>
      <c r="I70" s="354"/>
      <c r="J70" s="354"/>
      <c r="K70" s="354"/>
      <c r="L70" s="79"/>
      <c r="M70" s="79"/>
      <c r="N70" s="80"/>
      <c r="O70" s="31"/>
    </row>
    <row r="71" spans="2:15">
      <c r="B71" s="26"/>
      <c r="C71" s="30"/>
      <c r="D71" s="78"/>
      <c r="E71" s="79"/>
      <c r="F71" s="79"/>
      <c r="G71" s="79"/>
      <c r="H71" s="354"/>
      <c r="I71" s="354"/>
      <c r="J71" s="354"/>
      <c r="K71" s="354"/>
      <c r="L71" s="79"/>
      <c r="M71" s="79"/>
      <c r="N71" s="80"/>
      <c r="O71" s="31"/>
    </row>
    <row r="72" spans="2:15" ht="15.75" thickBot="1">
      <c r="B72" s="26"/>
      <c r="C72" s="30"/>
      <c r="D72" s="78"/>
      <c r="E72" s="79"/>
      <c r="F72" s="79"/>
      <c r="G72" s="81" t="s">
        <v>91</v>
      </c>
      <c r="H72" s="355"/>
      <c r="I72" s="355"/>
      <c r="J72" s="355"/>
      <c r="K72" s="355"/>
      <c r="L72" s="79"/>
      <c r="M72" s="79"/>
      <c r="N72" s="80"/>
      <c r="O72" s="31"/>
    </row>
    <row r="73" spans="2:15">
      <c r="B73" s="26"/>
      <c r="C73" s="30"/>
      <c r="D73" s="78"/>
      <c r="E73" s="79"/>
      <c r="F73" s="79"/>
      <c r="G73" s="82" t="s">
        <v>92</v>
      </c>
      <c r="H73" s="356"/>
      <c r="I73" s="356"/>
      <c r="J73" s="356"/>
      <c r="K73" s="356"/>
      <c r="L73" s="356"/>
      <c r="M73" s="79"/>
      <c r="N73" s="80"/>
      <c r="O73" s="31"/>
    </row>
    <row r="74" spans="2:15" ht="15.75">
      <c r="B74" s="26"/>
      <c r="C74" s="30"/>
      <c r="D74" s="78"/>
      <c r="E74" s="79"/>
      <c r="F74" s="79"/>
      <c r="G74" s="342" t="s">
        <v>93</v>
      </c>
      <c r="H74" s="342"/>
      <c r="I74" s="342"/>
      <c r="J74" s="342"/>
      <c r="K74" s="342"/>
      <c r="L74" s="79"/>
      <c r="M74" s="79"/>
      <c r="N74" s="80"/>
      <c r="O74" s="31"/>
    </row>
    <row r="75" spans="2:15">
      <c r="B75" s="26"/>
      <c r="C75" s="30"/>
      <c r="D75" s="78"/>
      <c r="E75" s="79"/>
      <c r="F75" s="79"/>
      <c r="G75" s="83"/>
      <c r="H75" s="79"/>
      <c r="I75" s="79"/>
      <c r="J75" s="79"/>
      <c r="K75" s="79"/>
      <c r="L75" s="79"/>
      <c r="M75" s="79"/>
      <c r="N75" s="80"/>
      <c r="O75" s="31"/>
    </row>
    <row r="76" spans="2:15">
      <c r="B76" s="26"/>
      <c r="C76" s="30"/>
      <c r="D76" s="78"/>
      <c r="E76" s="79"/>
      <c r="F76" s="79"/>
      <c r="G76" s="357"/>
      <c r="H76" s="357"/>
      <c r="I76" s="357"/>
      <c r="J76" s="357"/>
      <c r="K76" s="357"/>
      <c r="L76" s="79"/>
      <c r="M76" s="79"/>
      <c r="N76" s="80"/>
      <c r="O76" s="31"/>
    </row>
    <row r="77" spans="2:15" ht="15.75" thickBot="1">
      <c r="B77" s="26"/>
      <c r="C77" s="30"/>
      <c r="D77" s="84"/>
      <c r="E77" s="85"/>
      <c r="F77" s="85"/>
      <c r="G77" s="81"/>
      <c r="H77" s="85"/>
      <c r="I77" s="85"/>
      <c r="J77" s="85"/>
      <c r="K77" s="85"/>
      <c r="L77" s="85"/>
      <c r="M77" s="85"/>
      <c r="N77" s="86"/>
      <c r="O77" s="31"/>
    </row>
    <row r="78" spans="2:15" ht="15.75" thickBot="1">
      <c r="B78" s="26"/>
      <c r="C78" s="30"/>
      <c r="D78" s="87" t="s">
        <v>94</v>
      </c>
      <c r="E78" s="88"/>
      <c r="F78" s="358"/>
      <c r="G78" s="358"/>
      <c r="H78" s="358"/>
      <c r="I78" s="358"/>
      <c r="J78" s="358"/>
      <c r="K78" s="358"/>
      <c r="L78" s="358"/>
      <c r="M78" s="358"/>
      <c r="N78" s="359"/>
      <c r="O78" s="31"/>
    </row>
    <row r="79" spans="2:15" ht="15.75" thickBot="1">
      <c r="B79" s="26"/>
      <c r="C79" s="30"/>
      <c r="D79" s="360"/>
      <c r="E79" s="361"/>
      <c r="F79" s="361"/>
      <c r="G79" s="361"/>
      <c r="H79" s="361"/>
      <c r="I79" s="361"/>
      <c r="J79" s="361"/>
      <c r="K79" s="361"/>
      <c r="L79" s="361"/>
      <c r="M79" s="361"/>
      <c r="N79" s="362"/>
      <c r="O79" s="31"/>
    </row>
    <row r="80" spans="2:15" ht="15.75" thickBot="1">
      <c r="B80" s="26"/>
      <c r="C80" s="30"/>
      <c r="D80" s="360"/>
      <c r="E80" s="361"/>
      <c r="F80" s="361"/>
      <c r="G80" s="361"/>
      <c r="H80" s="361"/>
      <c r="I80" s="361"/>
      <c r="J80" s="361"/>
      <c r="K80" s="361"/>
      <c r="L80" s="361"/>
      <c r="M80" s="361"/>
      <c r="N80" s="362"/>
      <c r="O80" s="31"/>
    </row>
    <row r="81" spans="2:15">
      <c r="B81" s="26"/>
      <c r="C81" s="30"/>
      <c r="D81" s="78"/>
      <c r="E81" s="79"/>
      <c r="F81" s="79"/>
      <c r="G81" s="79"/>
      <c r="H81" s="79"/>
      <c r="I81" s="79"/>
      <c r="J81" s="79"/>
      <c r="K81" s="79"/>
      <c r="L81" s="79"/>
      <c r="M81" s="79"/>
      <c r="N81" s="80"/>
      <c r="O81" s="31"/>
    </row>
    <row r="82" spans="2:15">
      <c r="B82" s="26"/>
      <c r="C82" s="30"/>
      <c r="D82" s="89" t="s">
        <v>95</v>
      </c>
      <c r="E82" s="79"/>
      <c r="F82" s="79"/>
      <c r="G82" s="79"/>
      <c r="H82" s="79"/>
      <c r="I82" s="79"/>
      <c r="J82" s="79"/>
      <c r="K82" s="79"/>
      <c r="L82" s="79"/>
      <c r="M82" s="79"/>
      <c r="N82" s="80"/>
      <c r="O82" s="31"/>
    </row>
    <row r="83" spans="2:15">
      <c r="B83" s="26"/>
      <c r="C83" s="30"/>
      <c r="D83" s="363" t="s">
        <v>96</v>
      </c>
      <c r="E83" s="364"/>
      <c r="F83" s="364"/>
      <c r="G83" s="364"/>
      <c r="H83" s="364"/>
      <c r="I83" s="364"/>
      <c r="J83" s="364"/>
      <c r="K83" s="364"/>
      <c r="L83" s="364"/>
      <c r="M83" s="364"/>
      <c r="N83" s="365"/>
      <c r="O83" s="31"/>
    </row>
    <row r="84" spans="2:15">
      <c r="B84" s="26"/>
      <c r="C84" s="30"/>
      <c r="D84" s="363"/>
      <c r="E84" s="364"/>
      <c r="F84" s="364"/>
      <c r="G84" s="364"/>
      <c r="H84" s="364"/>
      <c r="I84" s="364"/>
      <c r="J84" s="364"/>
      <c r="K84" s="364"/>
      <c r="L84" s="364"/>
      <c r="M84" s="364"/>
      <c r="N84" s="365"/>
      <c r="O84" s="31"/>
    </row>
    <row r="85" spans="2:15">
      <c r="B85" s="26"/>
      <c r="C85" s="30"/>
      <c r="D85" s="363" t="s">
        <v>97</v>
      </c>
      <c r="E85" s="364"/>
      <c r="F85" s="364"/>
      <c r="G85" s="364"/>
      <c r="H85" s="364"/>
      <c r="I85" s="364"/>
      <c r="J85" s="364"/>
      <c r="K85" s="364"/>
      <c r="L85" s="364"/>
      <c r="M85" s="364"/>
      <c r="N85" s="365"/>
      <c r="O85" s="31"/>
    </row>
    <row r="86" spans="2:15">
      <c r="B86" s="26"/>
      <c r="C86" s="30"/>
      <c r="D86" s="363"/>
      <c r="E86" s="364"/>
      <c r="F86" s="364"/>
      <c r="G86" s="364"/>
      <c r="H86" s="364"/>
      <c r="I86" s="364"/>
      <c r="J86" s="364"/>
      <c r="K86" s="364"/>
      <c r="L86" s="364"/>
      <c r="M86" s="364"/>
      <c r="N86" s="365"/>
      <c r="O86" s="31"/>
    </row>
    <row r="87" spans="2:15">
      <c r="B87" s="26"/>
      <c r="C87" s="30"/>
      <c r="D87" s="78"/>
      <c r="E87" s="79"/>
      <c r="F87" s="79"/>
      <c r="G87" s="79"/>
      <c r="H87" s="79"/>
      <c r="I87" s="79"/>
      <c r="J87" s="79"/>
      <c r="K87" s="79"/>
      <c r="L87" s="79"/>
      <c r="M87" s="79"/>
      <c r="N87" s="80"/>
      <c r="O87" s="31"/>
    </row>
    <row r="88" spans="2:15">
      <c r="B88" s="26"/>
      <c r="C88" s="30"/>
      <c r="D88" s="78"/>
      <c r="E88" s="79"/>
      <c r="F88" s="79"/>
      <c r="G88" s="79"/>
      <c r="H88" s="79"/>
      <c r="I88" s="79"/>
      <c r="J88" s="79"/>
      <c r="K88" s="79"/>
      <c r="L88" s="79"/>
      <c r="M88" s="79"/>
      <c r="N88" s="80"/>
      <c r="O88" s="31"/>
    </row>
    <row r="89" spans="2:15">
      <c r="B89" s="26"/>
      <c r="C89" s="30"/>
      <c r="D89" s="78"/>
      <c r="E89" s="79"/>
      <c r="F89" s="79"/>
      <c r="G89" s="79"/>
      <c r="H89" s="79"/>
      <c r="I89" s="79"/>
      <c r="J89" s="79"/>
      <c r="K89" s="79"/>
      <c r="L89" s="79"/>
      <c r="M89" s="79"/>
      <c r="N89" s="80"/>
      <c r="O89" s="31"/>
    </row>
    <row r="90" spans="2:15">
      <c r="B90" s="26"/>
      <c r="C90" s="30"/>
      <c r="D90" s="78"/>
      <c r="E90" s="79"/>
      <c r="F90" s="79"/>
      <c r="G90" s="79"/>
      <c r="H90" s="343"/>
      <c r="I90" s="343"/>
      <c r="J90" s="343"/>
      <c r="K90" s="343"/>
      <c r="L90" s="79"/>
      <c r="M90" s="79"/>
      <c r="N90" s="80"/>
      <c r="O90" s="31"/>
    </row>
    <row r="91" spans="2:15">
      <c r="B91" s="26"/>
      <c r="C91" s="30"/>
      <c r="D91" s="78"/>
      <c r="E91" s="79"/>
      <c r="F91" s="79"/>
      <c r="G91" s="79"/>
      <c r="H91" s="343"/>
      <c r="I91" s="343"/>
      <c r="J91" s="343"/>
      <c r="K91" s="343"/>
      <c r="L91" s="79"/>
      <c r="M91" s="79"/>
      <c r="N91" s="80"/>
      <c r="O91" s="31"/>
    </row>
    <row r="92" spans="2:15" ht="15.75" thickBot="1">
      <c r="B92" s="26"/>
      <c r="C92" s="30"/>
      <c r="D92" s="78"/>
      <c r="E92" s="79"/>
      <c r="F92" s="79"/>
      <c r="G92" s="81" t="s">
        <v>91</v>
      </c>
      <c r="H92" s="349"/>
      <c r="I92" s="349"/>
      <c r="J92" s="349"/>
      <c r="K92" s="349"/>
      <c r="L92" s="79"/>
      <c r="M92" s="79"/>
      <c r="N92" s="80"/>
      <c r="O92" s="31"/>
    </row>
    <row r="93" spans="2:15">
      <c r="B93" s="26"/>
      <c r="C93" s="30"/>
      <c r="D93" s="78"/>
      <c r="E93" s="79"/>
      <c r="F93" s="79"/>
      <c r="G93" s="82" t="s">
        <v>92</v>
      </c>
      <c r="H93" s="341"/>
      <c r="I93" s="341"/>
      <c r="J93" s="341"/>
      <c r="K93" s="341"/>
      <c r="L93" s="79"/>
      <c r="M93" s="79"/>
      <c r="N93" s="80"/>
      <c r="O93" s="31"/>
    </row>
    <row r="94" spans="2:15" ht="15.75">
      <c r="B94" s="26"/>
      <c r="C94" s="30"/>
      <c r="D94" s="78"/>
      <c r="E94" s="79"/>
      <c r="F94" s="79"/>
      <c r="G94" s="342" t="s">
        <v>98</v>
      </c>
      <c r="H94" s="342"/>
      <c r="I94" s="342"/>
      <c r="J94" s="342"/>
      <c r="K94" s="342"/>
      <c r="L94" s="79"/>
      <c r="M94" s="79"/>
      <c r="N94" s="80"/>
      <c r="O94" s="31"/>
    </row>
    <row r="95" spans="2:15">
      <c r="B95" s="26"/>
      <c r="C95" s="30"/>
      <c r="D95" s="78"/>
      <c r="E95" s="79"/>
      <c r="F95" s="79"/>
      <c r="G95" s="342"/>
      <c r="H95" s="342"/>
      <c r="I95" s="342"/>
      <c r="J95" s="342"/>
      <c r="K95" s="342"/>
      <c r="L95" s="90"/>
      <c r="M95" s="79"/>
      <c r="N95" s="80"/>
      <c r="O95" s="31"/>
    </row>
    <row r="96" spans="2:15">
      <c r="B96" s="26"/>
      <c r="C96" s="30"/>
      <c r="D96" s="78"/>
      <c r="E96" s="79"/>
      <c r="F96" s="79"/>
      <c r="G96" s="343"/>
      <c r="H96" s="343"/>
      <c r="I96" s="343"/>
      <c r="J96" s="343"/>
      <c r="K96" s="79"/>
      <c r="L96" s="79"/>
      <c r="M96" s="79"/>
      <c r="N96" s="80"/>
      <c r="O96" s="31"/>
    </row>
    <row r="97" spans="2:15" ht="15.75" thickBot="1">
      <c r="B97" s="26"/>
      <c r="C97" s="30"/>
      <c r="D97" s="344"/>
      <c r="E97" s="345"/>
      <c r="F97" s="345"/>
      <c r="G97" s="91"/>
      <c r="H97" s="91"/>
      <c r="I97" s="91"/>
      <c r="J97" s="91"/>
      <c r="K97" s="91"/>
      <c r="L97" s="91"/>
      <c r="M97" s="91"/>
      <c r="N97" s="92"/>
      <c r="O97" s="31"/>
    </row>
    <row r="98" spans="2:15" ht="16.5" thickTop="1" thickBot="1">
      <c r="B98" s="26"/>
      <c r="C98" s="93"/>
      <c r="D98" s="94"/>
      <c r="E98" s="94"/>
      <c r="F98" s="94"/>
      <c r="G98" s="94"/>
      <c r="H98" s="94"/>
      <c r="I98" s="94"/>
      <c r="J98" s="94"/>
      <c r="K98" s="94"/>
      <c r="L98" s="94"/>
      <c r="M98" s="94"/>
      <c r="N98" s="94"/>
      <c r="O98" s="95"/>
    </row>
    <row r="99" spans="2:15" ht="15.75" thickTop="1">
      <c r="B99" s="26"/>
      <c r="C99" s="26"/>
      <c r="D99" s="26"/>
      <c r="E99" s="26"/>
      <c r="F99" s="26"/>
      <c r="G99" s="26"/>
      <c r="H99" s="26"/>
      <c r="I99" s="26"/>
      <c r="J99" s="26"/>
      <c r="K99" s="26"/>
      <c r="L99" s="26"/>
      <c r="M99" s="26"/>
      <c r="N99" s="26"/>
      <c r="O99" s="26"/>
    </row>
  </sheetData>
  <mergeCells count="69">
    <mergeCell ref="D4:G4"/>
    <mergeCell ref="F5:G5"/>
    <mergeCell ref="D7:N7"/>
    <mergeCell ref="D9:D15"/>
    <mergeCell ref="E9:J9"/>
    <mergeCell ref="K9:N10"/>
    <mergeCell ref="E10:J10"/>
    <mergeCell ref="E11:J11"/>
    <mergeCell ref="K11:K12"/>
    <mergeCell ref="L11:N12"/>
    <mergeCell ref="E12:J12"/>
    <mergeCell ref="E13:J15"/>
    <mergeCell ref="K13:K15"/>
    <mergeCell ref="L13:L15"/>
    <mergeCell ref="M13:M15"/>
    <mergeCell ref="N13:N15"/>
    <mergeCell ref="D19:G19"/>
    <mergeCell ref="H19:L19"/>
    <mergeCell ref="D23:N23"/>
    <mergeCell ref="E25:L25"/>
    <mergeCell ref="E26:L26"/>
    <mergeCell ref="D27:N29"/>
    <mergeCell ref="D30:J30"/>
    <mergeCell ref="D31:J31"/>
    <mergeCell ref="D32:J32"/>
    <mergeCell ref="D33:J33"/>
    <mergeCell ref="D34:J34"/>
    <mergeCell ref="D35:J35"/>
    <mergeCell ref="D36:M36"/>
    <mergeCell ref="D37:N39"/>
    <mergeCell ref="D40:J40"/>
    <mergeCell ref="D41:J41"/>
    <mergeCell ref="D42:J42"/>
    <mergeCell ref="D43:J43"/>
    <mergeCell ref="D44:J44"/>
    <mergeCell ref="D45:J45"/>
    <mergeCell ref="D46:J46"/>
    <mergeCell ref="D47:J47"/>
    <mergeCell ref="D48:J48"/>
    <mergeCell ref="D49:M49"/>
    <mergeCell ref="D50:N52"/>
    <mergeCell ref="D53:I53"/>
    <mergeCell ref="D54:I54"/>
    <mergeCell ref="D55:I55"/>
    <mergeCell ref="D56:I56"/>
    <mergeCell ref="D57:M57"/>
    <mergeCell ref="D58:N60"/>
    <mergeCell ref="D61:I61"/>
    <mergeCell ref="D62:I62"/>
    <mergeCell ref="D63:I63"/>
    <mergeCell ref="D64:I64"/>
    <mergeCell ref="D65:I65"/>
    <mergeCell ref="H90:K92"/>
    <mergeCell ref="D66:M66"/>
    <mergeCell ref="D68:M68"/>
    <mergeCell ref="H70:K72"/>
    <mergeCell ref="H73:L73"/>
    <mergeCell ref="G74:K74"/>
    <mergeCell ref="G76:K76"/>
    <mergeCell ref="F78:N78"/>
    <mergeCell ref="D79:N79"/>
    <mergeCell ref="D80:N80"/>
    <mergeCell ref="D83:N84"/>
    <mergeCell ref="D85:N86"/>
    <mergeCell ref="H93:K93"/>
    <mergeCell ref="G94:K94"/>
    <mergeCell ref="G95:K95"/>
    <mergeCell ref="G96:J96"/>
    <mergeCell ref="D97:F9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AV90"/>
  <sheetViews>
    <sheetView zoomScale="55" zoomScaleNormal="55" workbookViewId="0">
      <selection activeCell="O18" sqref="O18:AO20"/>
    </sheetView>
  </sheetViews>
  <sheetFormatPr baseColWidth="10" defaultRowHeight="15"/>
  <cols>
    <col min="15" max="16" width="0.28515625" customWidth="1"/>
    <col min="17" max="17" width="3.7109375" customWidth="1"/>
    <col min="18" max="40" width="0.28515625" customWidth="1"/>
    <col min="41" max="41" width="20.28515625" customWidth="1"/>
    <col min="44" max="44" width="15.42578125" customWidth="1"/>
  </cols>
  <sheetData>
    <row r="1" spans="2:48" ht="15.75" thickBot="1"/>
    <row r="2" spans="2:48">
      <c r="B2" s="325"/>
      <c r="C2" s="326"/>
      <c r="D2" s="326"/>
      <c r="E2" s="326"/>
      <c r="F2" s="326"/>
      <c r="G2" s="326"/>
      <c r="H2" s="326"/>
      <c r="I2" s="326"/>
      <c r="J2" s="326"/>
      <c r="K2" s="326"/>
      <c r="L2" s="326"/>
      <c r="M2" s="326"/>
      <c r="N2" s="326"/>
      <c r="O2" s="326"/>
      <c r="P2" s="326"/>
      <c r="Q2" s="326"/>
      <c r="R2" s="326"/>
      <c r="S2" s="331" t="s">
        <v>225</v>
      </c>
      <c r="T2" s="331"/>
      <c r="U2" s="331"/>
      <c r="V2" s="331"/>
      <c r="W2" s="331"/>
      <c r="X2" s="331"/>
      <c r="Y2" s="331"/>
      <c r="Z2" s="331"/>
      <c r="AA2" s="331"/>
      <c r="AB2" s="331"/>
      <c r="AC2" s="331"/>
      <c r="AD2" s="331"/>
      <c r="AE2" s="331"/>
      <c r="AF2" s="331"/>
      <c r="AG2" s="331"/>
      <c r="AH2" s="331"/>
      <c r="AI2" s="331"/>
      <c r="AJ2" s="331"/>
      <c r="AK2" s="331"/>
      <c r="AL2" s="331"/>
      <c r="AM2" s="331"/>
      <c r="AN2" s="331"/>
      <c r="AO2" s="331"/>
      <c r="AP2" s="331"/>
      <c r="AQ2" s="331"/>
      <c r="AR2" s="331"/>
      <c r="AS2" s="332"/>
      <c r="AT2" s="337"/>
      <c r="AU2" s="294"/>
      <c r="AV2" s="295"/>
    </row>
    <row r="3" spans="2:48">
      <c r="B3" s="327"/>
      <c r="C3" s="328"/>
      <c r="D3" s="328"/>
      <c r="E3" s="328"/>
      <c r="F3" s="328"/>
      <c r="G3" s="328"/>
      <c r="H3" s="328"/>
      <c r="I3" s="328"/>
      <c r="J3" s="328"/>
      <c r="K3" s="328"/>
      <c r="L3" s="328"/>
      <c r="M3" s="328"/>
      <c r="N3" s="328"/>
      <c r="O3" s="328"/>
      <c r="P3" s="328"/>
      <c r="Q3" s="328"/>
      <c r="R3" s="328"/>
      <c r="S3" s="333"/>
      <c r="T3" s="333"/>
      <c r="U3" s="333"/>
      <c r="V3" s="333"/>
      <c r="W3" s="333"/>
      <c r="X3" s="333"/>
      <c r="Y3" s="333"/>
      <c r="Z3" s="333"/>
      <c r="AA3" s="333"/>
      <c r="AB3" s="333"/>
      <c r="AC3" s="333"/>
      <c r="AD3" s="333"/>
      <c r="AE3" s="333"/>
      <c r="AF3" s="333"/>
      <c r="AG3" s="333"/>
      <c r="AH3" s="333"/>
      <c r="AI3" s="333"/>
      <c r="AJ3" s="333"/>
      <c r="AK3" s="333"/>
      <c r="AL3" s="333"/>
      <c r="AM3" s="333"/>
      <c r="AN3" s="333"/>
      <c r="AO3" s="333"/>
      <c r="AP3" s="333"/>
      <c r="AQ3" s="333"/>
      <c r="AR3" s="333"/>
      <c r="AS3" s="334"/>
      <c r="AT3" s="338"/>
      <c r="AU3" s="242"/>
      <c r="AV3" s="250"/>
    </row>
    <row r="4" spans="2:48">
      <c r="B4" s="327"/>
      <c r="C4" s="328"/>
      <c r="D4" s="328"/>
      <c r="E4" s="328"/>
      <c r="F4" s="328"/>
      <c r="G4" s="328"/>
      <c r="H4" s="328"/>
      <c r="I4" s="328"/>
      <c r="J4" s="328"/>
      <c r="K4" s="328"/>
      <c r="L4" s="328"/>
      <c r="M4" s="328"/>
      <c r="N4" s="328"/>
      <c r="O4" s="328"/>
      <c r="P4" s="328"/>
      <c r="Q4" s="328"/>
      <c r="R4" s="328"/>
      <c r="S4" s="333"/>
      <c r="T4" s="333"/>
      <c r="U4" s="333"/>
      <c r="V4" s="333"/>
      <c r="W4" s="333"/>
      <c r="X4" s="333"/>
      <c r="Y4" s="333"/>
      <c r="Z4" s="333"/>
      <c r="AA4" s="333"/>
      <c r="AB4" s="333"/>
      <c r="AC4" s="333"/>
      <c r="AD4" s="333"/>
      <c r="AE4" s="333"/>
      <c r="AF4" s="333"/>
      <c r="AG4" s="333"/>
      <c r="AH4" s="333"/>
      <c r="AI4" s="333"/>
      <c r="AJ4" s="333"/>
      <c r="AK4" s="333"/>
      <c r="AL4" s="333"/>
      <c r="AM4" s="333"/>
      <c r="AN4" s="333"/>
      <c r="AO4" s="333"/>
      <c r="AP4" s="333"/>
      <c r="AQ4" s="333"/>
      <c r="AR4" s="333"/>
      <c r="AS4" s="334"/>
      <c r="AT4" s="338"/>
      <c r="AU4" s="242"/>
      <c r="AV4" s="250"/>
    </row>
    <row r="5" spans="2:48">
      <c r="B5" s="327"/>
      <c r="C5" s="328"/>
      <c r="D5" s="328"/>
      <c r="E5" s="328"/>
      <c r="F5" s="328"/>
      <c r="G5" s="328"/>
      <c r="H5" s="328"/>
      <c r="I5" s="328"/>
      <c r="J5" s="328"/>
      <c r="K5" s="328"/>
      <c r="L5" s="328"/>
      <c r="M5" s="328"/>
      <c r="N5" s="328"/>
      <c r="O5" s="328"/>
      <c r="P5" s="328"/>
      <c r="Q5" s="328"/>
      <c r="R5" s="328"/>
      <c r="S5" s="333"/>
      <c r="T5" s="333"/>
      <c r="U5" s="333"/>
      <c r="V5" s="333"/>
      <c r="W5" s="333"/>
      <c r="X5" s="333"/>
      <c r="Y5" s="333"/>
      <c r="Z5" s="333"/>
      <c r="AA5" s="333"/>
      <c r="AB5" s="333"/>
      <c r="AC5" s="333"/>
      <c r="AD5" s="333"/>
      <c r="AE5" s="333"/>
      <c r="AF5" s="333"/>
      <c r="AG5" s="333"/>
      <c r="AH5" s="333"/>
      <c r="AI5" s="333"/>
      <c r="AJ5" s="333"/>
      <c r="AK5" s="333"/>
      <c r="AL5" s="333"/>
      <c r="AM5" s="333"/>
      <c r="AN5" s="333"/>
      <c r="AO5" s="333"/>
      <c r="AP5" s="333"/>
      <c r="AQ5" s="333"/>
      <c r="AR5" s="333"/>
      <c r="AS5" s="334"/>
      <c r="AT5" s="338"/>
      <c r="AU5" s="242"/>
      <c r="AV5" s="250"/>
    </row>
    <row r="6" spans="2:48">
      <c r="B6" s="327"/>
      <c r="C6" s="328"/>
      <c r="D6" s="328"/>
      <c r="E6" s="328"/>
      <c r="F6" s="328"/>
      <c r="G6" s="328"/>
      <c r="H6" s="328"/>
      <c r="I6" s="328"/>
      <c r="J6" s="328"/>
      <c r="K6" s="328"/>
      <c r="L6" s="328"/>
      <c r="M6" s="328"/>
      <c r="N6" s="328"/>
      <c r="O6" s="328"/>
      <c r="P6" s="328"/>
      <c r="Q6" s="328"/>
      <c r="R6" s="328"/>
      <c r="S6" s="333"/>
      <c r="T6" s="333"/>
      <c r="U6" s="333"/>
      <c r="V6" s="333"/>
      <c r="W6" s="333"/>
      <c r="X6" s="333"/>
      <c r="Y6" s="333"/>
      <c r="Z6" s="333"/>
      <c r="AA6" s="333"/>
      <c r="AB6" s="333"/>
      <c r="AC6" s="333"/>
      <c r="AD6" s="333"/>
      <c r="AE6" s="333"/>
      <c r="AF6" s="333"/>
      <c r="AG6" s="333"/>
      <c r="AH6" s="333"/>
      <c r="AI6" s="333"/>
      <c r="AJ6" s="333"/>
      <c r="AK6" s="333"/>
      <c r="AL6" s="333"/>
      <c r="AM6" s="333"/>
      <c r="AN6" s="333"/>
      <c r="AO6" s="333"/>
      <c r="AP6" s="333"/>
      <c r="AQ6" s="333"/>
      <c r="AR6" s="333"/>
      <c r="AS6" s="334"/>
      <c r="AT6" s="338"/>
      <c r="AU6" s="242"/>
      <c r="AV6" s="250"/>
    </row>
    <row r="7" spans="2:48">
      <c r="B7" s="329"/>
      <c r="C7" s="330"/>
      <c r="D7" s="330"/>
      <c r="E7" s="330"/>
      <c r="F7" s="330"/>
      <c r="G7" s="330"/>
      <c r="H7" s="330"/>
      <c r="I7" s="330"/>
      <c r="J7" s="330"/>
      <c r="K7" s="330"/>
      <c r="L7" s="330"/>
      <c r="M7" s="330"/>
      <c r="N7" s="330"/>
      <c r="O7" s="330"/>
      <c r="P7" s="330"/>
      <c r="Q7" s="330"/>
      <c r="R7" s="330"/>
      <c r="S7" s="335"/>
      <c r="T7" s="335"/>
      <c r="U7" s="335"/>
      <c r="V7" s="335"/>
      <c r="W7" s="335"/>
      <c r="X7" s="335"/>
      <c r="Y7" s="335"/>
      <c r="Z7" s="335"/>
      <c r="AA7" s="335"/>
      <c r="AB7" s="335"/>
      <c r="AC7" s="335"/>
      <c r="AD7" s="335"/>
      <c r="AE7" s="335"/>
      <c r="AF7" s="335"/>
      <c r="AG7" s="335"/>
      <c r="AH7" s="335"/>
      <c r="AI7" s="335"/>
      <c r="AJ7" s="335"/>
      <c r="AK7" s="335"/>
      <c r="AL7" s="335"/>
      <c r="AM7" s="335"/>
      <c r="AN7" s="335"/>
      <c r="AO7" s="335"/>
      <c r="AP7" s="335"/>
      <c r="AQ7" s="335"/>
      <c r="AR7" s="335"/>
      <c r="AS7" s="336"/>
      <c r="AT7" s="339"/>
      <c r="AU7" s="256"/>
      <c r="AV7" s="296"/>
    </row>
    <row r="8" spans="2:48" ht="18">
      <c r="B8" s="340" t="s">
        <v>132</v>
      </c>
      <c r="C8" s="269"/>
      <c r="D8" s="269"/>
      <c r="E8" s="269"/>
      <c r="F8" s="269"/>
      <c r="G8" s="269"/>
      <c r="H8" s="269"/>
      <c r="I8" s="269"/>
      <c r="J8" s="269"/>
      <c r="K8" s="269"/>
      <c r="L8" s="269"/>
      <c r="M8" s="269"/>
      <c r="N8" s="270"/>
      <c r="O8" s="316" t="s">
        <v>226</v>
      </c>
      <c r="P8" s="269"/>
      <c r="Q8" s="269"/>
      <c r="R8" s="269"/>
      <c r="S8" s="269"/>
      <c r="T8" s="269"/>
      <c r="U8" s="269"/>
      <c r="V8" s="269"/>
      <c r="W8" s="269"/>
      <c r="X8" s="269"/>
      <c r="Y8" s="269"/>
      <c r="Z8" s="269"/>
      <c r="AA8" s="269"/>
      <c r="AB8" s="269"/>
      <c r="AC8" s="269"/>
      <c r="AD8" s="269"/>
      <c r="AE8" s="269"/>
      <c r="AF8" s="269"/>
      <c r="AG8" s="269"/>
      <c r="AH8" s="269"/>
      <c r="AI8" s="269"/>
      <c r="AJ8" s="269"/>
      <c r="AK8" s="269"/>
      <c r="AL8" s="269"/>
      <c r="AM8" s="269"/>
      <c r="AN8" s="269"/>
      <c r="AO8" s="269"/>
      <c r="AP8" s="269"/>
      <c r="AQ8" s="269"/>
      <c r="AR8" s="269"/>
      <c r="AS8" s="269"/>
      <c r="AT8" s="269"/>
      <c r="AU8" s="269"/>
      <c r="AV8" s="323"/>
    </row>
    <row r="9" spans="2:48" ht="18">
      <c r="B9" s="135"/>
      <c r="C9" s="136"/>
      <c r="D9" s="136"/>
      <c r="E9" s="136"/>
      <c r="F9" s="136"/>
      <c r="G9" s="136"/>
      <c r="H9" s="136"/>
      <c r="I9" s="136"/>
      <c r="J9" s="136"/>
      <c r="K9" s="136"/>
      <c r="L9" s="136"/>
      <c r="M9" s="136"/>
      <c r="N9" s="136"/>
      <c r="O9" s="136"/>
      <c r="P9" s="136"/>
      <c r="Q9" s="136"/>
      <c r="R9" s="136"/>
      <c r="S9" s="136"/>
      <c r="T9" s="136"/>
      <c r="U9" s="136"/>
      <c r="V9" s="136"/>
      <c r="W9" s="136"/>
      <c r="X9" s="136"/>
      <c r="Y9" s="136"/>
      <c r="Z9" s="136"/>
      <c r="AA9" s="136"/>
      <c r="AB9" s="136"/>
      <c r="AC9" s="136"/>
      <c r="AD9" s="136"/>
      <c r="AE9" s="136"/>
      <c r="AF9" s="136"/>
      <c r="AG9" s="136"/>
      <c r="AH9" s="136"/>
      <c r="AI9" s="136"/>
      <c r="AJ9" s="136"/>
      <c r="AK9" s="136"/>
      <c r="AL9" s="136"/>
      <c r="AM9" s="136"/>
      <c r="AN9" s="136"/>
      <c r="AO9" s="136"/>
      <c r="AP9" s="136"/>
      <c r="AQ9" s="136"/>
      <c r="AR9" s="136"/>
      <c r="AS9" s="136"/>
      <c r="AT9" s="136"/>
      <c r="AU9" s="137"/>
      <c r="AV9" s="138"/>
    </row>
    <row r="10" spans="2:48" ht="18">
      <c r="B10" s="297" t="s">
        <v>59</v>
      </c>
      <c r="C10" s="269"/>
      <c r="D10" s="269"/>
      <c r="E10" s="269"/>
      <c r="F10" s="269"/>
      <c r="G10" s="269"/>
      <c r="H10" s="270"/>
      <c r="I10" s="303" t="s">
        <v>60</v>
      </c>
      <c r="J10" s="304"/>
      <c r="K10" s="324">
        <v>17</v>
      </c>
      <c r="L10" s="270"/>
      <c r="M10" s="303" t="s">
        <v>61</v>
      </c>
      <c r="N10" s="304"/>
      <c r="O10" s="324">
        <v>9</v>
      </c>
      <c r="P10" s="270"/>
      <c r="Q10" s="303" t="s">
        <v>62</v>
      </c>
      <c r="R10" s="304"/>
      <c r="S10" s="316">
        <v>2026</v>
      </c>
      <c r="T10" s="317"/>
      <c r="U10" s="317"/>
      <c r="V10" s="318"/>
      <c r="W10" s="139"/>
      <c r="X10" s="139"/>
      <c r="Y10" s="139"/>
      <c r="Z10" s="139"/>
      <c r="AA10" s="139"/>
      <c r="AB10" s="139"/>
      <c r="AC10" s="139"/>
      <c r="AD10" s="140"/>
      <c r="AE10" s="319" t="s">
        <v>227</v>
      </c>
      <c r="AF10" s="320"/>
      <c r="AG10" s="320"/>
      <c r="AH10" s="320"/>
      <c r="AI10" s="320"/>
      <c r="AJ10" s="321"/>
      <c r="AK10" s="301">
        <v>1</v>
      </c>
      <c r="AL10" s="322"/>
      <c r="AM10" s="322"/>
      <c r="AN10" s="302"/>
      <c r="AO10" s="136"/>
      <c r="AP10" s="141" t="s">
        <v>42</v>
      </c>
      <c r="AQ10" s="300" t="s">
        <v>229</v>
      </c>
      <c r="AR10" s="269"/>
      <c r="AS10" s="269"/>
      <c r="AT10" s="269"/>
      <c r="AU10" s="269"/>
      <c r="AV10" s="323"/>
    </row>
    <row r="11" spans="2:48" ht="18">
      <c r="B11" s="142"/>
      <c r="C11" s="136"/>
      <c r="D11" s="136"/>
      <c r="E11" s="136"/>
      <c r="F11" s="136"/>
      <c r="G11" s="136"/>
      <c r="H11" s="136"/>
      <c r="I11" s="136"/>
      <c r="J11" s="136"/>
      <c r="K11" s="136"/>
      <c r="L11" s="136"/>
      <c r="M11" s="136"/>
      <c r="N11" s="136"/>
      <c r="O11" s="136"/>
      <c r="P11" s="136"/>
      <c r="Q11" s="136"/>
      <c r="R11" s="136"/>
      <c r="S11" s="136"/>
      <c r="T11" s="136"/>
      <c r="U11" s="136"/>
      <c r="V11" s="136"/>
      <c r="W11" s="136"/>
      <c r="X11" s="136"/>
      <c r="Y11" s="136"/>
      <c r="Z11" s="136"/>
      <c r="AA11" s="136"/>
      <c r="AB11" s="136"/>
      <c r="AC11" s="136"/>
      <c r="AD11" s="136"/>
      <c r="AE11" s="136"/>
      <c r="AF11" s="136"/>
      <c r="AG11" s="136"/>
      <c r="AH11" s="136"/>
      <c r="AI11" s="136"/>
      <c r="AJ11" s="136"/>
      <c r="AK11" s="136"/>
      <c r="AL11" s="136"/>
      <c r="AM11" s="136"/>
      <c r="AN11" s="136"/>
      <c r="AO11" s="136"/>
      <c r="AP11" s="136"/>
      <c r="AQ11" s="136"/>
      <c r="AR11" s="136"/>
      <c r="AS11" s="136"/>
      <c r="AT11" s="136"/>
      <c r="AU11" s="137"/>
      <c r="AV11" s="143"/>
    </row>
    <row r="12" spans="2:48">
      <c r="B12" s="306" t="s">
        <v>133</v>
      </c>
      <c r="C12" s="307"/>
      <c r="D12" s="307"/>
      <c r="E12" s="307"/>
      <c r="F12" s="307"/>
      <c r="G12" s="307"/>
      <c r="H12" s="307"/>
      <c r="I12" s="307"/>
      <c r="J12" s="307"/>
      <c r="K12" s="308"/>
      <c r="L12" s="312"/>
      <c r="M12" s="307"/>
      <c r="N12" s="307"/>
      <c r="O12" s="307"/>
      <c r="P12" s="307"/>
      <c r="Q12" s="307"/>
      <c r="R12" s="307"/>
      <c r="S12" s="307"/>
      <c r="T12" s="307"/>
      <c r="U12" s="307"/>
      <c r="V12" s="307"/>
      <c r="W12" s="307"/>
      <c r="X12" s="307"/>
      <c r="Y12" s="307"/>
      <c r="Z12" s="307"/>
      <c r="AA12" s="307"/>
      <c r="AB12" s="307"/>
      <c r="AC12" s="307"/>
      <c r="AD12" s="307"/>
      <c r="AE12" s="307"/>
      <c r="AF12" s="307"/>
      <c r="AG12" s="307"/>
      <c r="AH12" s="307"/>
      <c r="AI12" s="307"/>
      <c r="AJ12" s="307"/>
      <c r="AK12" s="307"/>
      <c r="AL12" s="307"/>
      <c r="AM12" s="307"/>
      <c r="AN12" s="307"/>
      <c r="AO12" s="307"/>
      <c r="AP12" s="307"/>
      <c r="AQ12" s="307"/>
      <c r="AR12" s="307"/>
      <c r="AS12" s="307"/>
      <c r="AT12" s="307"/>
      <c r="AU12" s="307"/>
      <c r="AV12" s="313"/>
    </row>
    <row r="13" spans="2:48">
      <c r="B13" s="309"/>
      <c r="C13" s="310"/>
      <c r="D13" s="310"/>
      <c r="E13" s="310"/>
      <c r="F13" s="310"/>
      <c r="G13" s="310"/>
      <c r="H13" s="310"/>
      <c r="I13" s="310"/>
      <c r="J13" s="310"/>
      <c r="K13" s="311"/>
      <c r="L13" s="314"/>
      <c r="M13" s="310"/>
      <c r="N13" s="310"/>
      <c r="O13" s="310"/>
      <c r="P13" s="310"/>
      <c r="Q13" s="310"/>
      <c r="R13" s="310"/>
      <c r="S13" s="310"/>
      <c r="T13" s="310"/>
      <c r="U13" s="310"/>
      <c r="V13" s="310"/>
      <c r="W13" s="310"/>
      <c r="X13" s="310"/>
      <c r="Y13" s="310"/>
      <c r="Z13" s="310"/>
      <c r="AA13" s="310"/>
      <c r="AB13" s="310"/>
      <c r="AC13" s="310"/>
      <c r="AD13" s="310"/>
      <c r="AE13" s="310"/>
      <c r="AF13" s="310"/>
      <c r="AG13" s="310"/>
      <c r="AH13" s="310"/>
      <c r="AI13" s="310"/>
      <c r="AJ13" s="310"/>
      <c r="AK13" s="310"/>
      <c r="AL13" s="310"/>
      <c r="AM13" s="310"/>
      <c r="AN13" s="310"/>
      <c r="AO13" s="310"/>
      <c r="AP13" s="310"/>
      <c r="AQ13" s="310"/>
      <c r="AR13" s="310"/>
      <c r="AS13" s="310"/>
      <c r="AT13" s="310"/>
      <c r="AU13" s="310"/>
      <c r="AV13" s="315"/>
    </row>
    <row r="14" spans="2:48" ht="18">
      <c r="B14" s="297" t="s">
        <v>134</v>
      </c>
      <c r="C14" s="298"/>
      <c r="D14" s="298"/>
      <c r="E14" s="298"/>
      <c r="F14" s="298"/>
      <c r="G14" s="298"/>
      <c r="H14" s="298"/>
      <c r="I14" s="298"/>
      <c r="J14" s="298"/>
      <c r="K14" s="299"/>
      <c r="L14" s="300">
        <v>0</v>
      </c>
      <c r="M14" s="298"/>
      <c r="N14" s="298"/>
      <c r="O14" s="298"/>
      <c r="P14" s="298"/>
      <c r="Q14" s="298"/>
      <c r="R14" s="298"/>
      <c r="S14" s="298"/>
      <c r="T14" s="298"/>
      <c r="U14" s="298"/>
      <c r="V14" s="298"/>
      <c r="W14" s="298"/>
      <c r="X14" s="298"/>
      <c r="Y14" s="298"/>
      <c r="Z14" s="298"/>
      <c r="AA14" s="298"/>
      <c r="AB14" s="298"/>
      <c r="AC14" s="298"/>
      <c r="AD14" s="298"/>
      <c r="AE14" s="298"/>
      <c r="AF14" s="298"/>
      <c r="AG14" s="298"/>
      <c r="AH14" s="298"/>
      <c r="AI14" s="298"/>
      <c r="AJ14" s="298"/>
      <c r="AK14" s="298"/>
      <c r="AL14" s="298"/>
      <c r="AM14" s="298"/>
      <c r="AN14" s="298"/>
      <c r="AO14" s="299"/>
      <c r="AP14" s="144"/>
      <c r="AQ14" s="301"/>
      <c r="AR14" s="302"/>
      <c r="AS14" s="145"/>
      <c r="AT14" s="146"/>
      <c r="AU14" s="147"/>
      <c r="AV14" s="148"/>
    </row>
    <row r="15" spans="2:48" ht="18">
      <c r="B15" s="297" t="s">
        <v>135</v>
      </c>
      <c r="C15" s="298"/>
      <c r="D15" s="298"/>
      <c r="E15" s="298"/>
      <c r="F15" s="298"/>
      <c r="G15" s="298"/>
      <c r="H15" s="298"/>
      <c r="I15" s="298"/>
      <c r="J15" s="298"/>
      <c r="K15" s="299"/>
      <c r="L15" s="300"/>
      <c r="M15" s="298"/>
      <c r="N15" s="298"/>
      <c r="O15" s="298"/>
      <c r="P15" s="298"/>
      <c r="Q15" s="298"/>
      <c r="R15" s="298"/>
      <c r="S15" s="298"/>
      <c r="T15" s="298"/>
      <c r="U15" s="298"/>
      <c r="V15" s="298"/>
      <c r="W15" s="298"/>
      <c r="X15" s="298"/>
      <c r="Y15" s="298"/>
      <c r="Z15" s="298"/>
      <c r="AA15" s="298"/>
      <c r="AB15" s="298"/>
      <c r="AC15" s="298"/>
      <c r="AD15" s="298"/>
      <c r="AE15" s="298"/>
      <c r="AF15" s="298"/>
      <c r="AG15" s="298"/>
      <c r="AH15" s="298"/>
      <c r="AI15" s="298"/>
      <c r="AJ15" s="298"/>
      <c r="AK15" s="298"/>
      <c r="AL15" s="298"/>
      <c r="AM15" s="298"/>
      <c r="AN15" s="298"/>
      <c r="AO15" s="299"/>
      <c r="AP15" s="144" t="s">
        <v>136</v>
      </c>
      <c r="AQ15" s="301"/>
      <c r="AR15" s="302"/>
      <c r="AS15" s="303" t="s">
        <v>137</v>
      </c>
      <c r="AT15" s="304"/>
      <c r="AU15" s="301"/>
      <c r="AV15" s="305"/>
    </row>
    <row r="16" spans="2:48" ht="18">
      <c r="B16" s="297" t="s">
        <v>138</v>
      </c>
      <c r="C16" s="298"/>
      <c r="D16" s="298"/>
      <c r="E16" s="298"/>
      <c r="F16" s="298"/>
      <c r="G16" s="298"/>
      <c r="H16" s="298"/>
      <c r="I16" s="298"/>
      <c r="J16" s="298"/>
      <c r="K16" s="299"/>
      <c r="L16" s="300"/>
      <c r="M16" s="298"/>
      <c r="N16" s="298"/>
      <c r="O16" s="298"/>
      <c r="P16" s="298"/>
      <c r="Q16" s="298"/>
      <c r="R16" s="298"/>
      <c r="S16" s="298"/>
      <c r="T16" s="298"/>
      <c r="U16" s="298"/>
      <c r="V16" s="298"/>
      <c r="W16" s="298"/>
      <c r="X16" s="298"/>
      <c r="Y16" s="298"/>
      <c r="Z16" s="298"/>
      <c r="AA16" s="298"/>
      <c r="AB16" s="298"/>
      <c r="AC16" s="298"/>
      <c r="AD16" s="298"/>
      <c r="AE16" s="298"/>
      <c r="AF16" s="298"/>
      <c r="AG16" s="298"/>
      <c r="AH16" s="298"/>
      <c r="AI16" s="298"/>
      <c r="AJ16" s="298"/>
      <c r="AK16" s="298"/>
      <c r="AL16" s="298"/>
      <c r="AM16" s="298"/>
      <c r="AN16" s="298"/>
      <c r="AO16" s="299"/>
      <c r="AP16" s="144" t="s">
        <v>136</v>
      </c>
      <c r="AQ16" s="301"/>
      <c r="AR16" s="302"/>
      <c r="AS16" s="303" t="s">
        <v>137</v>
      </c>
      <c r="AT16" s="304"/>
      <c r="AU16" s="301"/>
      <c r="AV16" s="305"/>
    </row>
    <row r="17" spans="2:48" ht="21" thickBot="1">
      <c r="B17" s="275"/>
      <c r="C17" s="269"/>
      <c r="D17" s="269"/>
      <c r="E17" s="269"/>
      <c r="F17" s="269"/>
      <c r="G17" s="269"/>
      <c r="H17" s="269"/>
      <c r="I17" s="269"/>
      <c r="J17" s="269"/>
      <c r="K17" s="269"/>
      <c r="L17" s="269"/>
      <c r="M17" s="269"/>
      <c r="N17" s="269"/>
      <c r="O17" s="269"/>
      <c r="P17" s="269"/>
      <c r="Q17" s="269"/>
      <c r="R17" s="269"/>
      <c r="S17" s="269"/>
      <c r="T17" s="269"/>
      <c r="U17" s="269"/>
      <c r="V17" s="269"/>
      <c r="W17" s="269"/>
      <c r="X17" s="269"/>
      <c r="Y17" s="269"/>
      <c r="Z17" s="269"/>
      <c r="AA17" s="269"/>
      <c r="AB17" s="269"/>
      <c r="AC17" s="269"/>
      <c r="AD17" s="269"/>
      <c r="AE17" s="269"/>
      <c r="AF17" s="269"/>
      <c r="AG17" s="269"/>
      <c r="AH17" s="269"/>
      <c r="AI17" s="269"/>
      <c r="AJ17" s="269"/>
      <c r="AK17" s="269"/>
      <c r="AL17" s="269"/>
      <c r="AM17" s="269"/>
      <c r="AN17" s="269"/>
      <c r="AO17" s="269"/>
      <c r="AP17" s="239"/>
      <c r="AQ17" s="239"/>
      <c r="AR17" s="239"/>
      <c r="AS17" s="239"/>
      <c r="AT17" s="239"/>
      <c r="AU17" s="239"/>
      <c r="AV17" s="248"/>
    </row>
    <row r="18" spans="2:48">
      <c r="B18" s="276" t="s">
        <v>139</v>
      </c>
      <c r="C18" s="239"/>
      <c r="D18" s="239"/>
      <c r="E18" s="239"/>
      <c r="F18" s="239"/>
      <c r="G18" s="240"/>
      <c r="H18" s="278" t="s">
        <v>45</v>
      </c>
      <c r="I18" s="239"/>
      <c r="J18" s="239"/>
      <c r="K18" s="240"/>
      <c r="L18" s="280" t="s">
        <v>140</v>
      </c>
      <c r="M18" s="239"/>
      <c r="N18" s="240"/>
      <c r="O18" s="281" t="s">
        <v>107</v>
      </c>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c r="AN18" s="282"/>
      <c r="AO18" s="282"/>
      <c r="AP18" s="288" t="s">
        <v>141</v>
      </c>
      <c r="AQ18" s="290" t="s">
        <v>27</v>
      </c>
      <c r="AR18" s="292" t="s">
        <v>142</v>
      </c>
      <c r="AS18" s="293" t="s">
        <v>143</v>
      </c>
      <c r="AT18" s="294"/>
      <c r="AU18" s="294"/>
      <c r="AV18" s="295"/>
    </row>
    <row r="19" spans="2:48" ht="42.75" customHeight="1">
      <c r="B19" s="241"/>
      <c r="C19" s="242"/>
      <c r="D19" s="242"/>
      <c r="E19" s="242"/>
      <c r="F19" s="242"/>
      <c r="G19" s="243"/>
      <c r="H19" s="249"/>
      <c r="I19" s="242"/>
      <c r="J19" s="242"/>
      <c r="K19" s="243"/>
      <c r="L19" s="249"/>
      <c r="M19" s="242"/>
      <c r="N19" s="243"/>
      <c r="O19" s="283"/>
      <c r="P19" s="284"/>
      <c r="Q19" s="284"/>
      <c r="R19" s="284"/>
      <c r="S19" s="284"/>
      <c r="T19" s="284"/>
      <c r="U19" s="284"/>
      <c r="V19" s="284"/>
      <c r="W19" s="284"/>
      <c r="X19" s="284"/>
      <c r="Y19" s="284"/>
      <c r="Z19" s="284"/>
      <c r="AA19" s="284"/>
      <c r="AB19" s="284"/>
      <c r="AC19" s="284"/>
      <c r="AD19" s="284"/>
      <c r="AE19" s="284"/>
      <c r="AF19" s="284"/>
      <c r="AG19" s="284"/>
      <c r="AH19" s="284"/>
      <c r="AI19" s="284"/>
      <c r="AJ19" s="284"/>
      <c r="AK19" s="284"/>
      <c r="AL19" s="284"/>
      <c r="AM19" s="284"/>
      <c r="AN19" s="284"/>
      <c r="AO19" s="285"/>
      <c r="AP19" s="289"/>
      <c r="AQ19" s="291"/>
      <c r="AR19" s="291"/>
      <c r="AS19" s="249"/>
      <c r="AT19" s="242"/>
      <c r="AU19" s="242"/>
      <c r="AV19" s="250"/>
    </row>
    <row r="20" spans="2:48">
      <c r="B20" s="255"/>
      <c r="C20" s="256"/>
      <c r="D20" s="256"/>
      <c r="E20" s="256"/>
      <c r="F20" s="256"/>
      <c r="G20" s="277"/>
      <c r="H20" s="279"/>
      <c r="I20" s="256"/>
      <c r="J20" s="256"/>
      <c r="K20" s="277"/>
      <c r="L20" s="279"/>
      <c r="M20" s="256"/>
      <c r="N20" s="277"/>
      <c r="O20" s="286"/>
      <c r="P20" s="287"/>
      <c r="Q20" s="287"/>
      <c r="R20" s="287"/>
      <c r="S20" s="287"/>
      <c r="T20" s="287"/>
      <c r="U20" s="287"/>
      <c r="V20" s="287"/>
      <c r="W20" s="287"/>
      <c r="X20" s="287"/>
      <c r="Y20" s="287"/>
      <c r="Z20" s="287"/>
      <c r="AA20" s="287"/>
      <c r="AB20" s="287"/>
      <c r="AC20" s="287"/>
      <c r="AD20" s="287"/>
      <c r="AE20" s="287"/>
      <c r="AF20" s="287"/>
      <c r="AG20" s="287"/>
      <c r="AH20" s="287"/>
      <c r="AI20" s="287"/>
      <c r="AJ20" s="287"/>
      <c r="AK20" s="287"/>
      <c r="AL20" s="287"/>
      <c r="AM20" s="287"/>
      <c r="AN20" s="287"/>
      <c r="AO20" s="287"/>
      <c r="AP20" s="267"/>
      <c r="AQ20" s="274"/>
      <c r="AR20" s="274"/>
      <c r="AS20" s="279"/>
      <c r="AT20" s="256"/>
      <c r="AU20" s="256"/>
      <c r="AV20" s="296"/>
    </row>
    <row r="21" spans="2:48" ht="15.75">
      <c r="B21" s="149"/>
      <c r="C21" s="150"/>
      <c r="D21" s="150"/>
      <c r="E21" s="150"/>
      <c r="F21" s="150"/>
      <c r="G21" s="150"/>
      <c r="H21" s="150"/>
      <c r="I21" s="150"/>
      <c r="J21" s="150"/>
      <c r="K21" s="150"/>
      <c r="L21" s="150"/>
      <c r="M21" s="150"/>
      <c r="N21" s="150"/>
      <c r="O21" s="150"/>
      <c r="P21" s="150"/>
      <c r="Q21" s="150"/>
      <c r="R21" s="150"/>
      <c r="S21" s="150"/>
      <c r="T21" s="150"/>
      <c r="U21" s="150"/>
      <c r="V21" s="150"/>
      <c r="W21" s="150"/>
      <c r="X21" s="150"/>
      <c r="Y21" s="150"/>
      <c r="Z21" s="150"/>
      <c r="AA21" s="150"/>
      <c r="AB21" s="150"/>
      <c r="AC21" s="150"/>
      <c r="AD21" s="150"/>
      <c r="AE21" s="150"/>
      <c r="AF21" s="150"/>
      <c r="AG21" s="150"/>
      <c r="AH21" s="150"/>
      <c r="AI21" s="150"/>
      <c r="AJ21" s="150"/>
      <c r="AK21" s="150"/>
      <c r="AL21" s="150"/>
      <c r="AM21" s="150"/>
      <c r="AN21" s="150"/>
      <c r="AO21" s="151"/>
      <c r="AP21" s="266" t="s">
        <v>144</v>
      </c>
      <c r="AQ21" s="268" t="s">
        <v>145</v>
      </c>
      <c r="AR21" s="269"/>
      <c r="AS21" s="270"/>
      <c r="AT21" s="271" t="s">
        <v>146</v>
      </c>
      <c r="AU21" s="273" t="s">
        <v>147</v>
      </c>
      <c r="AV21" s="221" t="s">
        <v>148</v>
      </c>
    </row>
    <row r="22" spans="2:48" ht="15.75">
      <c r="B22" s="152"/>
      <c r="C22" s="153"/>
      <c r="D22" s="153"/>
      <c r="E22" s="153"/>
      <c r="F22" s="153"/>
      <c r="G22" s="153"/>
      <c r="H22" s="153"/>
      <c r="I22" s="153"/>
      <c r="J22" s="153"/>
      <c r="K22" s="153"/>
      <c r="L22" s="153"/>
      <c r="M22" s="153"/>
      <c r="N22" s="153"/>
      <c r="O22" s="153"/>
      <c r="P22" s="153"/>
      <c r="Q22" s="153"/>
      <c r="R22" s="153"/>
      <c r="S22" s="153"/>
      <c r="T22" s="153"/>
      <c r="U22" s="153"/>
      <c r="V22" s="153"/>
      <c r="W22" s="153"/>
      <c r="X22" s="153"/>
      <c r="Y22" s="153"/>
      <c r="Z22" s="153"/>
      <c r="AA22" s="153"/>
      <c r="AB22" s="153"/>
      <c r="AC22" s="153"/>
      <c r="AD22" s="153"/>
      <c r="AE22" s="153"/>
      <c r="AF22" s="153"/>
      <c r="AG22" s="153"/>
      <c r="AH22" s="153"/>
      <c r="AI22" s="153"/>
      <c r="AJ22" s="153"/>
      <c r="AK22" s="153"/>
      <c r="AL22" s="153"/>
      <c r="AM22" s="153"/>
      <c r="AN22" s="153"/>
      <c r="AO22" s="154"/>
      <c r="AP22" s="267"/>
      <c r="AQ22" s="155" t="s">
        <v>149</v>
      </c>
      <c r="AR22" s="155" t="s">
        <v>213</v>
      </c>
      <c r="AS22" s="156" t="s">
        <v>214</v>
      </c>
      <c r="AT22" s="272"/>
      <c r="AU22" s="274"/>
      <c r="AV22" s="222"/>
    </row>
    <row r="23" spans="2:48">
      <c r="B23" s="152"/>
      <c r="C23" s="153"/>
      <c r="D23" s="153"/>
      <c r="E23" s="153"/>
      <c r="F23" s="153"/>
      <c r="G23" s="153"/>
      <c r="H23" s="153"/>
      <c r="I23" s="153"/>
      <c r="J23" s="153"/>
      <c r="K23" s="153"/>
      <c r="L23" s="153"/>
      <c r="M23" s="153"/>
      <c r="N23" s="153"/>
      <c r="O23" s="153"/>
      <c r="P23" s="153"/>
      <c r="Q23" s="153"/>
      <c r="R23" s="153"/>
      <c r="S23" s="153"/>
      <c r="T23" s="153"/>
      <c r="U23" s="153"/>
      <c r="V23" s="153"/>
      <c r="W23" s="153"/>
      <c r="X23" s="153"/>
      <c r="Y23" s="153"/>
      <c r="Z23" s="153"/>
      <c r="AA23" s="153"/>
      <c r="AB23" s="153"/>
      <c r="AC23" s="153"/>
      <c r="AD23" s="153"/>
      <c r="AE23" s="153"/>
      <c r="AF23" s="153"/>
      <c r="AG23" s="153"/>
      <c r="AH23" s="153"/>
      <c r="AI23" s="153"/>
      <c r="AJ23" s="153"/>
      <c r="AK23" s="153"/>
      <c r="AL23" s="153"/>
      <c r="AM23" s="153"/>
      <c r="AN23" s="153"/>
      <c r="AO23" s="154"/>
      <c r="AP23" s="223" t="s">
        <v>152</v>
      </c>
      <c r="AQ23" s="224"/>
      <c r="AR23" s="224"/>
      <c r="AS23" s="224"/>
      <c r="AT23" s="224"/>
      <c r="AU23" s="224"/>
      <c r="AV23" s="225"/>
    </row>
    <row r="24" spans="2:48" ht="15.75">
      <c r="B24" s="152"/>
      <c r="C24" s="153"/>
      <c r="D24" s="153"/>
      <c r="E24" s="153"/>
      <c r="F24" s="153"/>
      <c r="G24" s="153"/>
      <c r="H24" s="153"/>
      <c r="I24" s="153"/>
      <c r="J24" s="153"/>
      <c r="K24" s="153"/>
      <c r="L24" s="153"/>
      <c r="M24" s="153"/>
      <c r="N24" s="153"/>
      <c r="O24" s="153"/>
      <c r="P24" s="153"/>
      <c r="Q24" s="153"/>
      <c r="R24" s="153"/>
      <c r="S24" s="153"/>
      <c r="T24" s="153"/>
      <c r="U24" s="153"/>
      <c r="V24" s="153"/>
      <c r="W24" s="153"/>
      <c r="X24" s="153"/>
      <c r="Y24" s="153"/>
      <c r="Z24" s="153"/>
      <c r="AA24" s="153"/>
      <c r="AB24" s="153"/>
      <c r="AC24" s="153"/>
      <c r="AD24" s="153"/>
      <c r="AE24" s="153"/>
      <c r="AF24" s="153"/>
      <c r="AG24" s="153"/>
      <c r="AH24" s="153"/>
      <c r="AI24" s="153"/>
      <c r="AJ24" s="153"/>
      <c r="AK24" s="153"/>
      <c r="AL24" s="153"/>
      <c r="AM24" s="153"/>
      <c r="AN24" s="153"/>
      <c r="AO24" s="154"/>
      <c r="AP24" s="157" t="s">
        <v>153</v>
      </c>
      <c r="AQ24" s="158">
        <v>3.65</v>
      </c>
      <c r="AR24" s="158">
        <v>0.5</v>
      </c>
      <c r="AS24" s="158">
        <v>0.9</v>
      </c>
      <c r="AT24" s="158">
        <f>AS24*AR24*AQ24</f>
        <v>1.6425000000000001</v>
      </c>
      <c r="AU24" s="158">
        <v>1</v>
      </c>
      <c r="AV24" s="159">
        <f>AT24</f>
        <v>1.6425000000000001</v>
      </c>
    </row>
    <row r="25" spans="2:48" ht="15.75">
      <c r="B25" s="152"/>
      <c r="C25" s="153"/>
      <c r="D25" s="153"/>
      <c r="E25" s="153"/>
      <c r="F25" s="153"/>
      <c r="G25" s="153"/>
      <c r="H25" s="153"/>
      <c r="I25" s="153"/>
      <c r="J25" s="153"/>
      <c r="K25" s="153"/>
      <c r="L25" s="153"/>
      <c r="M25" s="153"/>
      <c r="N25" s="153"/>
      <c r="O25" s="153"/>
      <c r="P25" s="153"/>
      <c r="Q25" s="153"/>
      <c r="R25" s="153"/>
      <c r="S25" s="153"/>
      <c r="T25" s="153"/>
      <c r="U25" s="153"/>
      <c r="V25" s="153"/>
      <c r="W25" s="153"/>
      <c r="X25" s="153"/>
      <c r="Y25" s="153"/>
      <c r="Z25" s="153"/>
      <c r="AA25" s="153"/>
      <c r="AB25" s="153"/>
      <c r="AC25" s="153"/>
      <c r="AD25" s="153"/>
      <c r="AE25" s="153"/>
      <c r="AF25" s="153"/>
      <c r="AG25" s="153"/>
      <c r="AH25" s="153"/>
      <c r="AI25" s="153"/>
      <c r="AJ25" s="153"/>
      <c r="AK25" s="153"/>
      <c r="AL25" s="153"/>
      <c r="AM25" s="153"/>
      <c r="AN25" s="153"/>
      <c r="AO25" s="154"/>
      <c r="AP25" s="157" t="s">
        <v>154</v>
      </c>
      <c r="AQ25" s="158">
        <v>3.65</v>
      </c>
      <c r="AR25" s="158">
        <v>0.5</v>
      </c>
      <c r="AS25" s="158">
        <v>0.9</v>
      </c>
      <c r="AT25" s="158">
        <f t="shared" ref="AT25:AT34" si="0">AS25*AR25*AQ25</f>
        <v>1.6425000000000001</v>
      </c>
      <c r="AU25" s="158">
        <v>1</v>
      </c>
      <c r="AV25" s="159">
        <f t="shared" ref="AV25:AV45" si="1">AT25</f>
        <v>1.6425000000000001</v>
      </c>
    </row>
    <row r="26" spans="2:48" ht="15.75">
      <c r="B26" s="152"/>
      <c r="C26" s="153"/>
      <c r="D26" s="153"/>
      <c r="E26" s="153"/>
      <c r="F26" s="153"/>
      <c r="G26" s="153"/>
      <c r="H26" s="153"/>
      <c r="I26" s="153"/>
      <c r="J26" s="153"/>
      <c r="K26" s="153"/>
      <c r="L26" s="153"/>
      <c r="M26" s="153"/>
      <c r="N26" s="153"/>
      <c r="O26" s="153"/>
      <c r="P26" s="153"/>
      <c r="Q26" s="153"/>
      <c r="R26" s="153"/>
      <c r="S26" s="153"/>
      <c r="T26" s="153"/>
      <c r="U26" s="153"/>
      <c r="V26" s="153"/>
      <c r="W26" s="153"/>
      <c r="X26" s="153"/>
      <c r="Y26" s="153"/>
      <c r="Z26" s="153"/>
      <c r="AA26" s="153"/>
      <c r="AB26" s="153"/>
      <c r="AC26" s="153"/>
      <c r="AD26" s="153"/>
      <c r="AE26" s="153"/>
      <c r="AF26" s="153"/>
      <c r="AG26" s="153"/>
      <c r="AH26" s="153"/>
      <c r="AI26" s="153"/>
      <c r="AJ26" s="153"/>
      <c r="AK26" s="153"/>
      <c r="AL26" s="153"/>
      <c r="AM26" s="153"/>
      <c r="AN26" s="153"/>
      <c r="AO26" s="154"/>
      <c r="AP26" s="157" t="s">
        <v>155</v>
      </c>
      <c r="AQ26" s="158">
        <v>3.65</v>
      </c>
      <c r="AR26" s="158">
        <v>0.5</v>
      </c>
      <c r="AS26" s="158">
        <v>0.9</v>
      </c>
      <c r="AT26" s="158">
        <f t="shared" si="0"/>
        <v>1.6425000000000001</v>
      </c>
      <c r="AU26" s="158">
        <v>1</v>
      </c>
      <c r="AV26" s="159">
        <f t="shared" si="1"/>
        <v>1.6425000000000001</v>
      </c>
    </row>
    <row r="27" spans="2:48" ht="15.75">
      <c r="B27" s="152"/>
      <c r="C27" s="153"/>
      <c r="D27" s="153"/>
      <c r="E27" s="153"/>
      <c r="F27" s="153"/>
      <c r="G27" s="153"/>
      <c r="H27" s="153"/>
      <c r="I27" s="153"/>
      <c r="J27" s="153"/>
      <c r="K27" s="153"/>
      <c r="L27" s="153"/>
      <c r="M27" s="153"/>
      <c r="N27" s="153"/>
      <c r="O27" s="153"/>
      <c r="P27" s="153"/>
      <c r="Q27" s="153"/>
      <c r="R27" s="153"/>
      <c r="S27" s="153"/>
      <c r="T27" s="153"/>
      <c r="U27" s="153"/>
      <c r="V27" s="153"/>
      <c r="W27" s="153"/>
      <c r="X27" s="153"/>
      <c r="Y27" s="153"/>
      <c r="Z27" s="153"/>
      <c r="AA27" s="153"/>
      <c r="AB27" s="153"/>
      <c r="AC27" s="153"/>
      <c r="AD27" s="153"/>
      <c r="AE27" s="153"/>
      <c r="AF27" s="153"/>
      <c r="AG27" s="153"/>
      <c r="AH27" s="153"/>
      <c r="AI27" s="153"/>
      <c r="AJ27" s="153"/>
      <c r="AK27" s="153"/>
      <c r="AL27" s="153"/>
      <c r="AM27" s="153"/>
      <c r="AN27" s="153"/>
      <c r="AO27" s="154"/>
      <c r="AP27" s="157" t="s">
        <v>156</v>
      </c>
      <c r="AQ27" s="158">
        <v>3.65</v>
      </c>
      <c r="AR27" s="158">
        <v>0.5</v>
      </c>
      <c r="AS27" s="158">
        <v>0.9</v>
      </c>
      <c r="AT27" s="158">
        <f t="shared" si="0"/>
        <v>1.6425000000000001</v>
      </c>
      <c r="AU27" s="158">
        <v>1</v>
      </c>
      <c r="AV27" s="159">
        <f t="shared" si="1"/>
        <v>1.6425000000000001</v>
      </c>
    </row>
    <row r="28" spans="2:48" ht="15.75">
      <c r="B28" s="152"/>
      <c r="C28" s="153"/>
      <c r="D28" s="153"/>
      <c r="E28" s="153"/>
      <c r="F28" s="153"/>
      <c r="G28" s="153"/>
      <c r="H28" s="153"/>
      <c r="I28" s="153"/>
      <c r="J28" s="153"/>
      <c r="K28" s="153"/>
      <c r="L28" s="153"/>
      <c r="M28" s="153"/>
      <c r="N28" s="153"/>
      <c r="O28" s="153"/>
      <c r="P28" s="153"/>
      <c r="Q28" s="153"/>
      <c r="R28" s="153"/>
      <c r="S28" s="153"/>
      <c r="T28" s="153"/>
      <c r="U28" s="153"/>
      <c r="V28" s="153"/>
      <c r="W28" s="153"/>
      <c r="X28" s="153"/>
      <c r="Y28" s="153"/>
      <c r="Z28" s="153"/>
      <c r="AA28" s="153"/>
      <c r="AB28" s="153"/>
      <c r="AC28" s="153"/>
      <c r="AD28" s="153"/>
      <c r="AE28" s="153"/>
      <c r="AF28" s="153"/>
      <c r="AG28" s="153"/>
      <c r="AH28" s="153"/>
      <c r="AI28" s="153"/>
      <c r="AJ28" s="153"/>
      <c r="AK28" s="153"/>
      <c r="AL28" s="153"/>
      <c r="AM28" s="153"/>
      <c r="AN28" s="153"/>
      <c r="AO28" s="154"/>
      <c r="AP28" s="157" t="s">
        <v>157</v>
      </c>
      <c r="AQ28" s="158">
        <v>3.65</v>
      </c>
      <c r="AR28" s="158">
        <v>0.5</v>
      </c>
      <c r="AS28" s="158">
        <v>0.9</v>
      </c>
      <c r="AT28" s="158">
        <f t="shared" si="0"/>
        <v>1.6425000000000001</v>
      </c>
      <c r="AU28" s="158">
        <v>1</v>
      </c>
      <c r="AV28" s="159">
        <f t="shared" si="1"/>
        <v>1.6425000000000001</v>
      </c>
    </row>
    <row r="29" spans="2:48" ht="15.75">
      <c r="B29" s="152"/>
      <c r="C29" s="153"/>
      <c r="D29" s="153"/>
      <c r="E29" s="153"/>
      <c r="F29" s="153"/>
      <c r="G29" s="153"/>
      <c r="H29" s="153"/>
      <c r="I29" s="153"/>
      <c r="J29" s="153"/>
      <c r="K29" s="153"/>
      <c r="L29" s="153"/>
      <c r="M29" s="153"/>
      <c r="N29" s="153"/>
      <c r="O29" s="153"/>
      <c r="P29" s="153"/>
      <c r="Q29" s="153"/>
      <c r="R29" s="153"/>
      <c r="S29" s="153"/>
      <c r="T29" s="153"/>
      <c r="U29" s="153"/>
      <c r="V29" s="153"/>
      <c r="W29" s="153"/>
      <c r="X29" s="153"/>
      <c r="Y29" s="153"/>
      <c r="Z29" s="153"/>
      <c r="AA29" s="153"/>
      <c r="AB29" s="153"/>
      <c r="AC29" s="153"/>
      <c r="AD29" s="153"/>
      <c r="AE29" s="153"/>
      <c r="AF29" s="153"/>
      <c r="AG29" s="153"/>
      <c r="AH29" s="153"/>
      <c r="AI29" s="153"/>
      <c r="AJ29" s="153"/>
      <c r="AK29" s="153"/>
      <c r="AL29" s="153"/>
      <c r="AM29" s="153"/>
      <c r="AN29" s="153"/>
      <c r="AO29" s="154"/>
      <c r="AP29" s="157" t="s">
        <v>158</v>
      </c>
      <c r="AQ29" s="158">
        <v>3.65</v>
      </c>
      <c r="AR29" s="158">
        <v>0.5</v>
      </c>
      <c r="AS29" s="158">
        <v>0.9</v>
      </c>
      <c r="AT29" s="158">
        <f t="shared" si="0"/>
        <v>1.6425000000000001</v>
      </c>
      <c r="AU29" s="158">
        <v>1</v>
      </c>
      <c r="AV29" s="159">
        <f t="shared" si="1"/>
        <v>1.6425000000000001</v>
      </c>
    </row>
    <row r="30" spans="2:48" ht="15.75">
      <c r="B30" s="152"/>
      <c r="C30" s="153"/>
      <c r="D30" s="153"/>
      <c r="E30" s="153"/>
      <c r="F30" s="153"/>
      <c r="G30" s="153"/>
      <c r="H30" s="153"/>
      <c r="I30" s="153"/>
      <c r="J30" s="153"/>
      <c r="K30" s="153"/>
      <c r="L30" s="153"/>
      <c r="M30" s="153"/>
      <c r="N30" s="153"/>
      <c r="O30" s="153"/>
      <c r="P30" s="153"/>
      <c r="Q30" s="153"/>
      <c r="R30" s="153"/>
      <c r="S30" s="153"/>
      <c r="T30" s="153"/>
      <c r="U30" s="153"/>
      <c r="V30" s="153"/>
      <c r="W30" s="153"/>
      <c r="X30" s="153"/>
      <c r="Y30" s="153"/>
      <c r="Z30" s="153"/>
      <c r="AA30" s="153"/>
      <c r="AB30" s="153"/>
      <c r="AC30" s="153"/>
      <c r="AD30" s="153"/>
      <c r="AE30" s="153"/>
      <c r="AF30" s="153"/>
      <c r="AG30" s="153"/>
      <c r="AH30" s="153"/>
      <c r="AI30" s="153"/>
      <c r="AJ30" s="153"/>
      <c r="AK30" s="153"/>
      <c r="AL30" s="153"/>
      <c r="AM30" s="153"/>
      <c r="AN30" s="153"/>
      <c r="AO30" s="154"/>
      <c r="AP30" s="157" t="s">
        <v>159</v>
      </c>
      <c r="AQ30" s="158">
        <v>3.65</v>
      </c>
      <c r="AR30" s="158">
        <v>0.5</v>
      </c>
      <c r="AS30" s="158">
        <v>0.9</v>
      </c>
      <c r="AT30" s="158">
        <f t="shared" si="0"/>
        <v>1.6425000000000001</v>
      </c>
      <c r="AU30" s="158">
        <v>1</v>
      </c>
      <c r="AV30" s="159">
        <f t="shared" si="1"/>
        <v>1.6425000000000001</v>
      </c>
    </row>
    <row r="31" spans="2:48" ht="15.75">
      <c r="B31" s="152"/>
      <c r="C31" s="153"/>
      <c r="D31" s="153"/>
      <c r="E31" s="153"/>
      <c r="F31" s="153"/>
      <c r="G31" s="153"/>
      <c r="H31" s="153"/>
      <c r="I31" s="153"/>
      <c r="J31" s="153"/>
      <c r="K31" s="153"/>
      <c r="L31" s="153"/>
      <c r="M31" s="153"/>
      <c r="N31" s="153"/>
      <c r="O31" s="153"/>
      <c r="P31" s="153"/>
      <c r="Q31" s="153"/>
      <c r="R31" s="153"/>
      <c r="S31" s="153"/>
      <c r="T31" s="153"/>
      <c r="U31" s="153"/>
      <c r="V31" s="153"/>
      <c r="W31" s="153"/>
      <c r="X31" s="153"/>
      <c r="Y31" s="153"/>
      <c r="Z31" s="153"/>
      <c r="AA31" s="153"/>
      <c r="AB31" s="153"/>
      <c r="AC31" s="153"/>
      <c r="AD31" s="153"/>
      <c r="AE31" s="153"/>
      <c r="AF31" s="153"/>
      <c r="AG31" s="153"/>
      <c r="AH31" s="153"/>
      <c r="AI31" s="153"/>
      <c r="AJ31" s="153"/>
      <c r="AK31" s="153"/>
      <c r="AL31" s="153"/>
      <c r="AM31" s="153"/>
      <c r="AN31" s="153"/>
      <c r="AO31" s="154"/>
      <c r="AP31" s="157" t="s">
        <v>160</v>
      </c>
      <c r="AQ31" s="158">
        <v>3.65</v>
      </c>
      <c r="AR31" s="158">
        <v>0.5</v>
      </c>
      <c r="AS31" s="158">
        <v>0.9</v>
      </c>
      <c r="AT31" s="158">
        <f t="shared" si="0"/>
        <v>1.6425000000000001</v>
      </c>
      <c r="AU31" s="158">
        <v>1</v>
      </c>
      <c r="AV31" s="159">
        <f t="shared" si="1"/>
        <v>1.6425000000000001</v>
      </c>
    </row>
    <row r="32" spans="2:48" ht="15.75">
      <c r="B32" s="152"/>
      <c r="C32" s="153"/>
      <c r="D32" s="153"/>
      <c r="E32" s="153"/>
      <c r="F32" s="153"/>
      <c r="G32" s="153"/>
      <c r="H32" s="153"/>
      <c r="I32" s="153"/>
      <c r="J32" s="153"/>
      <c r="K32" s="153"/>
      <c r="L32" s="153"/>
      <c r="M32" s="153"/>
      <c r="N32" s="153"/>
      <c r="O32" s="153"/>
      <c r="P32" s="153"/>
      <c r="Q32" s="153"/>
      <c r="R32" s="153"/>
      <c r="S32" s="153"/>
      <c r="T32" s="153"/>
      <c r="U32" s="153"/>
      <c r="V32" s="153"/>
      <c r="W32" s="153"/>
      <c r="X32" s="153"/>
      <c r="Y32" s="153"/>
      <c r="Z32" s="153"/>
      <c r="AA32" s="153"/>
      <c r="AB32" s="153"/>
      <c r="AC32" s="153"/>
      <c r="AD32" s="153"/>
      <c r="AE32" s="153"/>
      <c r="AF32" s="153"/>
      <c r="AG32" s="153"/>
      <c r="AH32" s="153"/>
      <c r="AI32" s="153"/>
      <c r="AJ32" s="153"/>
      <c r="AK32" s="153"/>
      <c r="AL32" s="153"/>
      <c r="AM32" s="153"/>
      <c r="AN32" s="153"/>
      <c r="AO32" s="154"/>
      <c r="AP32" s="157" t="s">
        <v>161</v>
      </c>
      <c r="AQ32" s="158">
        <v>3.65</v>
      </c>
      <c r="AR32" s="158">
        <v>0.5</v>
      </c>
      <c r="AS32" s="158">
        <v>0.9</v>
      </c>
      <c r="AT32" s="158">
        <f t="shared" si="0"/>
        <v>1.6425000000000001</v>
      </c>
      <c r="AU32" s="158">
        <v>1</v>
      </c>
      <c r="AV32" s="159">
        <f t="shared" si="1"/>
        <v>1.6425000000000001</v>
      </c>
    </row>
    <row r="33" spans="2:48" ht="15.75">
      <c r="B33" s="152"/>
      <c r="C33" s="153"/>
      <c r="D33" s="153"/>
      <c r="E33" s="153"/>
      <c r="F33" s="153"/>
      <c r="G33" s="153"/>
      <c r="H33" s="153"/>
      <c r="I33" s="153"/>
      <c r="J33" s="153"/>
      <c r="K33" s="153"/>
      <c r="L33" s="153"/>
      <c r="M33" s="153"/>
      <c r="N33" s="153"/>
      <c r="O33" s="153"/>
      <c r="P33" s="153"/>
      <c r="Q33" s="153"/>
      <c r="R33" s="153"/>
      <c r="S33" s="153"/>
      <c r="T33" s="153"/>
      <c r="U33" s="153"/>
      <c r="V33" s="153"/>
      <c r="W33" s="153"/>
      <c r="X33" s="153"/>
      <c r="Y33" s="153"/>
      <c r="Z33" s="153"/>
      <c r="AA33" s="153"/>
      <c r="AB33" s="153"/>
      <c r="AC33" s="153"/>
      <c r="AD33" s="153"/>
      <c r="AE33" s="153"/>
      <c r="AF33" s="153"/>
      <c r="AG33" s="153"/>
      <c r="AH33" s="153"/>
      <c r="AI33" s="153"/>
      <c r="AJ33" s="153"/>
      <c r="AK33" s="153"/>
      <c r="AL33" s="153"/>
      <c r="AM33" s="153"/>
      <c r="AN33" s="153"/>
      <c r="AO33" s="154"/>
      <c r="AP33" s="157" t="s">
        <v>162</v>
      </c>
      <c r="AQ33" s="158">
        <v>3.65</v>
      </c>
      <c r="AR33" s="158">
        <v>0.5</v>
      </c>
      <c r="AS33" s="158">
        <v>0.9</v>
      </c>
      <c r="AT33" s="158">
        <f t="shared" si="0"/>
        <v>1.6425000000000001</v>
      </c>
      <c r="AU33" s="158">
        <v>1</v>
      </c>
      <c r="AV33" s="159">
        <f t="shared" si="1"/>
        <v>1.6425000000000001</v>
      </c>
    </row>
    <row r="34" spans="2:48" ht="15.75">
      <c r="B34" s="152"/>
      <c r="C34" s="153"/>
      <c r="D34" s="153"/>
      <c r="E34" s="153"/>
      <c r="F34" s="153"/>
      <c r="G34" s="153"/>
      <c r="H34" s="153"/>
      <c r="I34" s="153"/>
      <c r="J34" s="153"/>
      <c r="K34" s="153"/>
      <c r="L34" s="153"/>
      <c r="M34" s="153"/>
      <c r="N34" s="153"/>
      <c r="O34" s="153"/>
      <c r="P34" s="153"/>
      <c r="Q34" s="153"/>
      <c r="R34" s="153"/>
      <c r="S34" s="153"/>
      <c r="T34" s="153"/>
      <c r="U34" s="153"/>
      <c r="V34" s="153"/>
      <c r="W34" s="153"/>
      <c r="X34" s="153"/>
      <c r="Y34" s="153"/>
      <c r="Z34" s="153"/>
      <c r="AA34" s="153"/>
      <c r="AB34" s="153"/>
      <c r="AC34" s="153"/>
      <c r="AD34" s="153"/>
      <c r="AE34" s="153"/>
      <c r="AF34" s="153"/>
      <c r="AG34" s="153"/>
      <c r="AH34" s="153"/>
      <c r="AI34" s="153"/>
      <c r="AJ34" s="153"/>
      <c r="AK34" s="153"/>
      <c r="AL34" s="153"/>
      <c r="AM34" s="153"/>
      <c r="AN34" s="153"/>
      <c r="AO34" s="154"/>
      <c r="AP34" s="157" t="s">
        <v>163</v>
      </c>
      <c r="AQ34" s="158">
        <v>3.65</v>
      </c>
      <c r="AR34" s="158">
        <v>0.5</v>
      </c>
      <c r="AS34" s="158">
        <v>0.9</v>
      </c>
      <c r="AT34" s="158">
        <f t="shared" si="0"/>
        <v>1.6425000000000001</v>
      </c>
      <c r="AU34" s="158">
        <v>1</v>
      </c>
      <c r="AV34" s="159">
        <f t="shared" si="1"/>
        <v>1.6425000000000001</v>
      </c>
    </row>
    <row r="35" spans="2:48">
      <c r="B35" s="152"/>
      <c r="C35" s="153"/>
      <c r="D35" s="153"/>
      <c r="E35" s="153"/>
      <c r="F35" s="153"/>
      <c r="G35" s="153"/>
      <c r="H35" s="153"/>
      <c r="I35" s="153"/>
      <c r="J35" s="153"/>
      <c r="K35" s="153"/>
      <c r="L35" s="153"/>
      <c r="M35" s="153"/>
      <c r="N35" s="153"/>
      <c r="O35" s="153"/>
      <c r="P35" s="153"/>
      <c r="Q35" s="153"/>
      <c r="R35" s="153"/>
      <c r="S35" s="153"/>
      <c r="T35" s="153"/>
      <c r="U35" s="153"/>
      <c r="V35" s="153"/>
      <c r="W35" s="153"/>
      <c r="X35" s="153"/>
      <c r="Y35" s="153"/>
      <c r="Z35" s="153"/>
      <c r="AA35" s="153"/>
      <c r="AB35" s="153"/>
      <c r="AC35" s="153"/>
      <c r="AD35" s="153"/>
      <c r="AE35" s="153"/>
      <c r="AF35" s="153"/>
      <c r="AG35" s="153"/>
      <c r="AH35" s="153"/>
      <c r="AI35" s="153"/>
      <c r="AJ35" s="153"/>
      <c r="AK35" s="153"/>
      <c r="AL35" s="153"/>
      <c r="AM35" s="153"/>
      <c r="AN35" s="153"/>
      <c r="AO35" s="154"/>
      <c r="AP35" s="223" t="s">
        <v>164</v>
      </c>
      <c r="AQ35" s="224"/>
      <c r="AR35" s="224"/>
      <c r="AS35" s="224"/>
      <c r="AT35" s="224"/>
      <c r="AU35" s="224"/>
      <c r="AV35" s="225"/>
    </row>
    <row r="36" spans="2:48" ht="15.75">
      <c r="B36" s="152"/>
      <c r="C36" s="153"/>
      <c r="D36" s="153"/>
      <c r="E36" s="153"/>
      <c r="F36" s="153"/>
      <c r="G36" s="153"/>
      <c r="H36" s="153"/>
      <c r="I36" s="153"/>
      <c r="J36" s="153"/>
      <c r="K36" s="153"/>
      <c r="L36" s="153"/>
      <c r="M36" s="153"/>
      <c r="N36" s="153"/>
      <c r="O36" s="153"/>
      <c r="P36" s="153"/>
      <c r="Q36" s="153"/>
      <c r="R36" s="153"/>
      <c r="S36" s="153"/>
      <c r="T36" s="153"/>
      <c r="U36" s="153"/>
      <c r="V36" s="153"/>
      <c r="W36" s="153"/>
      <c r="X36" s="153"/>
      <c r="Y36" s="153"/>
      <c r="Z36" s="153"/>
      <c r="AA36" s="153"/>
      <c r="AB36" s="153"/>
      <c r="AC36" s="153"/>
      <c r="AD36" s="153"/>
      <c r="AE36" s="153"/>
      <c r="AF36" s="153"/>
      <c r="AG36" s="153"/>
      <c r="AH36" s="153"/>
      <c r="AI36" s="153"/>
      <c r="AJ36" s="153"/>
      <c r="AK36" s="153"/>
      <c r="AL36" s="153"/>
      <c r="AM36" s="153"/>
      <c r="AN36" s="153"/>
      <c r="AO36" s="154"/>
      <c r="AP36" s="157" t="s">
        <v>165</v>
      </c>
      <c r="AQ36" s="158">
        <v>3.65</v>
      </c>
      <c r="AR36" s="158">
        <v>0.5</v>
      </c>
      <c r="AS36" s="158">
        <v>0.9</v>
      </c>
      <c r="AT36" s="158">
        <f>AS36*AR36*AQ36</f>
        <v>1.6425000000000001</v>
      </c>
      <c r="AU36" s="158">
        <v>1</v>
      </c>
      <c r="AV36" s="159">
        <f t="shared" si="1"/>
        <v>1.6425000000000001</v>
      </c>
    </row>
    <row r="37" spans="2:48" ht="15.75">
      <c r="B37" s="152"/>
      <c r="C37" s="153"/>
      <c r="D37" s="153"/>
      <c r="E37" s="153"/>
      <c r="F37" s="153"/>
      <c r="G37" s="153"/>
      <c r="H37" s="153"/>
      <c r="I37" s="153"/>
      <c r="J37" s="153"/>
      <c r="K37" s="153"/>
      <c r="L37" s="153"/>
      <c r="M37" s="153"/>
      <c r="N37" s="153"/>
      <c r="O37" s="153"/>
      <c r="P37" s="153"/>
      <c r="Q37" s="153"/>
      <c r="R37" s="153"/>
      <c r="S37" s="153"/>
      <c r="T37" s="153"/>
      <c r="U37" s="153"/>
      <c r="V37" s="153"/>
      <c r="W37" s="153"/>
      <c r="X37" s="153"/>
      <c r="Y37" s="153"/>
      <c r="Z37" s="153"/>
      <c r="AA37" s="153"/>
      <c r="AB37" s="153"/>
      <c r="AC37" s="153"/>
      <c r="AD37" s="153"/>
      <c r="AE37" s="153"/>
      <c r="AF37" s="153"/>
      <c r="AG37" s="153"/>
      <c r="AH37" s="153"/>
      <c r="AI37" s="153"/>
      <c r="AJ37" s="153"/>
      <c r="AK37" s="153"/>
      <c r="AL37" s="153"/>
      <c r="AM37" s="153"/>
      <c r="AN37" s="153"/>
      <c r="AO37" s="154"/>
      <c r="AP37" s="157" t="s">
        <v>166</v>
      </c>
      <c r="AQ37" s="158">
        <v>3.65</v>
      </c>
      <c r="AR37" s="158">
        <v>0.5</v>
      </c>
      <c r="AS37" s="158">
        <v>0.9</v>
      </c>
      <c r="AT37" s="158">
        <f t="shared" ref="AT37:AT45" si="2">AS37*AR37*AQ37</f>
        <v>1.6425000000000001</v>
      </c>
      <c r="AU37" s="158">
        <v>1</v>
      </c>
      <c r="AV37" s="159">
        <f t="shared" si="1"/>
        <v>1.6425000000000001</v>
      </c>
    </row>
    <row r="38" spans="2:48" ht="15.75">
      <c r="B38" s="152"/>
      <c r="C38" s="153"/>
      <c r="D38" s="153"/>
      <c r="E38" s="153"/>
      <c r="F38" s="153"/>
      <c r="G38" s="153"/>
      <c r="H38" s="153"/>
      <c r="I38" s="153"/>
      <c r="J38" s="153"/>
      <c r="K38" s="153"/>
      <c r="L38" s="153"/>
      <c r="M38" s="153"/>
      <c r="N38" s="153"/>
      <c r="O38" s="153"/>
      <c r="P38" s="153"/>
      <c r="Q38" s="153"/>
      <c r="R38" s="153"/>
      <c r="S38" s="153"/>
      <c r="T38" s="153"/>
      <c r="U38" s="153"/>
      <c r="V38" s="153"/>
      <c r="W38" s="153"/>
      <c r="X38" s="153"/>
      <c r="Y38" s="153"/>
      <c r="Z38" s="153"/>
      <c r="AA38" s="153"/>
      <c r="AB38" s="153"/>
      <c r="AC38" s="153"/>
      <c r="AD38" s="153"/>
      <c r="AE38" s="153"/>
      <c r="AF38" s="153"/>
      <c r="AG38" s="153"/>
      <c r="AH38" s="153"/>
      <c r="AI38" s="153"/>
      <c r="AJ38" s="153"/>
      <c r="AK38" s="153"/>
      <c r="AL38" s="153"/>
      <c r="AM38" s="153"/>
      <c r="AN38" s="153"/>
      <c r="AO38" s="154"/>
      <c r="AP38" s="157" t="s">
        <v>167</v>
      </c>
      <c r="AQ38" s="158">
        <v>3.65</v>
      </c>
      <c r="AR38" s="158">
        <v>0.5</v>
      </c>
      <c r="AS38" s="158">
        <v>0.9</v>
      </c>
      <c r="AT38" s="158">
        <f t="shared" si="2"/>
        <v>1.6425000000000001</v>
      </c>
      <c r="AU38" s="158">
        <v>1</v>
      </c>
      <c r="AV38" s="159">
        <f t="shared" si="1"/>
        <v>1.6425000000000001</v>
      </c>
    </row>
    <row r="39" spans="2:48" ht="15.75">
      <c r="B39" s="152"/>
      <c r="C39" s="153"/>
      <c r="D39" s="153"/>
      <c r="E39" s="153"/>
      <c r="F39" s="153"/>
      <c r="G39" s="153"/>
      <c r="H39" s="153"/>
      <c r="I39" s="153"/>
      <c r="J39" s="153"/>
      <c r="K39" s="153"/>
      <c r="L39" s="153"/>
      <c r="M39" s="153"/>
      <c r="N39" s="153"/>
      <c r="O39" s="153"/>
      <c r="P39" s="153"/>
      <c r="Q39" s="153"/>
      <c r="R39" s="153"/>
      <c r="S39" s="153"/>
      <c r="T39" s="153"/>
      <c r="U39" s="153"/>
      <c r="V39" s="153"/>
      <c r="W39" s="153"/>
      <c r="X39" s="153"/>
      <c r="Y39" s="153"/>
      <c r="Z39" s="153"/>
      <c r="AA39" s="153"/>
      <c r="AB39" s="153"/>
      <c r="AC39" s="153"/>
      <c r="AD39" s="153"/>
      <c r="AE39" s="153"/>
      <c r="AF39" s="153"/>
      <c r="AG39" s="153"/>
      <c r="AH39" s="153"/>
      <c r="AI39" s="153"/>
      <c r="AJ39" s="153"/>
      <c r="AK39" s="153"/>
      <c r="AL39" s="153"/>
      <c r="AM39" s="153"/>
      <c r="AN39" s="153"/>
      <c r="AO39" s="154"/>
      <c r="AP39" s="157" t="s">
        <v>168</v>
      </c>
      <c r="AQ39" s="158">
        <v>3.65</v>
      </c>
      <c r="AR39" s="158">
        <v>0.5</v>
      </c>
      <c r="AS39" s="158">
        <v>0.9</v>
      </c>
      <c r="AT39" s="158">
        <f t="shared" si="2"/>
        <v>1.6425000000000001</v>
      </c>
      <c r="AU39" s="158">
        <v>1</v>
      </c>
      <c r="AV39" s="159">
        <f t="shared" si="1"/>
        <v>1.6425000000000001</v>
      </c>
    </row>
    <row r="40" spans="2:48" ht="15.75">
      <c r="B40" s="152"/>
      <c r="C40" s="153"/>
      <c r="D40" s="153"/>
      <c r="E40" s="153"/>
      <c r="F40" s="153"/>
      <c r="G40" s="153"/>
      <c r="H40" s="153"/>
      <c r="I40" s="153"/>
      <c r="J40" s="153"/>
      <c r="K40" s="153"/>
      <c r="L40" s="153"/>
      <c r="M40" s="153"/>
      <c r="N40" s="153"/>
      <c r="O40" s="153"/>
      <c r="P40" s="153"/>
      <c r="Q40" s="153"/>
      <c r="R40" s="153"/>
      <c r="S40" s="153"/>
      <c r="T40" s="153"/>
      <c r="U40" s="153"/>
      <c r="V40" s="153"/>
      <c r="W40" s="153"/>
      <c r="X40" s="153"/>
      <c r="Y40" s="153"/>
      <c r="Z40" s="153"/>
      <c r="AA40" s="153"/>
      <c r="AB40" s="153"/>
      <c r="AC40" s="153"/>
      <c r="AD40" s="153"/>
      <c r="AE40" s="153"/>
      <c r="AF40" s="153"/>
      <c r="AG40" s="153"/>
      <c r="AH40" s="153"/>
      <c r="AI40" s="153"/>
      <c r="AJ40" s="153"/>
      <c r="AK40" s="153"/>
      <c r="AL40" s="153"/>
      <c r="AM40" s="153"/>
      <c r="AN40" s="153"/>
      <c r="AO40" s="154"/>
      <c r="AP40" s="157" t="s">
        <v>169</v>
      </c>
      <c r="AQ40" s="158">
        <v>3.65</v>
      </c>
      <c r="AR40" s="158">
        <v>0.5</v>
      </c>
      <c r="AS40" s="158">
        <v>0.9</v>
      </c>
      <c r="AT40" s="158">
        <f t="shared" si="2"/>
        <v>1.6425000000000001</v>
      </c>
      <c r="AU40" s="158">
        <v>1</v>
      </c>
      <c r="AV40" s="159">
        <f t="shared" si="1"/>
        <v>1.6425000000000001</v>
      </c>
    </row>
    <row r="41" spans="2:48" ht="15.75">
      <c r="B41" s="152"/>
      <c r="C41" s="153"/>
      <c r="D41" s="153"/>
      <c r="E41" s="153"/>
      <c r="F41" s="153"/>
      <c r="G41" s="153"/>
      <c r="H41" s="153"/>
      <c r="I41" s="153"/>
      <c r="J41" s="153"/>
      <c r="K41" s="153"/>
      <c r="L41" s="153"/>
      <c r="M41" s="153"/>
      <c r="N41" s="153"/>
      <c r="O41" s="153"/>
      <c r="P41" s="153"/>
      <c r="Q41" s="153"/>
      <c r="R41" s="153"/>
      <c r="S41" s="153"/>
      <c r="T41" s="153"/>
      <c r="U41" s="153"/>
      <c r="V41" s="153"/>
      <c r="W41" s="153"/>
      <c r="X41" s="153"/>
      <c r="Y41" s="153"/>
      <c r="Z41" s="153"/>
      <c r="AA41" s="153"/>
      <c r="AB41" s="153"/>
      <c r="AC41" s="153"/>
      <c r="AD41" s="153"/>
      <c r="AE41" s="153"/>
      <c r="AF41" s="153"/>
      <c r="AG41" s="153"/>
      <c r="AH41" s="153"/>
      <c r="AI41" s="153"/>
      <c r="AJ41" s="153"/>
      <c r="AK41" s="153"/>
      <c r="AL41" s="153"/>
      <c r="AM41" s="153"/>
      <c r="AN41" s="153"/>
      <c r="AO41" s="154"/>
      <c r="AP41" s="157" t="s">
        <v>170</v>
      </c>
      <c r="AQ41" s="158">
        <v>3.65</v>
      </c>
      <c r="AR41" s="158">
        <v>0.5</v>
      </c>
      <c r="AS41" s="158">
        <v>0.9</v>
      </c>
      <c r="AT41" s="158">
        <f t="shared" si="2"/>
        <v>1.6425000000000001</v>
      </c>
      <c r="AU41" s="158">
        <v>1</v>
      </c>
      <c r="AV41" s="159">
        <f t="shared" si="1"/>
        <v>1.6425000000000001</v>
      </c>
    </row>
    <row r="42" spans="2:48" ht="15.75">
      <c r="B42" s="152"/>
      <c r="C42" s="153"/>
      <c r="D42" s="153"/>
      <c r="E42" s="153"/>
      <c r="F42" s="153"/>
      <c r="G42" s="153"/>
      <c r="H42" s="153"/>
      <c r="I42" s="153"/>
      <c r="J42" s="153"/>
      <c r="K42" s="153"/>
      <c r="L42" s="153"/>
      <c r="M42" s="153"/>
      <c r="N42" s="153"/>
      <c r="O42" s="153"/>
      <c r="P42" s="153"/>
      <c r="Q42" s="153"/>
      <c r="R42" s="153"/>
      <c r="S42" s="153"/>
      <c r="T42" s="153"/>
      <c r="U42" s="153"/>
      <c r="V42" s="153"/>
      <c r="W42" s="153"/>
      <c r="X42" s="153"/>
      <c r="Y42" s="153"/>
      <c r="Z42" s="153"/>
      <c r="AA42" s="153"/>
      <c r="AB42" s="153"/>
      <c r="AC42" s="153"/>
      <c r="AD42" s="153"/>
      <c r="AE42" s="153"/>
      <c r="AF42" s="153"/>
      <c r="AG42" s="153"/>
      <c r="AH42" s="153"/>
      <c r="AI42" s="153"/>
      <c r="AJ42" s="153"/>
      <c r="AK42" s="153"/>
      <c r="AL42" s="153"/>
      <c r="AM42" s="153"/>
      <c r="AN42" s="153"/>
      <c r="AO42" s="154"/>
      <c r="AP42" s="157" t="s">
        <v>171</v>
      </c>
      <c r="AQ42" s="158">
        <v>3.65</v>
      </c>
      <c r="AR42" s="158">
        <v>0.5</v>
      </c>
      <c r="AS42" s="158">
        <v>0.9</v>
      </c>
      <c r="AT42" s="158">
        <f t="shared" si="2"/>
        <v>1.6425000000000001</v>
      </c>
      <c r="AU42" s="158">
        <v>1</v>
      </c>
      <c r="AV42" s="159">
        <f t="shared" si="1"/>
        <v>1.6425000000000001</v>
      </c>
    </row>
    <row r="43" spans="2:48" ht="15.75">
      <c r="B43" s="152"/>
      <c r="C43" s="153"/>
      <c r="D43" s="153"/>
      <c r="E43" s="153"/>
      <c r="F43" s="153"/>
      <c r="G43" s="153"/>
      <c r="H43" s="153"/>
      <c r="I43" s="153"/>
      <c r="J43" s="153"/>
      <c r="K43" s="153"/>
      <c r="L43" s="153"/>
      <c r="M43" s="153"/>
      <c r="N43" s="153"/>
      <c r="O43" s="153"/>
      <c r="P43" s="153"/>
      <c r="Q43" s="153"/>
      <c r="R43" s="153"/>
      <c r="S43" s="153"/>
      <c r="T43" s="153"/>
      <c r="U43" s="153"/>
      <c r="V43" s="153"/>
      <c r="W43" s="153"/>
      <c r="X43" s="153"/>
      <c r="Y43" s="153"/>
      <c r="Z43" s="153"/>
      <c r="AA43" s="153"/>
      <c r="AB43" s="153"/>
      <c r="AC43" s="153"/>
      <c r="AD43" s="153"/>
      <c r="AE43" s="153"/>
      <c r="AF43" s="153"/>
      <c r="AG43" s="153"/>
      <c r="AH43" s="153"/>
      <c r="AI43" s="153"/>
      <c r="AJ43" s="153"/>
      <c r="AK43" s="153"/>
      <c r="AL43" s="153"/>
      <c r="AM43" s="153"/>
      <c r="AN43" s="153"/>
      <c r="AO43" s="154"/>
      <c r="AP43" s="157" t="s">
        <v>172</v>
      </c>
      <c r="AQ43" s="158">
        <v>3.65</v>
      </c>
      <c r="AR43" s="158">
        <v>0.5</v>
      </c>
      <c r="AS43" s="158">
        <v>0.9</v>
      </c>
      <c r="AT43" s="158">
        <f t="shared" si="2"/>
        <v>1.6425000000000001</v>
      </c>
      <c r="AU43" s="158">
        <v>1</v>
      </c>
      <c r="AV43" s="159">
        <f t="shared" si="1"/>
        <v>1.6425000000000001</v>
      </c>
    </row>
    <row r="44" spans="2:48" ht="15.75">
      <c r="B44" s="152"/>
      <c r="C44" s="153"/>
      <c r="D44" s="153"/>
      <c r="E44" s="153"/>
      <c r="F44" s="153"/>
      <c r="G44" s="153"/>
      <c r="H44" s="153"/>
      <c r="I44" s="153"/>
      <c r="J44" s="153"/>
      <c r="K44" s="153"/>
      <c r="L44" s="153"/>
      <c r="M44" s="153"/>
      <c r="N44" s="153"/>
      <c r="O44" s="153"/>
      <c r="P44" s="153"/>
      <c r="Q44" s="153"/>
      <c r="R44" s="153"/>
      <c r="S44" s="153"/>
      <c r="T44" s="153"/>
      <c r="U44" s="153"/>
      <c r="V44" s="153"/>
      <c r="W44" s="153"/>
      <c r="X44" s="153"/>
      <c r="Y44" s="153"/>
      <c r="Z44" s="153"/>
      <c r="AA44" s="153"/>
      <c r="AB44" s="153"/>
      <c r="AC44" s="153"/>
      <c r="AD44" s="153"/>
      <c r="AE44" s="153"/>
      <c r="AF44" s="153"/>
      <c r="AG44" s="153"/>
      <c r="AH44" s="153"/>
      <c r="AI44" s="153"/>
      <c r="AJ44" s="153"/>
      <c r="AK44" s="153"/>
      <c r="AL44" s="153"/>
      <c r="AM44" s="153"/>
      <c r="AN44" s="153"/>
      <c r="AO44" s="154"/>
      <c r="AP44" s="157" t="s">
        <v>173</v>
      </c>
      <c r="AQ44" s="158">
        <v>3.65</v>
      </c>
      <c r="AR44" s="158">
        <v>0.5</v>
      </c>
      <c r="AS44" s="158">
        <v>0.9</v>
      </c>
      <c r="AT44" s="158">
        <f t="shared" si="2"/>
        <v>1.6425000000000001</v>
      </c>
      <c r="AU44" s="158">
        <v>1</v>
      </c>
      <c r="AV44" s="159">
        <f t="shared" si="1"/>
        <v>1.6425000000000001</v>
      </c>
    </row>
    <row r="45" spans="2:48" ht="15.75">
      <c r="B45" s="152"/>
      <c r="C45" s="153"/>
      <c r="D45" s="153"/>
      <c r="E45" s="153"/>
      <c r="F45" s="153"/>
      <c r="G45" s="153"/>
      <c r="H45" s="153"/>
      <c r="I45" s="153"/>
      <c r="J45" s="153"/>
      <c r="K45" s="153"/>
      <c r="L45" s="153"/>
      <c r="M45" s="153"/>
      <c r="N45" s="153"/>
      <c r="O45" s="153"/>
      <c r="P45" s="153"/>
      <c r="Q45" s="153"/>
      <c r="R45" s="153"/>
      <c r="S45" s="153"/>
      <c r="T45" s="153"/>
      <c r="U45" s="153"/>
      <c r="V45" s="153"/>
      <c r="W45" s="153"/>
      <c r="X45" s="153"/>
      <c r="Y45" s="153"/>
      <c r="Z45" s="153"/>
      <c r="AA45" s="153"/>
      <c r="AB45" s="153"/>
      <c r="AC45" s="153"/>
      <c r="AD45" s="153"/>
      <c r="AE45" s="153"/>
      <c r="AF45" s="153"/>
      <c r="AG45" s="153"/>
      <c r="AH45" s="153"/>
      <c r="AI45" s="153"/>
      <c r="AJ45" s="153"/>
      <c r="AK45" s="153"/>
      <c r="AL45" s="153"/>
      <c r="AM45" s="153"/>
      <c r="AN45" s="153"/>
      <c r="AO45" s="154"/>
      <c r="AP45" s="157" t="s">
        <v>174</v>
      </c>
      <c r="AQ45" s="158">
        <v>3.65</v>
      </c>
      <c r="AR45" s="158">
        <v>0.5</v>
      </c>
      <c r="AS45" s="158">
        <v>0.9</v>
      </c>
      <c r="AT45" s="158">
        <f t="shared" si="2"/>
        <v>1.6425000000000001</v>
      </c>
      <c r="AU45" s="158">
        <v>1</v>
      </c>
      <c r="AV45" s="159">
        <f t="shared" si="1"/>
        <v>1.6425000000000001</v>
      </c>
    </row>
    <row r="46" spans="2:48">
      <c r="B46" s="152"/>
      <c r="C46" s="153"/>
      <c r="D46" s="153"/>
      <c r="E46" s="153"/>
      <c r="F46" s="153"/>
      <c r="G46" s="153"/>
      <c r="H46" s="153"/>
      <c r="I46" s="153"/>
      <c r="J46" s="153"/>
      <c r="K46" s="153"/>
      <c r="L46" s="153"/>
      <c r="M46" s="153"/>
      <c r="N46" s="153"/>
      <c r="O46" s="153"/>
      <c r="P46" s="153"/>
      <c r="Q46" s="153"/>
      <c r="R46" s="153"/>
      <c r="S46" s="153"/>
      <c r="T46" s="153"/>
      <c r="U46" s="153"/>
      <c r="V46" s="153"/>
      <c r="W46" s="153"/>
      <c r="X46" s="153"/>
      <c r="Y46" s="153"/>
      <c r="Z46" s="153"/>
      <c r="AA46" s="153"/>
      <c r="AB46" s="153"/>
      <c r="AC46" s="153"/>
      <c r="AD46" s="153"/>
      <c r="AE46" s="153"/>
      <c r="AF46" s="153"/>
      <c r="AG46" s="153"/>
      <c r="AH46" s="153"/>
      <c r="AI46" s="153"/>
      <c r="AJ46" s="153"/>
      <c r="AK46" s="153"/>
      <c r="AL46" s="153"/>
      <c r="AM46" s="153"/>
      <c r="AN46" s="153"/>
      <c r="AO46" s="154"/>
      <c r="AP46" s="223" t="s">
        <v>175</v>
      </c>
      <c r="AQ46" s="224"/>
      <c r="AR46" s="224"/>
      <c r="AS46" s="224"/>
      <c r="AT46" s="224"/>
      <c r="AU46" s="224"/>
      <c r="AV46" s="225"/>
    </row>
    <row r="47" spans="2:48" ht="15.75">
      <c r="B47" s="152"/>
      <c r="C47" s="153"/>
      <c r="D47" s="153"/>
      <c r="E47" s="153"/>
      <c r="F47" s="153"/>
      <c r="G47" s="153"/>
      <c r="H47" s="153"/>
      <c r="I47" s="153"/>
      <c r="J47" s="153"/>
      <c r="K47" s="153"/>
      <c r="L47" s="153"/>
      <c r="M47" s="153"/>
      <c r="N47" s="153"/>
      <c r="O47" s="153"/>
      <c r="P47" s="153"/>
      <c r="Q47" s="153"/>
      <c r="R47" s="153"/>
      <c r="S47" s="153"/>
      <c r="T47" s="153"/>
      <c r="U47" s="153"/>
      <c r="V47" s="153"/>
      <c r="W47" s="153"/>
      <c r="X47" s="153"/>
      <c r="Y47" s="153"/>
      <c r="Z47" s="153"/>
      <c r="AA47" s="153"/>
      <c r="AB47" s="153"/>
      <c r="AC47" s="153"/>
      <c r="AD47" s="153"/>
      <c r="AE47" s="153"/>
      <c r="AF47" s="153"/>
      <c r="AG47" s="153"/>
      <c r="AH47" s="153"/>
      <c r="AI47" s="153"/>
      <c r="AJ47" s="153"/>
      <c r="AK47" s="153"/>
      <c r="AL47" s="153"/>
      <c r="AM47" s="153"/>
      <c r="AN47" s="153"/>
      <c r="AO47" s="154"/>
      <c r="AP47" s="157" t="s">
        <v>176</v>
      </c>
      <c r="AQ47" s="158">
        <v>3.65</v>
      </c>
      <c r="AR47" s="158">
        <v>0.5</v>
      </c>
      <c r="AS47" s="158">
        <v>0.9</v>
      </c>
      <c r="AT47" s="158">
        <f>AS47*AR47*AQ47</f>
        <v>1.6425000000000001</v>
      </c>
      <c r="AU47" s="158">
        <v>1</v>
      </c>
      <c r="AV47" s="159">
        <f>AT47</f>
        <v>1.6425000000000001</v>
      </c>
    </row>
    <row r="48" spans="2:48" ht="15.75">
      <c r="B48" s="152"/>
      <c r="C48" s="153"/>
      <c r="D48" s="153"/>
      <c r="E48" s="153"/>
      <c r="F48" s="153"/>
      <c r="G48" s="153"/>
      <c r="H48" s="153"/>
      <c r="I48" s="153"/>
      <c r="J48" s="153"/>
      <c r="K48" s="153"/>
      <c r="L48" s="153"/>
      <c r="M48" s="153"/>
      <c r="N48" s="153"/>
      <c r="O48" s="153"/>
      <c r="P48" s="153"/>
      <c r="Q48" s="153"/>
      <c r="R48" s="153"/>
      <c r="S48" s="153"/>
      <c r="T48" s="153"/>
      <c r="U48" s="153"/>
      <c r="V48" s="153"/>
      <c r="W48" s="153"/>
      <c r="X48" s="153"/>
      <c r="Y48" s="153"/>
      <c r="Z48" s="153"/>
      <c r="AA48" s="153"/>
      <c r="AB48" s="153"/>
      <c r="AC48" s="153"/>
      <c r="AD48" s="153"/>
      <c r="AE48" s="153"/>
      <c r="AF48" s="153"/>
      <c r="AG48" s="153"/>
      <c r="AH48" s="153"/>
      <c r="AI48" s="153"/>
      <c r="AJ48" s="153"/>
      <c r="AK48" s="153"/>
      <c r="AL48" s="153"/>
      <c r="AM48" s="153"/>
      <c r="AN48" s="153"/>
      <c r="AO48" s="154"/>
      <c r="AP48" s="157" t="s">
        <v>177</v>
      </c>
      <c r="AQ48" s="158">
        <v>3.65</v>
      </c>
      <c r="AR48" s="158">
        <v>0.5</v>
      </c>
      <c r="AS48" s="158">
        <v>0.9</v>
      </c>
      <c r="AT48" s="158">
        <f t="shared" ref="AT48:AT64" si="3">AS48*AR48*AQ48</f>
        <v>1.6425000000000001</v>
      </c>
      <c r="AU48" s="158">
        <v>2</v>
      </c>
      <c r="AV48" s="159">
        <f t="shared" ref="AV48:AV64" si="4">AT48</f>
        <v>1.6425000000000001</v>
      </c>
    </row>
    <row r="49" spans="2:48" ht="15.75">
      <c r="B49" s="152"/>
      <c r="C49" s="153"/>
      <c r="D49" s="153"/>
      <c r="E49" s="153"/>
      <c r="F49" s="153"/>
      <c r="G49" s="153"/>
      <c r="H49" s="153"/>
      <c r="I49" s="153"/>
      <c r="J49" s="153"/>
      <c r="K49" s="153"/>
      <c r="L49" s="153"/>
      <c r="M49" s="153"/>
      <c r="N49" s="153"/>
      <c r="O49" s="153"/>
      <c r="P49" s="153"/>
      <c r="Q49" s="153"/>
      <c r="R49" s="153"/>
      <c r="S49" s="153"/>
      <c r="T49" s="153"/>
      <c r="U49" s="153"/>
      <c r="V49" s="153"/>
      <c r="W49" s="153"/>
      <c r="X49" s="153"/>
      <c r="Y49" s="153"/>
      <c r="Z49" s="153"/>
      <c r="AA49" s="153"/>
      <c r="AB49" s="153"/>
      <c r="AC49" s="153"/>
      <c r="AD49" s="153"/>
      <c r="AE49" s="153"/>
      <c r="AF49" s="153"/>
      <c r="AG49" s="153"/>
      <c r="AH49" s="153"/>
      <c r="AI49" s="153"/>
      <c r="AJ49" s="153"/>
      <c r="AK49" s="153"/>
      <c r="AL49" s="153"/>
      <c r="AM49" s="153"/>
      <c r="AN49" s="153"/>
      <c r="AO49" s="154"/>
      <c r="AP49" s="157" t="s">
        <v>178</v>
      </c>
      <c r="AQ49" s="158">
        <v>3.65</v>
      </c>
      <c r="AR49" s="158">
        <v>0.5</v>
      </c>
      <c r="AS49" s="158">
        <v>0.9</v>
      </c>
      <c r="AT49" s="158">
        <f t="shared" si="3"/>
        <v>1.6425000000000001</v>
      </c>
      <c r="AU49" s="158">
        <v>3</v>
      </c>
      <c r="AV49" s="159">
        <f t="shared" si="4"/>
        <v>1.6425000000000001</v>
      </c>
    </row>
    <row r="50" spans="2:48" ht="15.75">
      <c r="B50" s="152"/>
      <c r="C50" s="153"/>
      <c r="D50" s="153"/>
      <c r="E50" s="153"/>
      <c r="F50" s="153"/>
      <c r="G50" s="153"/>
      <c r="H50" s="153"/>
      <c r="I50" s="153"/>
      <c r="J50" s="153"/>
      <c r="K50" s="153"/>
      <c r="L50" s="153"/>
      <c r="M50" s="153"/>
      <c r="N50" s="153"/>
      <c r="O50" s="153"/>
      <c r="P50" s="153"/>
      <c r="Q50" s="153"/>
      <c r="R50" s="153"/>
      <c r="S50" s="153"/>
      <c r="T50" s="153"/>
      <c r="U50" s="153"/>
      <c r="V50" s="153"/>
      <c r="W50" s="153"/>
      <c r="X50" s="153"/>
      <c r="Y50" s="153"/>
      <c r="Z50" s="153"/>
      <c r="AA50" s="153"/>
      <c r="AB50" s="153"/>
      <c r="AC50" s="153"/>
      <c r="AD50" s="153"/>
      <c r="AE50" s="153"/>
      <c r="AF50" s="153"/>
      <c r="AG50" s="153"/>
      <c r="AH50" s="153"/>
      <c r="AI50" s="153"/>
      <c r="AJ50" s="153"/>
      <c r="AK50" s="153"/>
      <c r="AL50" s="153"/>
      <c r="AM50" s="153"/>
      <c r="AN50" s="153"/>
      <c r="AO50" s="154"/>
      <c r="AP50" s="157" t="s">
        <v>179</v>
      </c>
      <c r="AQ50" s="158">
        <v>3.65</v>
      </c>
      <c r="AR50" s="158">
        <v>0.5</v>
      </c>
      <c r="AS50" s="158">
        <v>0.9</v>
      </c>
      <c r="AT50" s="158">
        <f t="shared" si="3"/>
        <v>1.6425000000000001</v>
      </c>
      <c r="AU50" s="158">
        <v>4</v>
      </c>
      <c r="AV50" s="159">
        <f t="shared" si="4"/>
        <v>1.6425000000000001</v>
      </c>
    </row>
    <row r="51" spans="2:48" ht="15.75">
      <c r="B51" s="152"/>
      <c r="C51" s="153"/>
      <c r="D51" s="153"/>
      <c r="E51" s="153"/>
      <c r="F51" s="153"/>
      <c r="G51" s="153"/>
      <c r="H51" s="153"/>
      <c r="I51" s="153"/>
      <c r="J51" s="153"/>
      <c r="K51" s="153"/>
      <c r="L51" s="153"/>
      <c r="M51" s="153"/>
      <c r="N51" s="153"/>
      <c r="O51" s="153"/>
      <c r="P51" s="153"/>
      <c r="Q51" s="153"/>
      <c r="R51" s="153"/>
      <c r="S51" s="153"/>
      <c r="T51" s="153"/>
      <c r="U51" s="153"/>
      <c r="V51" s="153"/>
      <c r="W51" s="153"/>
      <c r="X51" s="153"/>
      <c r="Y51" s="153"/>
      <c r="Z51" s="153"/>
      <c r="AA51" s="153"/>
      <c r="AB51" s="153"/>
      <c r="AC51" s="153"/>
      <c r="AD51" s="153"/>
      <c r="AE51" s="153"/>
      <c r="AF51" s="153"/>
      <c r="AG51" s="153"/>
      <c r="AH51" s="153"/>
      <c r="AI51" s="153"/>
      <c r="AJ51" s="153"/>
      <c r="AK51" s="153"/>
      <c r="AL51" s="153"/>
      <c r="AM51" s="153"/>
      <c r="AN51" s="153"/>
      <c r="AO51" s="154"/>
      <c r="AP51" s="157" t="s">
        <v>180</v>
      </c>
      <c r="AQ51" s="158">
        <v>3.65</v>
      </c>
      <c r="AR51" s="158">
        <v>0.5</v>
      </c>
      <c r="AS51" s="158">
        <v>0.9</v>
      </c>
      <c r="AT51" s="158">
        <f t="shared" si="3"/>
        <v>1.6425000000000001</v>
      </c>
      <c r="AU51" s="158">
        <v>5</v>
      </c>
      <c r="AV51" s="159">
        <f t="shared" si="4"/>
        <v>1.6425000000000001</v>
      </c>
    </row>
    <row r="52" spans="2:48" ht="15.75">
      <c r="B52" s="152"/>
      <c r="C52" s="153"/>
      <c r="D52" s="153"/>
      <c r="E52" s="153"/>
      <c r="F52" s="153"/>
      <c r="G52" s="153"/>
      <c r="H52" s="153"/>
      <c r="I52" s="153"/>
      <c r="J52" s="153"/>
      <c r="K52" s="153"/>
      <c r="L52" s="153"/>
      <c r="M52" s="153"/>
      <c r="N52" s="153"/>
      <c r="O52" s="153"/>
      <c r="P52" s="153"/>
      <c r="Q52" s="153"/>
      <c r="R52" s="153"/>
      <c r="S52" s="153"/>
      <c r="T52" s="153"/>
      <c r="U52" s="153"/>
      <c r="V52" s="153"/>
      <c r="W52" s="153"/>
      <c r="X52" s="153"/>
      <c r="Y52" s="153"/>
      <c r="Z52" s="153"/>
      <c r="AA52" s="153"/>
      <c r="AB52" s="153"/>
      <c r="AC52" s="153"/>
      <c r="AD52" s="153"/>
      <c r="AE52" s="153"/>
      <c r="AF52" s="153"/>
      <c r="AG52" s="153"/>
      <c r="AH52" s="153"/>
      <c r="AI52" s="153"/>
      <c r="AJ52" s="153"/>
      <c r="AK52" s="153"/>
      <c r="AL52" s="153"/>
      <c r="AM52" s="153"/>
      <c r="AN52" s="153"/>
      <c r="AO52" s="154"/>
      <c r="AP52" s="157" t="s">
        <v>181</v>
      </c>
      <c r="AQ52" s="158">
        <v>3.65</v>
      </c>
      <c r="AR52" s="158">
        <v>0.5</v>
      </c>
      <c r="AS52" s="158">
        <v>0.9</v>
      </c>
      <c r="AT52" s="158">
        <f t="shared" si="3"/>
        <v>1.6425000000000001</v>
      </c>
      <c r="AU52" s="158">
        <v>6</v>
      </c>
      <c r="AV52" s="159">
        <f t="shared" si="4"/>
        <v>1.6425000000000001</v>
      </c>
    </row>
    <row r="53" spans="2:48" ht="15.75">
      <c r="B53" s="152"/>
      <c r="C53" s="153"/>
      <c r="D53" s="153"/>
      <c r="E53" s="153"/>
      <c r="F53" s="153"/>
      <c r="G53" s="153"/>
      <c r="H53" s="153"/>
      <c r="I53" s="153"/>
      <c r="J53" s="153"/>
      <c r="K53" s="153"/>
      <c r="L53" s="153"/>
      <c r="M53" s="153"/>
      <c r="N53" s="153"/>
      <c r="O53" s="153"/>
      <c r="P53" s="153"/>
      <c r="Q53" s="153"/>
      <c r="R53" s="153"/>
      <c r="S53" s="153"/>
      <c r="T53" s="153"/>
      <c r="U53" s="153"/>
      <c r="V53" s="153"/>
      <c r="W53" s="153"/>
      <c r="X53" s="153"/>
      <c r="Y53" s="153"/>
      <c r="Z53" s="153"/>
      <c r="AA53" s="153"/>
      <c r="AB53" s="153"/>
      <c r="AC53" s="153"/>
      <c r="AD53" s="153"/>
      <c r="AE53" s="153"/>
      <c r="AF53" s="153"/>
      <c r="AG53" s="153"/>
      <c r="AH53" s="153"/>
      <c r="AI53" s="153"/>
      <c r="AJ53" s="153"/>
      <c r="AK53" s="153"/>
      <c r="AL53" s="153"/>
      <c r="AM53" s="153"/>
      <c r="AN53" s="153"/>
      <c r="AO53" s="154"/>
      <c r="AP53" s="157" t="s">
        <v>182</v>
      </c>
      <c r="AQ53" s="158">
        <v>3.65</v>
      </c>
      <c r="AR53" s="158">
        <v>0.5</v>
      </c>
      <c r="AS53" s="158">
        <v>0.9</v>
      </c>
      <c r="AT53" s="158">
        <f t="shared" si="3"/>
        <v>1.6425000000000001</v>
      </c>
      <c r="AU53" s="158">
        <v>7</v>
      </c>
      <c r="AV53" s="159">
        <f t="shared" si="4"/>
        <v>1.6425000000000001</v>
      </c>
    </row>
    <row r="54" spans="2:48" ht="15.75">
      <c r="B54" s="152"/>
      <c r="C54" s="153"/>
      <c r="D54" s="153"/>
      <c r="E54" s="153"/>
      <c r="F54" s="153"/>
      <c r="G54" s="153"/>
      <c r="H54" s="153"/>
      <c r="I54" s="153"/>
      <c r="J54" s="153"/>
      <c r="K54" s="153"/>
      <c r="L54" s="153"/>
      <c r="M54" s="153"/>
      <c r="N54" s="153"/>
      <c r="O54" s="153"/>
      <c r="P54" s="153"/>
      <c r="Q54" s="153"/>
      <c r="R54" s="153"/>
      <c r="S54" s="153"/>
      <c r="T54" s="153"/>
      <c r="U54" s="153"/>
      <c r="V54" s="153"/>
      <c r="W54" s="153"/>
      <c r="X54" s="153"/>
      <c r="Y54" s="153"/>
      <c r="Z54" s="153"/>
      <c r="AA54" s="153"/>
      <c r="AB54" s="153"/>
      <c r="AC54" s="153"/>
      <c r="AD54" s="153"/>
      <c r="AE54" s="153"/>
      <c r="AF54" s="153"/>
      <c r="AG54" s="153"/>
      <c r="AH54" s="153"/>
      <c r="AI54" s="153"/>
      <c r="AJ54" s="153"/>
      <c r="AK54" s="153"/>
      <c r="AL54" s="153"/>
      <c r="AM54" s="153"/>
      <c r="AN54" s="153"/>
      <c r="AO54" s="154"/>
      <c r="AP54" s="157" t="s">
        <v>183</v>
      </c>
      <c r="AQ54" s="158">
        <v>3.65</v>
      </c>
      <c r="AR54" s="158">
        <v>0.5</v>
      </c>
      <c r="AS54" s="158">
        <v>0.9</v>
      </c>
      <c r="AT54" s="158">
        <f t="shared" si="3"/>
        <v>1.6425000000000001</v>
      </c>
      <c r="AU54" s="158">
        <v>8</v>
      </c>
      <c r="AV54" s="159">
        <f t="shared" si="4"/>
        <v>1.6425000000000001</v>
      </c>
    </row>
    <row r="55" spans="2:48" ht="15.75">
      <c r="B55" s="152"/>
      <c r="C55" s="153"/>
      <c r="D55" s="153"/>
      <c r="E55" s="153"/>
      <c r="F55" s="153"/>
      <c r="G55" s="153"/>
      <c r="H55" s="153"/>
      <c r="I55" s="153"/>
      <c r="J55" s="153"/>
      <c r="K55" s="153"/>
      <c r="L55" s="153"/>
      <c r="M55" s="153"/>
      <c r="N55" s="153"/>
      <c r="O55" s="153"/>
      <c r="P55" s="153"/>
      <c r="Q55" s="153"/>
      <c r="R55" s="153"/>
      <c r="S55" s="153"/>
      <c r="T55" s="153"/>
      <c r="U55" s="153"/>
      <c r="V55" s="153"/>
      <c r="W55" s="153"/>
      <c r="X55" s="153"/>
      <c r="Y55" s="153"/>
      <c r="Z55" s="153"/>
      <c r="AA55" s="153"/>
      <c r="AB55" s="153"/>
      <c r="AC55" s="153"/>
      <c r="AD55" s="153"/>
      <c r="AE55" s="153"/>
      <c r="AF55" s="153"/>
      <c r="AG55" s="153"/>
      <c r="AH55" s="153"/>
      <c r="AI55" s="153"/>
      <c r="AJ55" s="153"/>
      <c r="AK55" s="153"/>
      <c r="AL55" s="153"/>
      <c r="AM55" s="153"/>
      <c r="AN55" s="153"/>
      <c r="AO55" s="154"/>
      <c r="AP55" s="157" t="s">
        <v>184</v>
      </c>
      <c r="AQ55" s="158">
        <v>3.65</v>
      </c>
      <c r="AR55" s="158">
        <v>0.5</v>
      </c>
      <c r="AS55" s="158">
        <v>0.9</v>
      </c>
      <c r="AT55" s="158">
        <f t="shared" si="3"/>
        <v>1.6425000000000001</v>
      </c>
      <c r="AU55" s="158">
        <v>9</v>
      </c>
      <c r="AV55" s="159">
        <f t="shared" si="4"/>
        <v>1.6425000000000001</v>
      </c>
    </row>
    <row r="56" spans="2:48" ht="15.75">
      <c r="B56" s="152"/>
      <c r="C56" s="153"/>
      <c r="D56" s="153"/>
      <c r="E56" s="153"/>
      <c r="F56" s="153"/>
      <c r="G56" s="153"/>
      <c r="H56" s="153"/>
      <c r="I56" s="153"/>
      <c r="J56" s="153"/>
      <c r="K56" s="153"/>
      <c r="L56" s="153"/>
      <c r="M56" s="153"/>
      <c r="N56" s="153"/>
      <c r="O56" s="153"/>
      <c r="P56" s="153"/>
      <c r="Q56" s="153"/>
      <c r="R56" s="153"/>
      <c r="S56" s="153"/>
      <c r="T56" s="153"/>
      <c r="U56" s="153"/>
      <c r="V56" s="153"/>
      <c r="W56" s="153"/>
      <c r="X56" s="153"/>
      <c r="Y56" s="153"/>
      <c r="Z56" s="153"/>
      <c r="AA56" s="153"/>
      <c r="AB56" s="153"/>
      <c r="AC56" s="153"/>
      <c r="AD56" s="153"/>
      <c r="AE56" s="153"/>
      <c r="AF56" s="153"/>
      <c r="AG56" s="153"/>
      <c r="AH56" s="153"/>
      <c r="AI56" s="153"/>
      <c r="AJ56" s="153"/>
      <c r="AK56" s="153"/>
      <c r="AL56" s="153"/>
      <c r="AM56" s="153"/>
      <c r="AN56" s="153"/>
      <c r="AO56" s="154"/>
      <c r="AP56" s="157" t="s">
        <v>185</v>
      </c>
      <c r="AQ56" s="158">
        <v>3.65</v>
      </c>
      <c r="AR56" s="158">
        <v>0.5</v>
      </c>
      <c r="AS56" s="158">
        <v>0.9</v>
      </c>
      <c r="AT56" s="158">
        <f t="shared" si="3"/>
        <v>1.6425000000000001</v>
      </c>
      <c r="AU56" s="158">
        <v>10</v>
      </c>
      <c r="AV56" s="159">
        <f t="shared" si="4"/>
        <v>1.6425000000000001</v>
      </c>
    </row>
    <row r="57" spans="2:48" ht="15.75">
      <c r="B57" s="152"/>
      <c r="C57" s="153"/>
      <c r="D57" s="153"/>
      <c r="E57" s="153"/>
      <c r="F57" s="153"/>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3"/>
      <c r="AE57" s="153"/>
      <c r="AF57" s="153"/>
      <c r="AG57" s="153"/>
      <c r="AH57" s="153"/>
      <c r="AI57" s="153"/>
      <c r="AJ57" s="153"/>
      <c r="AK57" s="153"/>
      <c r="AL57" s="153"/>
      <c r="AM57" s="153"/>
      <c r="AN57" s="153"/>
      <c r="AO57" s="154"/>
      <c r="AP57" s="157" t="s">
        <v>186</v>
      </c>
      <c r="AQ57" s="158">
        <v>3.65</v>
      </c>
      <c r="AR57" s="158">
        <v>0.5</v>
      </c>
      <c r="AS57" s="158">
        <v>0.9</v>
      </c>
      <c r="AT57" s="158">
        <f t="shared" si="3"/>
        <v>1.6425000000000001</v>
      </c>
      <c r="AU57" s="158">
        <v>11</v>
      </c>
      <c r="AV57" s="159">
        <f t="shared" si="4"/>
        <v>1.6425000000000001</v>
      </c>
    </row>
    <row r="58" spans="2:48" ht="15.75">
      <c r="B58" s="152"/>
      <c r="C58" s="153"/>
      <c r="D58" s="153"/>
      <c r="E58" s="153"/>
      <c r="F58" s="153"/>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3"/>
      <c r="AE58" s="153"/>
      <c r="AF58" s="153"/>
      <c r="AG58" s="153"/>
      <c r="AH58" s="153"/>
      <c r="AI58" s="153"/>
      <c r="AJ58" s="153"/>
      <c r="AK58" s="153"/>
      <c r="AL58" s="153"/>
      <c r="AM58" s="153"/>
      <c r="AN58" s="153"/>
      <c r="AO58" s="154"/>
      <c r="AP58" s="157" t="s">
        <v>187</v>
      </c>
      <c r="AQ58" s="158">
        <v>3.65</v>
      </c>
      <c r="AR58" s="158">
        <v>0.5</v>
      </c>
      <c r="AS58" s="158">
        <v>0.9</v>
      </c>
      <c r="AT58" s="158">
        <f t="shared" si="3"/>
        <v>1.6425000000000001</v>
      </c>
      <c r="AU58" s="158">
        <v>12</v>
      </c>
      <c r="AV58" s="159">
        <f t="shared" si="4"/>
        <v>1.6425000000000001</v>
      </c>
    </row>
    <row r="59" spans="2:48" ht="15.75">
      <c r="B59" s="152"/>
      <c r="C59" s="153"/>
      <c r="D59" s="153"/>
      <c r="E59" s="153"/>
      <c r="F59" s="153"/>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3"/>
      <c r="AE59" s="153"/>
      <c r="AF59" s="153"/>
      <c r="AG59" s="153"/>
      <c r="AH59" s="153"/>
      <c r="AI59" s="153"/>
      <c r="AJ59" s="153"/>
      <c r="AK59" s="153"/>
      <c r="AL59" s="153"/>
      <c r="AM59" s="153"/>
      <c r="AN59" s="153"/>
      <c r="AO59" s="154"/>
      <c r="AP59" s="157" t="s">
        <v>188</v>
      </c>
      <c r="AQ59" s="158">
        <v>3.65</v>
      </c>
      <c r="AR59" s="158">
        <v>0.5</v>
      </c>
      <c r="AS59" s="158">
        <v>0.9</v>
      </c>
      <c r="AT59" s="158">
        <f t="shared" si="3"/>
        <v>1.6425000000000001</v>
      </c>
      <c r="AU59" s="158">
        <v>13</v>
      </c>
      <c r="AV59" s="159">
        <f t="shared" si="4"/>
        <v>1.6425000000000001</v>
      </c>
    </row>
    <row r="60" spans="2:48" ht="15.75">
      <c r="B60" s="152"/>
      <c r="C60" s="153"/>
      <c r="D60" s="153"/>
      <c r="E60" s="153"/>
      <c r="F60" s="153"/>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3"/>
      <c r="AE60" s="153"/>
      <c r="AF60" s="153"/>
      <c r="AG60" s="153"/>
      <c r="AH60" s="153"/>
      <c r="AI60" s="153"/>
      <c r="AJ60" s="153"/>
      <c r="AK60" s="153"/>
      <c r="AL60" s="153"/>
      <c r="AM60" s="153"/>
      <c r="AN60" s="153"/>
      <c r="AO60" s="154"/>
      <c r="AP60" s="157" t="s">
        <v>189</v>
      </c>
      <c r="AQ60" s="158">
        <v>3.65</v>
      </c>
      <c r="AR60" s="158">
        <v>0.5</v>
      </c>
      <c r="AS60" s="158">
        <v>0.9</v>
      </c>
      <c r="AT60" s="158">
        <f t="shared" si="3"/>
        <v>1.6425000000000001</v>
      </c>
      <c r="AU60" s="158">
        <v>14</v>
      </c>
      <c r="AV60" s="159">
        <f t="shared" si="4"/>
        <v>1.6425000000000001</v>
      </c>
    </row>
    <row r="61" spans="2:48" ht="15.75">
      <c r="B61" s="152"/>
      <c r="C61" s="153"/>
      <c r="D61" s="153"/>
      <c r="E61" s="153"/>
      <c r="F61" s="153"/>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3"/>
      <c r="AE61" s="153"/>
      <c r="AF61" s="153"/>
      <c r="AG61" s="153"/>
      <c r="AH61" s="153"/>
      <c r="AI61" s="153"/>
      <c r="AJ61" s="153"/>
      <c r="AK61" s="153"/>
      <c r="AL61" s="153"/>
      <c r="AM61" s="153"/>
      <c r="AN61" s="153"/>
      <c r="AO61" s="154"/>
      <c r="AP61" s="157" t="s">
        <v>190</v>
      </c>
      <c r="AQ61" s="158">
        <v>3.65</v>
      </c>
      <c r="AR61" s="158">
        <v>0.5</v>
      </c>
      <c r="AS61" s="158">
        <v>0.9</v>
      </c>
      <c r="AT61" s="158">
        <f t="shared" si="3"/>
        <v>1.6425000000000001</v>
      </c>
      <c r="AU61" s="158">
        <v>15</v>
      </c>
      <c r="AV61" s="159">
        <f t="shared" si="4"/>
        <v>1.6425000000000001</v>
      </c>
    </row>
    <row r="62" spans="2:48" ht="15.75">
      <c r="B62" s="152"/>
      <c r="C62" s="153"/>
      <c r="D62" s="153"/>
      <c r="E62" s="153"/>
      <c r="F62" s="153"/>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3"/>
      <c r="AE62" s="153"/>
      <c r="AF62" s="153"/>
      <c r="AG62" s="153"/>
      <c r="AH62" s="153"/>
      <c r="AI62" s="153"/>
      <c r="AJ62" s="153"/>
      <c r="AK62" s="153"/>
      <c r="AL62" s="153"/>
      <c r="AM62" s="153"/>
      <c r="AN62" s="153"/>
      <c r="AO62" s="154"/>
      <c r="AP62" s="157" t="s">
        <v>191</v>
      </c>
      <c r="AQ62" s="158">
        <v>3.65</v>
      </c>
      <c r="AR62" s="158">
        <v>0.5</v>
      </c>
      <c r="AS62" s="158">
        <v>0.9</v>
      </c>
      <c r="AT62" s="158">
        <f t="shared" si="3"/>
        <v>1.6425000000000001</v>
      </c>
      <c r="AU62" s="158">
        <v>16</v>
      </c>
      <c r="AV62" s="159">
        <f t="shared" si="4"/>
        <v>1.6425000000000001</v>
      </c>
    </row>
    <row r="63" spans="2:48" ht="15.75">
      <c r="B63" s="152"/>
      <c r="C63" s="153"/>
      <c r="D63" s="153"/>
      <c r="E63" s="153"/>
      <c r="F63" s="153"/>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3"/>
      <c r="AE63" s="153"/>
      <c r="AF63" s="153"/>
      <c r="AG63" s="153"/>
      <c r="AH63" s="153"/>
      <c r="AI63" s="153"/>
      <c r="AJ63" s="153"/>
      <c r="AK63" s="153"/>
      <c r="AL63" s="153"/>
      <c r="AM63" s="153"/>
      <c r="AN63" s="153"/>
      <c r="AO63" s="154"/>
      <c r="AP63" s="157" t="s">
        <v>192</v>
      </c>
      <c r="AQ63" s="158">
        <v>3.65</v>
      </c>
      <c r="AR63" s="158">
        <v>0.5</v>
      </c>
      <c r="AS63" s="158">
        <v>0.9</v>
      </c>
      <c r="AT63" s="158">
        <f t="shared" si="3"/>
        <v>1.6425000000000001</v>
      </c>
      <c r="AU63" s="158">
        <v>17</v>
      </c>
      <c r="AV63" s="159">
        <f t="shared" si="4"/>
        <v>1.6425000000000001</v>
      </c>
    </row>
    <row r="64" spans="2:48" ht="15.75">
      <c r="B64" s="152"/>
      <c r="C64" s="153"/>
      <c r="D64" s="153"/>
      <c r="E64" s="153"/>
      <c r="F64" s="153"/>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3"/>
      <c r="AE64" s="153"/>
      <c r="AF64" s="153"/>
      <c r="AG64" s="153"/>
      <c r="AH64" s="153"/>
      <c r="AI64" s="153"/>
      <c r="AJ64" s="153"/>
      <c r="AK64" s="153"/>
      <c r="AL64" s="153"/>
      <c r="AM64" s="153"/>
      <c r="AN64" s="153"/>
      <c r="AO64" s="154"/>
      <c r="AP64" s="157" t="s">
        <v>193</v>
      </c>
      <c r="AQ64" s="158">
        <v>3.65</v>
      </c>
      <c r="AR64" s="158">
        <v>0.5</v>
      </c>
      <c r="AS64" s="158">
        <v>0.9</v>
      </c>
      <c r="AT64" s="158">
        <f t="shared" si="3"/>
        <v>1.6425000000000001</v>
      </c>
      <c r="AU64" s="158">
        <v>18</v>
      </c>
      <c r="AV64" s="159">
        <f t="shared" si="4"/>
        <v>1.6425000000000001</v>
      </c>
    </row>
    <row r="65" spans="2:48">
      <c r="B65" s="152"/>
      <c r="C65" s="153"/>
      <c r="D65" s="153"/>
      <c r="E65" s="153"/>
      <c r="F65" s="153"/>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3"/>
      <c r="AE65" s="153"/>
      <c r="AF65" s="153"/>
      <c r="AG65" s="153"/>
      <c r="AH65" s="153"/>
      <c r="AI65" s="153"/>
      <c r="AJ65" s="153"/>
      <c r="AK65" s="153"/>
      <c r="AL65" s="153"/>
      <c r="AM65" s="153"/>
      <c r="AN65" s="153"/>
      <c r="AO65" s="154"/>
      <c r="AP65" s="223" t="s">
        <v>194</v>
      </c>
      <c r="AQ65" s="224"/>
      <c r="AR65" s="224"/>
      <c r="AS65" s="224"/>
      <c r="AT65" s="224"/>
      <c r="AU65" s="224"/>
      <c r="AV65" s="225"/>
    </row>
    <row r="66" spans="2:48" ht="15.75">
      <c r="B66" s="152"/>
      <c r="C66" s="153"/>
      <c r="D66" s="153"/>
      <c r="E66" s="153"/>
      <c r="F66" s="153"/>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3"/>
      <c r="AE66" s="153"/>
      <c r="AF66" s="153"/>
      <c r="AG66" s="153"/>
      <c r="AH66" s="153"/>
      <c r="AI66" s="153"/>
      <c r="AJ66" s="153"/>
      <c r="AK66" s="153"/>
      <c r="AL66" s="153"/>
      <c r="AM66" s="153"/>
      <c r="AN66" s="153"/>
      <c r="AO66" s="154"/>
      <c r="AP66" s="157" t="s">
        <v>195</v>
      </c>
      <c r="AQ66" s="158">
        <v>3.65</v>
      </c>
      <c r="AR66" s="158">
        <v>0.5</v>
      </c>
      <c r="AS66" s="158">
        <v>0.9</v>
      </c>
      <c r="AT66" s="158">
        <f>AS66*AR66*AQ66</f>
        <v>1.6425000000000001</v>
      </c>
      <c r="AU66" s="158">
        <v>18</v>
      </c>
      <c r="AV66" s="159">
        <f>AT66</f>
        <v>1.6425000000000001</v>
      </c>
    </row>
    <row r="67" spans="2:48" ht="15.75">
      <c r="B67" s="152"/>
      <c r="C67" s="153"/>
      <c r="D67" s="153"/>
      <c r="E67" s="153"/>
      <c r="F67" s="153"/>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3"/>
      <c r="AE67" s="153"/>
      <c r="AF67" s="153"/>
      <c r="AG67" s="153"/>
      <c r="AH67" s="153"/>
      <c r="AI67" s="153"/>
      <c r="AJ67" s="153"/>
      <c r="AK67" s="153"/>
      <c r="AL67" s="153"/>
      <c r="AM67" s="153"/>
      <c r="AN67" s="153"/>
      <c r="AO67" s="154"/>
      <c r="AP67" s="157" t="s">
        <v>196</v>
      </c>
      <c r="AQ67" s="158">
        <v>3.65</v>
      </c>
      <c r="AR67" s="158">
        <v>0.5</v>
      </c>
      <c r="AS67" s="158">
        <v>0.9</v>
      </c>
      <c r="AT67" s="158">
        <f t="shared" ref="AT67:AT78" si="5">AS67*AR67*AQ67</f>
        <v>1.6425000000000001</v>
      </c>
      <c r="AU67" s="158">
        <v>19</v>
      </c>
      <c r="AV67" s="159">
        <f t="shared" ref="AV67:AV78" si="6">AT67</f>
        <v>1.6425000000000001</v>
      </c>
    </row>
    <row r="68" spans="2:48" ht="15.75">
      <c r="B68" s="152"/>
      <c r="C68" s="153"/>
      <c r="D68" s="153"/>
      <c r="E68" s="153"/>
      <c r="F68" s="153"/>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3"/>
      <c r="AE68" s="153"/>
      <c r="AF68" s="153"/>
      <c r="AG68" s="153"/>
      <c r="AH68" s="153"/>
      <c r="AI68" s="153"/>
      <c r="AJ68" s="153"/>
      <c r="AK68" s="153"/>
      <c r="AL68" s="153"/>
      <c r="AM68" s="153"/>
      <c r="AN68" s="153"/>
      <c r="AO68" s="154"/>
      <c r="AP68" s="157" t="s">
        <v>197</v>
      </c>
      <c r="AQ68" s="158">
        <v>3.65</v>
      </c>
      <c r="AR68" s="158">
        <v>0.5</v>
      </c>
      <c r="AS68" s="158">
        <v>0.9</v>
      </c>
      <c r="AT68" s="158">
        <f t="shared" si="5"/>
        <v>1.6425000000000001</v>
      </c>
      <c r="AU68" s="158">
        <v>20</v>
      </c>
      <c r="AV68" s="159">
        <f t="shared" si="6"/>
        <v>1.6425000000000001</v>
      </c>
    </row>
    <row r="69" spans="2:48" ht="15.75">
      <c r="B69" s="152"/>
      <c r="C69" s="153"/>
      <c r="D69" s="153"/>
      <c r="E69" s="153"/>
      <c r="F69" s="153"/>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3"/>
      <c r="AE69" s="153"/>
      <c r="AF69" s="153"/>
      <c r="AG69" s="153"/>
      <c r="AH69" s="153"/>
      <c r="AI69" s="153"/>
      <c r="AJ69" s="153"/>
      <c r="AK69" s="153"/>
      <c r="AL69" s="153"/>
      <c r="AM69" s="153"/>
      <c r="AN69" s="153"/>
      <c r="AO69" s="154"/>
      <c r="AP69" s="157" t="s">
        <v>198</v>
      </c>
      <c r="AQ69" s="158">
        <v>3.65</v>
      </c>
      <c r="AR69" s="158">
        <v>0.5</v>
      </c>
      <c r="AS69" s="158">
        <v>0.9</v>
      </c>
      <c r="AT69" s="158">
        <f t="shared" si="5"/>
        <v>1.6425000000000001</v>
      </c>
      <c r="AU69" s="158">
        <v>21</v>
      </c>
      <c r="AV69" s="159">
        <f t="shared" si="6"/>
        <v>1.6425000000000001</v>
      </c>
    </row>
    <row r="70" spans="2:48" ht="15.75">
      <c r="B70" s="152"/>
      <c r="C70" s="153"/>
      <c r="D70" s="153"/>
      <c r="E70" s="153"/>
      <c r="F70" s="153"/>
      <c r="G70" s="153"/>
      <c r="H70" s="153"/>
      <c r="I70" s="153"/>
      <c r="J70" s="153"/>
      <c r="K70" s="153"/>
      <c r="L70" s="153"/>
      <c r="M70" s="153"/>
      <c r="N70" s="153"/>
      <c r="O70" s="153"/>
      <c r="P70" s="153"/>
      <c r="Q70" s="153"/>
      <c r="R70" s="153"/>
      <c r="S70" s="153"/>
      <c r="T70" s="153"/>
      <c r="U70" s="153"/>
      <c r="V70" s="153"/>
      <c r="W70" s="153"/>
      <c r="X70" s="153"/>
      <c r="Y70" s="153"/>
      <c r="Z70" s="153"/>
      <c r="AA70" s="153"/>
      <c r="AB70" s="153"/>
      <c r="AC70" s="153"/>
      <c r="AD70" s="153"/>
      <c r="AE70" s="153"/>
      <c r="AF70" s="153"/>
      <c r="AG70" s="153"/>
      <c r="AH70" s="153"/>
      <c r="AI70" s="153"/>
      <c r="AJ70" s="153"/>
      <c r="AK70" s="153"/>
      <c r="AL70" s="153"/>
      <c r="AM70" s="153"/>
      <c r="AN70" s="153"/>
      <c r="AO70" s="154"/>
      <c r="AP70" s="157" t="s">
        <v>199</v>
      </c>
      <c r="AQ70" s="158">
        <v>3.65</v>
      </c>
      <c r="AR70" s="158">
        <v>0.5</v>
      </c>
      <c r="AS70" s="158">
        <v>0.9</v>
      </c>
      <c r="AT70" s="158">
        <f t="shared" si="5"/>
        <v>1.6425000000000001</v>
      </c>
      <c r="AU70" s="158">
        <v>22</v>
      </c>
      <c r="AV70" s="159">
        <f t="shared" si="6"/>
        <v>1.6425000000000001</v>
      </c>
    </row>
    <row r="71" spans="2:48" ht="15.75">
      <c r="B71" s="152"/>
      <c r="C71" s="153"/>
      <c r="D71" s="153"/>
      <c r="E71" s="153"/>
      <c r="F71" s="153"/>
      <c r="G71" s="153"/>
      <c r="H71" s="153"/>
      <c r="I71" s="153"/>
      <c r="J71" s="153"/>
      <c r="K71" s="153"/>
      <c r="L71" s="153"/>
      <c r="M71" s="153"/>
      <c r="N71" s="153"/>
      <c r="O71" s="153"/>
      <c r="P71" s="153"/>
      <c r="Q71" s="153"/>
      <c r="R71" s="153"/>
      <c r="S71" s="153"/>
      <c r="T71" s="153"/>
      <c r="U71" s="153"/>
      <c r="V71" s="153"/>
      <c r="W71" s="153"/>
      <c r="X71" s="153"/>
      <c r="Y71" s="153"/>
      <c r="Z71" s="153"/>
      <c r="AA71" s="153"/>
      <c r="AB71" s="153"/>
      <c r="AC71" s="153"/>
      <c r="AD71" s="153"/>
      <c r="AE71" s="153"/>
      <c r="AF71" s="153"/>
      <c r="AG71" s="153"/>
      <c r="AH71" s="153"/>
      <c r="AI71" s="153"/>
      <c r="AJ71" s="153"/>
      <c r="AK71" s="153"/>
      <c r="AL71" s="153"/>
      <c r="AM71" s="153"/>
      <c r="AN71" s="153"/>
      <c r="AO71" s="154"/>
      <c r="AP71" s="157" t="s">
        <v>200</v>
      </c>
      <c r="AQ71" s="158">
        <v>3.65</v>
      </c>
      <c r="AR71" s="158">
        <v>0.5</v>
      </c>
      <c r="AS71" s="158">
        <v>0.9</v>
      </c>
      <c r="AT71" s="158">
        <f t="shared" si="5"/>
        <v>1.6425000000000001</v>
      </c>
      <c r="AU71" s="158">
        <v>23</v>
      </c>
      <c r="AV71" s="159">
        <f t="shared" si="6"/>
        <v>1.6425000000000001</v>
      </c>
    </row>
    <row r="72" spans="2:48" ht="15.75">
      <c r="B72" s="161"/>
      <c r="C72" s="162"/>
      <c r="D72" s="162"/>
      <c r="E72" s="162"/>
      <c r="F72" s="162"/>
      <c r="G72" s="162"/>
      <c r="H72" s="162"/>
      <c r="I72" s="162"/>
      <c r="J72" s="162"/>
      <c r="K72" s="162"/>
      <c r="L72" s="162"/>
      <c r="M72" s="162"/>
      <c r="N72" s="162"/>
      <c r="O72" s="162"/>
      <c r="P72" s="162"/>
      <c r="Q72" s="162"/>
      <c r="R72" s="162"/>
      <c r="S72" s="162"/>
      <c r="T72" s="162"/>
      <c r="U72" s="162"/>
      <c r="V72" s="162"/>
      <c r="W72" s="162"/>
      <c r="X72" s="162"/>
      <c r="Y72" s="162"/>
      <c r="Z72" s="162"/>
      <c r="AA72" s="162"/>
      <c r="AB72" s="162"/>
      <c r="AC72" s="162"/>
      <c r="AD72" s="162"/>
      <c r="AE72" s="162"/>
      <c r="AF72" s="162"/>
      <c r="AG72" s="162"/>
      <c r="AH72" s="162"/>
      <c r="AI72" s="162"/>
      <c r="AJ72" s="162"/>
      <c r="AK72" s="162"/>
      <c r="AL72" s="162"/>
      <c r="AM72" s="162"/>
      <c r="AN72" s="162"/>
      <c r="AO72" s="163"/>
      <c r="AP72" s="157" t="s">
        <v>201</v>
      </c>
      <c r="AQ72" s="158">
        <v>3.65</v>
      </c>
      <c r="AR72" s="158">
        <v>0.5</v>
      </c>
      <c r="AS72" s="158">
        <v>0.9</v>
      </c>
      <c r="AT72" s="158">
        <f t="shared" si="5"/>
        <v>1.6425000000000001</v>
      </c>
      <c r="AU72" s="158">
        <v>24</v>
      </c>
      <c r="AV72" s="159">
        <f t="shared" si="6"/>
        <v>1.6425000000000001</v>
      </c>
    </row>
    <row r="73" spans="2:48" ht="15.75">
      <c r="B73" s="152"/>
      <c r="C73" s="164"/>
      <c r="D73" s="164"/>
      <c r="E73" s="164"/>
      <c r="F73" s="164"/>
      <c r="G73" s="164"/>
      <c r="H73" s="164"/>
      <c r="I73" s="164"/>
      <c r="J73" s="164"/>
      <c r="K73" s="164"/>
      <c r="L73" s="164"/>
      <c r="M73" s="164"/>
      <c r="N73" s="164"/>
      <c r="O73" s="164"/>
      <c r="P73" s="164"/>
      <c r="Q73" s="164"/>
      <c r="R73" s="164"/>
      <c r="S73" s="164"/>
      <c r="T73" s="164"/>
      <c r="U73" s="164"/>
      <c r="V73" s="164"/>
      <c r="W73" s="164"/>
      <c r="X73" s="164"/>
      <c r="Y73" s="164"/>
      <c r="Z73" s="164"/>
      <c r="AA73" s="164"/>
      <c r="AB73" s="164"/>
      <c r="AC73" s="164"/>
      <c r="AD73" s="164"/>
      <c r="AE73" s="164"/>
      <c r="AF73" s="164"/>
      <c r="AG73" s="164"/>
      <c r="AH73" s="164"/>
      <c r="AI73" s="164"/>
      <c r="AJ73" s="164"/>
      <c r="AK73" s="164"/>
      <c r="AL73" s="164"/>
      <c r="AM73" s="164"/>
      <c r="AN73" s="164"/>
      <c r="AO73" s="164"/>
      <c r="AP73" s="157" t="s">
        <v>202</v>
      </c>
      <c r="AQ73" s="158">
        <v>3.65</v>
      </c>
      <c r="AR73" s="158">
        <v>0.5</v>
      </c>
      <c r="AS73" s="158">
        <v>0.9</v>
      </c>
      <c r="AT73" s="158">
        <f t="shared" si="5"/>
        <v>1.6425000000000001</v>
      </c>
      <c r="AU73" s="158">
        <v>25</v>
      </c>
      <c r="AV73" s="159">
        <f t="shared" si="6"/>
        <v>1.6425000000000001</v>
      </c>
    </row>
    <row r="74" spans="2:48" ht="15.75">
      <c r="B74" s="152"/>
      <c r="C74" s="164"/>
      <c r="D74" s="164"/>
      <c r="E74" s="164"/>
      <c r="F74" s="164"/>
      <c r="G74" s="164"/>
      <c r="H74" s="164"/>
      <c r="I74" s="164"/>
      <c r="J74" s="164"/>
      <c r="K74" s="164"/>
      <c r="L74" s="164"/>
      <c r="M74" s="164"/>
      <c r="N74" s="164"/>
      <c r="O74" s="164"/>
      <c r="P74" s="164"/>
      <c r="Q74" s="164"/>
      <c r="R74" s="164"/>
      <c r="S74" s="164"/>
      <c r="T74" s="164"/>
      <c r="U74" s="164"/>
      <c r="V74" s="164"/>
      <c r="W74" s="164"/>
      <c r="X74" s="164"/>
      <c r="Y74" s="164"/>
      <c r="Z74" s="164"/>
      <c r="AA74" s="164"/>
      <c r="AB74" s="164"/>
      <c r="AC74" s="164"/>
      <c r="AD74" s="164"/>
      <c r="AE74" s="164"/>
      <c r="AF74" s="164"/>
      <c r="AG74" s="164"/>
      <c r="AH74" s="164"/>
      <c r="AI74" s="164"/>
      <c r="AJ74" s="164"/>
      <c r="AK74" s="164"/>
      <c r="AL74" s="164"/>
      <c r="AM74" s="164"/>
      <c r="AN74" s="164"/>
      <c r="AO74" s="164"/>
      <c r="AP74" s="157" t="s">
        <v>203</v>
      </c>
      <c r="AQ74" s="158">
        <v>3.65</v>
      </c>
      <c r="AR74" s="158">
        <v>0.5</v>
      </c>
      <c r="AS74" s="158">
        <v>0.9</v>
      </c>
      <c r="AT74" s="158">
        <f t="shared" si="5"/>
        <v>1.6425000000000001</v>
      </c>
      <c r="AU74" s="158">
        <v>26</v>
      </c>
      <c r="AV74" s="159">
        <f t="shared" si="6"/>
        <v>1.6425000000000001</v>
      </c>
    </row>
    <row r="75" spans="2:48" ht="15.75">
      <c r="B75" s="152"/>
      <c r="C75" s="164"/>
      <c r="D75" s="164"/>
      <c r="E75" s="164"/>
      <c r="F75" s="164"/>
      <c r="G75" s="164"/>
      <c r="H75" s="164"/>
      <c r="I75" s="164"/>
      <c r="J75" s="164"/>
      <c r="K75" s="164"/>
      <c r="L75" s="164"/>
      <c r="M75" s="164"/>
      <c r="N75" s="164"/>
      <c r="O75" s="164"/>
      <c r="P75" s="164"/>
      <c r="Q75" s="164"/>
      <c r="R75" s="164"/>
      <c r="S75" s="164"/>
      <c r="T75" s="164"/>
      <c r="U75" s="164"/>
      <c r="V75" s="164"/>
      <c r="W75" s="164"/>
      <c r="X75" s="164"/>
      <c r="Y75" s="164"/>
      <c r="Z75" s="164"/>
      <c r="AA75" s="164"/>
      <c r="AB75" s="164"/>
      <c r="AC75" s="164"/>
      <c r="AD75" s="164"/>
      <c r="AE75" s="164"/>
      <c r="AF75" s="164"/>
      <c r="AG75" s="164"/>
      <c r="AH75" s="164"/>
      <c r="AI75" s="164"/>
      <c r="AJ75" s="164"/>
      <c r="AK75" s="164"/>
      <c r="AL75" s="164"/>
      <c r="AM75" s="164"/>
      <c r="AN75" s="164"/>
      <c r="AO75" s="164"/>
      <c r="AP75" s="157" t="s">
        <v>204</v>
      </c>
      <c r="AQ75" s="158">
        <v>3.65</v>
      </c>
      <c r="AR75" s="158">
        <v>0.5</v>
      </c>
      <c r="AS75" s="158">
        <v>0.9</v>
      </c>
      <c r="AT75" s="158">
        <f t="shared" si="5"/>
        <v>1.6425000000000001</v>
      </c>
      <c r="AU75" s="158">
        <v>27</v>
      </c>
      <c r="AV75" s="159">
        <f t="shared" si="6"/>
        <v>1.6425000000000001</v>
      </c>
    </row>
    <row r="76" spans="2:48" ht="15.75">
      <c r="B76" s="152"/>
      <c r="C76" s="164"/>
      <c r="D76" s="164"/>
      <c r="E76" s="164"/>
      <c r="F76" s="164"/>
      <c r="G76" s="164"/>
      <c r="H76" s="164"/>
      <c r="I76" s="164"/>
      <c r="J76" s="164"/>
      <c r="K76" s="164"/>
      <c r="L76" s="164"/>
      <c r="M76" s="164"/>
      <c r="N76" s="164"/>
      <c r="O76" s="164"/>
      <c r="P76" s="164"/>
      <c r="Q76" s="164"/>
      <c r="R76" s="164"/>
      <c r="S76" s="164"/>
      <c r="T76" s="164"/>
      <c r="U76" s="164"/>
      <c r="V76" s="164"/>
      <c r="W76" s="164"/>
      <c r="X76" s="164"/>
      <c r="Y76" s="164"/>
      <c r="Z76" s="164"/>
      <c r="AA76" s="164"/>
      <c r="AB76" s="164"/>
      <c r="AC76" s="164"/>
      <c r="AD76" s="164"/>
      <c r="AE76" s="164"/>
      <c r="AF76" s="164"/>
      <c r="AG76" s="164"/>
      <c r="AH76" s="164"/>
      <c r="AI76" s="164"/>
      <c r="AJ76" s="164"/>
      <c r="AK76" s="164"/>
      <c r="AL76" s="164"/>
      <c r="AM76" s="164"/>
      <c r="AN76" s="164"/>
      <c r="AO76" s="164"/>
      <c r="AP76" s="157" t="s">
        <v>205</v>
      </c>
      <c r="AQ76" s="158">
        <v>3.65</v>
      </c>
      <c r="AR76" s="158">
        <v>0.5</v>
      </c>
      <c r="AS76" s="158">
        <v>0.9</v>
      </c>
      <c r="AT76" s="158">
        <f t="shared" si="5"/>
        <v>1.6425000000000001</v>
      </c>
      <c r="AU76" s="158">
        <v>28</v>
      </c>
      <c r="AV76" s="159">
        <f t="shared" si="6"/>
        <v>1.6425000000000001</v>
      </c>
    </row>
    <row r="77" spans="2:48" ht="15.75">
      <c r="B77" s="152"/>
      <c r="C77" s="164"/>
      <c r="D77" s="164"/>
      <c r="E77" s="164"/>
      <c r="F77" s="164"/>
      <c r="G77" s="164"/>
      <c r="H77" s="164"/>
      <c r="I77" s="164"/>
      <c r="J77" s="164"/>
      <c r="K77" s="164"/>
      <c r="L77" s="164"/>
      <c r="M77" s="164"/>
      <c r="N77" s="164"/>
      <c r="O77" s="164"/>
      <c r="P77" s="164"/>
      <c r="Q77" s="164"/>
      <c r="R77" s="164"/>
      <c r="S77" s="164"/>
      <c r="T77" s="164"/>
      <c r="U77" s="164"/>
      <c r="V77" s="164"/>
      <c r="W77" s="164"/>
      <c r="X77" s="164"/>
      <c r="Y77" s="164"/>
      <c r="Z77" s="164"/>
      <c r="AA77" s="164"/>
      <c r="AB77" s="164"/>
      <c r="AC77" s="164"/>
      <c r="AD77" s="164"/>
      <c r="AE77" s="164"/>
      <c r="AF77" s="164"/>
      <c r="AG77" s="164"/>
      <c r="AH77" s="164"/>
      <c r="AI77" s="164"/>
      <c r="AJ77" s="164"/>
      <c r="AK77" s="164"/>
      <c r="AL77" s="164"/>
      <c r="AM77" s="164"/>
      <c r="AN77" s="164"/>
      <c r="AO77" s="164"/>
      <c r="AP77" s="157" t="s">
        <v>206</v>
      </c>
      <c r="AQ77" s="158">
        <v>3.65</v>
      </c>
      <c r="AR77" s="158">
        <v>0.5</v>
      </c>
      <c r="AS77" s="158">
        <v>0.9</v>
      </c>
      <c r="AT77" s="158">
        <f t="shared" si="5"/>
        <v>1.6425000000000001</v>
      </c>
      <c r="AU77" s="158">
        <v>29</v>
      </c>
      <c r="AV77" s="159">
        <f t="shared" si="6"/>
        <v>1.6425000000000001</v>
      </c>
    </row>
    <row r="78" spans="2:48" ht="16.5" thickBot="1">
      <c r="B78" s="152"/>
      <c r="C78" s="164"/>
      <c r="D78" s="164"/>
      <c r="E78" s="164"/>
      <c r="F78" s="164"/>
      <c r="G78" s="164"/>
      <c r="H78" s="164"/>
      <c r="I78" s="164"/>
      <c r="J78" s="164"/>
      <c r="K78" s="164"/>
      <c r="L78" s="164"/>
      <c r="M78" s="164"/>
      <c r="N78" s="164"/>
      <c r="O78" s="164"/>
      <c r="P78" s="164"/>
      <c r="Q78" s="164"/>
      <c r="R78" s="164"/>
      <c r="S78" s="164"/>
      <c r="T78" s="164"/>
      <c r="U78" s="164"/>
      <c r="V78" s="164"/>
      <c r="W78" s="164"/>
      <c r="X78" s="164"/>
      <c r="Y78" s="164"/>
      <c r="Z78" s="164"/>
      <c r="AA78" s="164"/>
      <c r="AB78" s="164"/>
      <c r="AC78" s="164"/>
      <c r="AD78" s="164"/>
      <c r="AE78" s="164"/>
      <c r="AF78" s="164"/>
      <c r="AG78" s="164"/>
      <c r="AH78" s="164"/>
      <c r="AI78" s="164"/>
      <c r="AJ78" s="164"/>
      <c r="AK78" s="164"/>
      <c r="AL78" s="164"/>
      <c r="AM78" s="164"/>
      <c r="AN78" s="164"/>
      <c r="AO78" s="164"/>
      <c r="AP78" s="157" t="s">
        <v>207</v>
      </c>
      <c r="AQ78" s="158">
        <v>3.65</v>
      </c>
      <c r="AR78" s="158">
        <v>0.5</v>
      </c>
      <c r="AS78" s="158">
        <v>0.9</v>
      </c>
      <c r="AT78" s="158">
        <f t="shared" si="5"/>
        <v>1.6425000000000001</v>
      </c>
      <c r="AU78" s="158">
        <v>30</v>
      </c>
      <c r="AV78" s="159">
        <f t="shared" si="6"/>
        <v>1.6425000000000001</v>
      </c>
    </row>
    <row r="79" spans="2:48" ht="18">
      <c r="B79" s="253" t="s">
        <v>208</v>
      </c>
      <c r="C79" s="239"/>
      <c r="D79" s="239"/>
      <c r="E79" s="239"/>
      <c r="F79" s="239"/>
      <c r="G79" s="239"/>
      <c r="H79" s="239"/>
      <c r="I79" s="239"/>
      <c r="J79" s="239"/>
      <c r="K79" s="239"/>
      <c r="L79" s="239"/>
      <c r="M79" s="239"/>
      <c r="N79" s="239"/>
      <c r="O79" s="239"/>
      <c r="P79" s="239"/>
      <c r="Q79" s="239"/>
      <c r="R79" s="239"/>
      <c r="S79" s="239"/>
      <c r="T79" s="239"/>
      <c r="U79" s="239"/>
      <c r="V79" s="239"/>
      <c r="W79" s="239"/>
      <c r="X79" s="239"/>
      <c r="Y79" s="239"/>
      <c r="Z79" s="239"/>
      <c r="AA79" s="239"/>
      <c r="AB79" s="239"/>
      <c r="AC79" s="239"/>
      <c r="AD79" s="239"/>
      <c r="AE79" s="239"/>
      <c r="AF79" s="239"/>
      <c r="AG79" s="239"/>
      <c r="AH79" s="239"/>
      <c r="AI79" s="239"/>
      <c r="AJ79" s="239"/>
      <c r="AK79" s="239"/>
      <c r="AL79" s="239"/>
      <c r="AM79" s="239"/>
      <c r="AN79" s="239"/>
      <c r="AO79" s="239"/>
      <c r="AP79" s="257" t="s">
        <v>209</v>
      </c>
      <c r="AQ79" s="258"/>
      <c r="AR79" s="258"/>
      <c r="AS79" s="258"/>
      <c r="AT79" s="258"/>
      <c r="AU79" s="259"/>
      <c r="AV79" s="165">
        <f>SUM(AV23:AV78)</f>
        <v>85.40999999999994</v>
      </c>
    </row>
    <row r="80" spans="2:48" ht="18">
      <c r="B80" s="241"/>
      <c r="C80" s="242"/>
      <c r="D80" s="242"/>
      <c r="E80" s="242"/>
      <c r="F80" s="242"/>
      <c r="G80" s="242"/>
      <c r="H80" s="242"/>
      <c r="I80" s="242"/>
      <c r="J80" s="242"/>
      <c r="K80" s="242"/>
      <c r="L80" s="242"/>
      <c r="M80" s="242"/>
      <c r="N80" s="242"/>
      <c r="O80" s="242"/>
      <c r="P80" s="242"/>
      <c r="Q80" s="242"/>
      <c r="R80" s="242"/>
      <c r="S80" s="242"/>
      <c r="T80" s="242"/>
      <c r="U80" s="242"/>
      <c r="V80" s="242"/>
      <c r="W80" s="242"/>
      <c r="X80" s="242"/>
      <c r="Y80" s="242"/>
      <c r="Z80" s="242"/>
      <c r="AA80" s="242"/>
      <c r="AB80" s="242"/>
      <c r="AC80" s="242"/>
      <c r="AD80" s="242"/>
      <c r="AE80" s="242"/>
      <c r="AF80" s="242"/>
      <c r="AG80" s="242"/>
      <c r="AH80" s="242"/>
      <c r="AI80" s="242"/>
      <c r="AJ80" s="242"/>
      <c r="AK80" s="242"/>
      <c r="AL80" s="242"/>
      <c r="AM80" s="242"/>
      <c r="AN80" s="242"/>
      <c r="AO80" s="254"/>
      <c r="AP80" s="260"/>
      <c r="AQ80" s="261"/>
      <c r="AR80" s="261"/>
      <c r="AS80" s="261"/>
      <c r="AT80" s="261"/>
      <c r="AU80" s="262"/>
      <c r="AV80" s="166"/>
    </row>
    <row r="81" spans="2:48" ht="16.5" thickBot="1">
      <c r="B81" s="255"/>
      <c r="C81" s="256"/>
      <c r="D81" s="256"/>
      <c r="E81" s="256"/>
      <c r="F81" s="256"/>
      <c r="G81" s="256"/>
      <c r="H81" s="256"/>
      <c r="I81" s="256"/>
      <c r="J81" s="256"/>
      <c r="K81" s="256"/>
      <c r="L81" s="256"/>
      <c r="M81" s="256"/>
      <c r="N81" s="256"/>
      <c r="O81" s="256"/>
      <c r="P81" s="256"/>
      <c r="Q81" s="256"/>
      <c r="R81" s="256"/>
      <c r="S81" s="256"/>
      <c r="T81" s="256"/>
      <c r="U81" s="256"/>
      <c r="V81" s="256"/>
      <c r="W81" s="256"/>
      <c r="X81" s="256"/>
      <c r="Y81" s="256"/>
      <c r="Z81" s="256"/>
      <c r="AA81" s="256"/>
      <c r="AB81" s="256"/>
      <c r="AC81" s="256"/>
      <c r="AD81" s="256"/>
      <c r="AE81" s="256"/>
      <c r="AF81" s="256"/>
      <c r="AG81" s="256"/>
      <c r="AH81" s="256"/>
      <c r="AI81" s="256"/>
      <c r="AJ81" s="256"/>
      <c r="AK81" s="256"/>
      <c r="AL81" s="256"/>
      <c r="AM81" s="256"/>
      <c r="AN81" s="256"/>
      <c r="AO81" s="256"/>
      <c r="AP81" s="263" t="s">
        <v>210</v>
      </c>
      <c r="AQ81" s="264"/>
      <c r="AR81" s="264"/>
      <c r="AS81" s="264"/>
      <c r="AT81" s="264"/>
      <c r="AU81" s="265"/>
      <c r="AV81" s="167">
        <f>ROUND(SUM(AV79),20)</f>
        <v>85.409999999999897</v>
      </c>
    </row>
    <row r="82" spans="2:48" ht="18">
      <c r="B82" s="168" t="s">
        <v>211</v>
      </c>
      <c r="C82" s="169"/>
      <c r="D82" s="169"/>
      <c r="E82" s="169"/>
      <c r="F82" s="169"/>
      <c r="G82" s="169"/>
      <c r="H82" s="169"/>
      <c r="I82" s="169"/>
      <c r="J82" s="169"/>
      <c r="K82" s="169"/>
      <c r="L82" s="169"/>
      <c r="M82" s="169"/>
      <c r="N82" s="169"/>
      <c r="O82" s="169"/>
      <c r="P82" s="169"/>
      <c r="Q82" s="169"/>
      <c r="R82" s="169"/>
      <c r="S82" s="169"/>
      <c r="T82" s="169"/>
      <c r="U82" s="169"/>
      <c r="V82" s="169"/>
      <c r="W82" s="169"/>
      <c r="X82" s="169"/>
      <c r="Y82" s="169"/>
      <c r="Z82" s="169"/>
      <c r="AA82" s="169"/>
      <c r="AB82" s="169"/>
      <c r="AC82" s="169"/>
      <c r="AD82" s="169"/>
      <c r="AE82" s="169"/>
      <c r="AF82" s="169"/>
      <c r="AG82" s="169"/>
      <c r="AH82" s="169"/>
      <c r="AI82" s="169"/>
      <c r="AJ82" s="169"/>
      <c r="AK82" s="169"/>
      <c r="AL82" s="169"/>
      <c r="AM82" s="169"/>
      <c r="AN82" s="169"/>
      <c r="AO82" s="170"/>
      <c r="AP82" s="171" t="s">
        <v>212</v>
      </c>
      <c r="AQ82" s="140"/>
      <c r="AR82" s="140"/>
      <c r="AS82" s="140"/>
      <c r="AT82" s="140"/>
      <c r="AU82" s="140"/>
      <c r="AV82" s="172"/>
    </row>
    <row r="83" spans="2:48">
      <c r="B83" s="226"/>
      <c r="C83" s="227"/>
      <c r="D83" s="227"/>
      <c r="E83" s="227"/>
      <c r="F83" s="227"/>
      <c r="G83" s="227"/>
      <c r="H83" s="227"/>
      <c r="I83" s="227"/>
      <c r="J83" s="227"/>
      <c r="K83" s="227"/>
      <c r="L83" s="227"/>
      <c r="M83" s="227"/>
      <c r="N83" s="227"/>
      <c r="O83" s="227"/>
      <c r="P83" s="227"/>
      <c r="Q83" s="227"/>
      <c r="R83" s="227"/>
      <c r="S83" s="227"/>
      <c r="T83" s="227"/>
      <c r="U83" s="227"/>
      <c r="V83" s="227"/>
      <c r="W83" s="227"/>
      <c r="X83" s="227"/>
      <c r="Y83" s="227"/>
      <c r="Z83" s="227"/>
      <c r="AA83" s="227"/>
      <c r="AB83" s="227"/>
      <c r="AC83" s="227"/>
      <c r="AD83" s="227"/>
      <c r="AE83" s="227"/>
      <c r="AF83" s="227"/>
      <c r="AG83" s="227"/>
      <c r="AH83" s="227"/>
      <c r="AI83" s="227"/>
      <c r="AJ83" s="227"/>
      <c r="AK83" s="227"/>
      <c r="AL83" s="227"/>
      <c r="AM83" s="227"/>
      <c r="AN83" s="227"/>
      <c r="AO83" s="228"/>
      <c r="AP83" s="232"/>
      <c r="AQ83" s="233"/>
      <c r="AR83" s="233"/>
      <c r="AS83" s="233"/>
      <c r="AT83" s="233"/>
      <c r="AU83" s="233"/>
      <c r="AV83" s="234"/>
    </row>
    <row r="84" spans="2:48">
      <c r="B84" s="226"/>
      <c r="C84" s="227"/>
      <c r="D84" s="227"/>
      <c r="E84" s="227"/>
      <c r="F84" s="227"/>
      <c r="G84" s="227"/>
      <c r="H84" s="227"/>
      <c r="I84" s="227"/>
      <c r="J84" s="227"/>
      <c r="K84" s="227"/>
      <c r="L84" s="227"/>
      <c r="M84" s="227"/>
      <c r="N84" s="227"/>
      <c r="O84" s="227"/>
      <c r="P84" s="227"/>
      <c r="Q84" s="227"/>
      <c r="R84" s="227"/>
      <c r="S84" s="227"/>
      <c r="T84" s="227"/>
      <c r="U84" s="227"/>
      <c r="V84" s="227"/>
      <c r="W84" s="227"/>
      <c r="X84" s="227"/>
      <c r="Y84" s="227"/>
      <c r="Z84" s="227"/>
      <c r="AA84" s="227"/>
      <c r="AB84" s="227"/>
      <c r="AC84" s="227"/>
      <c r="AD84" s="227"/>
      <c r="AE84" s="227"/>
      <c r="AF84" s="227"/>
      <c r="AG84" s="227"/>
      <c r="AH84" s="227"/>
      <c r="AI84" s="227"/>
      <c r="AJ84" s="227"/>
      <c r="AK84" s="227"/>
      <c r="AL84" s="227"/>
      <c r="AM84" s="227"/>
      <c r="AN84" s="227"/>
      <c r="AO84" s="228"/>
      <c r="AP84" s="232"/>
      <c r="AQ84" s="233"/>
      <c r="AR84" s="233"/>
      <c r="AS84" s="233"/>
      <c r="AT84" s="233"/>
      <c r="AU84" s="233"/>
      <c r="AV84" s="234"/>
    </row>
    <row r="85" spans="2:48">
      <c r="B85" s="226"/>
      <c r="C85" s="227"/>
      <c r="D85" s="227"/>
      <c r="E85" s="227"/>
      <c r="F85" s="227"/>
      <c r="G85" s="227"/>
      <c r="H85" s="227"/>
      <c r="I85" s="227"/>
      <c r="J85" s="227"/>
      <c r="K85" s="227"/>
      <c r="L85" s="227"/>
      <c r="M85" s="227"/>
      <c r="N85" s="227"/>
      <c r="O85" s="227"/>
      <c r="P85" s="227"/>
      <c r="Q85" s="227"/>
      <c r="R85" s="227"/>
      <c r="S85" s="227"/>
      <c r="T85" s="227"/>
      <c r="U85" s="227"/>
      <c r="V85" s="227"/>
      <c r="W85" s="227"/>
      <c r="X85" s="227"/>
      <c r="Y85" s="227"/>
      <c r="Z85" s="227"/>
      <c r="AA85" s="227"/>
      <c r="AB85" s="227"/>
      <c r="AC85" s="227"/>
      <c r="AD85" s="227"/>
      <c r="AE85" s="227"/>
      <c r="AF85" s="227"/>
      <c r="AG85" s="227"/>
      <c r="AH85" s="227"/>
      <c r="AI85" s="227"/>
      <c r="AJ85" s="227"/>
      <c r="AK85" s="227"/>
      <c r="AL85" s="227"/>
      <c r="AM85" s="227"/>
      <c r="AN85" s="227"/>
      <c r="AO85" s="228"/>
      <c r="AP85" s="232"/>
      <c r="AQ85" s="233"/>
      <c r="AR85" s="233"/>
      <c r="AS85" s="233"/>
      <c r="AT85" s="233"/>
      <c r="AU85" s="233"/>
      <c r="AV85" s="234"/>
    </row>
    <row r="86" spans="2:48">
      <c r="B86" s="229"/>
      <c r="C86" s="230"/>
      <c r="D86" s="230"/>
      <c r="E86" s="230"/>
      <c r="F86" s="230"/>
      <c r="G86" s="230"/>
      <c r="H86" s="230"/>
      <c r="I86" s="230"/>
      <c r="J86" s="230"/>
      <c r="K86" s="230"/>
      <c r="L86" s="230"/>
      <c r="M86" s="230"/>
      <c r="N86" s="230"/>
      <c r="O86" s="230"/>
      <c r="P86" s="230"/>
      <c r="Q86" s="230"/>
      <c r="R86" s="230"/>
      <c r="S86" s="230"/>
      <c r="T86" s="230"/>
      <c r="U86" s="230"/>
      <c r="V86" s="230"/>
      <c r="W86" s="230"/>
      <c r="X86" s="230"/>
      <c r="Y86" s="230"/>
      <c r="Z86" s="230"/>
      <c r="AA86" s="230"/>
      <c r="AB86" s="230"/>
      <c r="AC86" s="230"/>
      <c r="AD86" s="230"/>
      <c r="AE86" s="230"/>
      <c r="AF86" s="230"/>
      <c r="AG86" s="230"/>
      <c r="AH86" s="230"/>
      <c r="AI86" s="230"/>
      <c r="AJ86" s="230"/>
      <c r="AK86" s="230"/>
      <c r="AL86" s="230"/>
      <c r="AM86" s="230"/>
      <c r="AN86" s="230"/>
      <c r="AO86" s="231"/>
      <c r="AP86" s="235"/>
      <c r="AQ86" s="236"/>
      <c r="AR86" s="236"/>
      <c r="AS86" s="236"/>
      <c r="AT86" s="236"/>
      <c r="AU86" s="236"/>
      <c r="AV86" s="237"/>
    </row>
    <row r="87" spans="2:48">
      <c r="B87" s="238"/>
      <c r="C87" s="239"/>
      <c r="D87" s="239"/>
      <c r="E87" s="239"/>
      <c r="F87" s="239"/>
      <c r="G87" s="239"/>
      <c r="H87" s="239"/>
      <c r="I87" s="239"/>
      <c r="J87" s="239"/>
      <c r="K87" s="239"/>
      <c r="L87" s="239"/>
      <c r="M87" s="239"/>
      <c r="N87" s="239"/>
      <c r="O87" s="239"/>
      <c r="P87" s="239"/>
      <c r="Q87" s="239"/>
      <c r="R87" s="239"/>
      <c r="S87" s="239"/>
      <c r="T87" s="239"/>
      <c r="U87" s="239"/>
      <c r="V87" s="239"/>
      <c r="W87" s="239"/>
      <c r="X87" s="239"/>
      <c r="Y87" s="239"/>
      <c r="Z87" s="239"/>
      <c r="AA87" s="239"/>
      <c r="AB87" s="239"/>
      <c r="AC87" s="239"/>
      <c r="AD87" s="239"/>
      <c r="AE87" s="239"/>
      <c r="AF87" s="239"/>
      <c r="AG87" s="239"/>
      <c r="AH87" s="239"/>
      <c r="AI87" s="239"/>
      <c r="AJ87" s="239"/>
      <c r="AK87" s="239"/>
      <c r="AL87" s="239"/>
      <c r="AM87" s="239"/>
      <c r="AN87" s="239"/>
      <c r="AO87" s="240"/>
      <c r="AP87" s="247">
        <v>0</v>
      </c>
      <c r="AQ87" s="239"/>
      <c r="AR87" s="239"/>
      <c r="AS87" s="239"/>
      <c r="AT87" s="239"/>
      <c r="AU87" s="239"/>
      <c r="AV87" s="248"/>
    </row>
    <row r="88" spans="2:48">
      <c r="B88" s="241"/>
      <c r="C88" s="242"/>
      <c r="D88" s="242"/>
      <c r="E88" s="242"/>
      <c r="F88" s="242"/>
      <c r="G88" s="242"/>
      <c r="H88" s="242"/>
      <c r="I88" s="242"/>
      <c r="J88" s="242"/>
      <c r="K88" s="242"/>
      <c r="L88" s="242"/>
      <c r="M88" s="242"/>
      <c r="N88" s="242"/>
      <c r="O88" s="242"/>
      <c r="P88" s="242"/>
      <c r="Q88" s="242"/>
      <c r="R88" s="242"/>
      <c r="S88" s="242"/>
      <c r="T88" s="242"/>
      <c r="U88" s="242"/>
      <c r="V88" s="242"/>
      <c r="W88" s="242"/>
      <c r="X88" s="242"/>
      <c r="Y88" s="242"/>
      <c r="Z88" s="242"/>
      <c r="AA88" s="242"/>
      <c r="AB88" s="242"/>
      <c r="AC88" s="242"/>
      <c r="AD88" s="242"/>
      <c r="AE88" s="242"/>
      <c r="AF88" s="242"/>
      <c r="AG88" s="242"/>
      <c r="AH88" s="242"/>
      <c r="AI88" s="242"/>
      <c r="AJ88" s="242"/>
      <c r="AK88" s="242"/>
      <c r="AL88" s="242"/>
      <c r="AM88" s="242"/>
      <c r="AN88" s="242"/>
      <c r="AO88" s="243"/>
      <c r="AP88" s="249"/>
      <c r="AQ88" s="242"/>
      <c r="AR88" s="242"/>
      <c r="AS88" s="242"/>
      <c r="AT88" s="242"/>
      <c r="AU88" s="242"/>
      <c r="AV88" s="250"/>
    </row>
    <row r="89" spans="2:48">
      <c r="B89" s="241"/>
      <c r="C89" s="242"/>
      <c r="D89" s="242"/>
      <c r="E89" s="242"/>
      <c r="F89" s="242"/>
      <c r="G89" s="242"/>
      <c r="H89" s="242"/>
      <c r="I89" s="242"/>
      <c r="J89" s="242"/>
      <c r="K89" s="242"/>
      <c r="L89" s="242"/>
      <c r="M89" s="242"/>
      <c r="N89" s="242"/>
      <c r="O89" s="242"/>
      <c r="P89" s="242"/>
      <c r="Q89" s="242"/>
      <c r="R89" s="242"/>
      <c r="S89" s="242"/>
      <c r="T89" s="242"/>
      <c r="U89" s="242"/>
      <c r="V89" s="242"/>
      <c r="W89" s="242"/>
      <c r="X89" s="242"/>
      <c r="Y89" s="242"/>
      <c r="Z89" s="242"/>
      <c r="AA89" s="242"/>
      <c r="AB89" s="242"/>
      <c r="AC89" s="242"/>
      <c r="AD89" s="242"/>
      <c r="AE89" s="242"/>
      <c r="AF89" s="242"/>
      <c r="AG89" s="242"/>
      <c r="AH89" s="242"/>
      <c r="AI89" s="242"/>
      <c r="AJ89" s="242"/>
      <c r="AK89" s="242"/>
      <c r="AL89" s="242"/>
      <c r="AM89" s="242"/>
      <c r="AN89" s="242"/>
      <c r="AO89" s="243"/>
      <c r="AP89" s="249"/>
      <c r="AQ89" s="242"/>
      <c r="AR89" s="242"/>
      <c r="AS89" s="242"/>
      <c r="AT89" s="242"/>
      <c r="AU89" s="242"/>
      <c r="AV89" s="250"/>
    </row>
    <row r="90" spans="2:48" ht="15.75" thickBot="1">
      <c r="B90" s="244"/>
      <c r="C90" s="245"/>
      <c r="D90" s="245"/>
      <c r="E90" s="245"/>
      <c r="F90" s="245"/>
      <c r="G90" s="245"/>
      <c r="H90" s="245"/>
      <c r="I90" s="245"/>
      <c r="J90" s="245"/>
      <c r="K90" s="245"/>
      <c r="L90" s="245"/>
      <c r="M90" s="245"/>
      <c r="N90" s="245"/>
      <c r="O90" s="245"/>
      <c r="P90" s="245"/>
      <c r="Q90" s="245"/>
      <c r="R90" s="245"/>
      <c r="S90" s="245"/>
      <c r="T90" s="245"/>
      <c r="U90" s="245"/>
      <c r="V90" s="245"/>
      <c r="W90" s="245"/>
      <c r="X90" s="245"/>
      <c r="Y90" s="245"/>
      <c r="Z90" s="245"/>
      <c r="AA90" s="245"/>
      <c r="AB90" s="245"/>
      <c r="AC90" s="245"/>
      <c r="AD90" s="245"/>
      <c r="AE90" s="245"/>
      <c r="AF90" s="245"/>
      <c r="AG90" s="245"/>
      <c r="AH90" s="245"/>
      <c r="AI90" s="245"/>
      <c r="AJ90" s="245"/>
      <c r="AK90" s="245"/>
      <c r="AL90" s="245"/>
      <c r="AM90" s="245"/>
      <c r="AN90" s="245"/>
      <c r="AO90" s="246"/>
      <c r="AP90" s="251"/>
      <c r="AQ90" s="245"/>
      <c r="AR90" s="245"/>
      <c r="AS90" s="245"/>
      <c r="AT90" s="245"/>
      <c r="AU90" s="245"/>
      <c r="AV90" s="252"/>
    </row>
  </sheetData>
  <mergeCells count="56">
    <mergeCell ref="B2:R7"/>
    <mergeCell ref="S2:AS7"/>
    <mergeCell ref="AT2:AV7"/>
    <mergeCell ref="B8:N8"/>
    <mergeCell ref="O8:AV8"/>
    <mergeCell ref="B10:H10"/>
    <mergeCell ref="I10:J10"/>
    <mergeCell ref="K10:L10"/>
    <mergeCell ref="M10:N10"/>
    <mergeCell ref="O10:P10"/>
    <mergeCell ref="Q10:R10"/>
    <mergeCell ref="S10:V10"/>
    <mergeCell ref="AE10:AJ10"/>
    <mergeCell ref="AK10:AN10"/>
    <mergeCell ref="AQ10:AV10"/>
    <mergeCell ref="B12:K13"/>
    <mergeCell ref="L12:AV13"/>
    <mergeCell ref="B14:K14"/>
    <mergeCell ref="L14:AO14"/>
    <mergeCell ref="AQ14:AR14"/>
    <mergeCell ref="B15:K15"/>
    <mergeCell ref="L15:AO15"/>
    <mergeCell ref="AQ15:AR15"/>
    <mergeCell ref="AS15:AT15"/>
    <mergeCell ref="AU15:AV15"/>
    <mergeCell ref="B16:K16"/>
    <mergeCell ref="L16:AO16"/>
    <mergeCell ref="AQ16:AR16"/>
    <mergeCell ref="AS16:AT16"/>
    <mergeCell ref="AU16:AV16"/>
    <mergeCell ref="AU21:AU22"/>
    <mergeCell ref="B17:AV17"/>
    <mergeCell ref="B18:G20"/>
    <mergeCell ref="H18:K20"/>
    <mergeCell ref="L18:N20"/>
    <mergeCell ref="O18:AO20"/>
    <mergeCell ref="AP18:AP20"/>
    <mergeCell ref="AQ18:AQ20"/>
    <mergeCell ref="AR18:AR20"/>
    <mergeCell ref="AS18:AV20"/>
    <mergeCell ref="AV21:AV22"/>
    <mergeCell ref="AP23:AV23"/>
    <mergeCell ref="B83:AO86"/>
    <mergeCell ref="AP83:AV86"/>
    <mergeCell ref="B87:AO90"/>
    <mergeCell ref="AP87:AV90"/>
    <mergeCell ref="AP35:AV35"/>
    <mergeCell ref="AP46:AV46"/>
    <mergeCell ref="AP65:AV65"/>
    <mergeCell ref="B79:AO81"/>
    <mergeCell ref="AP79:AU79"/>
    <mergeCell ref="AP80:AU80"/>
    <mergeCell ref="AP81:AU81"/>
    <mergeCell ref="AP21:AP22"/>
    <mergeCell ref="AQ21:AS21"/>
    <mergeCell ref="AT21:AT22"/>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AZ90"/>
  <sheetViews>
    <sheetView topLeftCell="A36" zoomScale="55" zoomScaleNormal="55" workbookViewId="0">
      <selection activeCell="AD58" sqref="AD58"/>
    </sheetView>
  </sheetViews>
  <sheetFormatPr baseColWidth="10" defaultRowHeight="15"/>
  <cols>
    <col min="15" max="20" width="1.7109375" customWidth="1"/>
    <col min="21" max="21" width="4.7109375" customWidth="1"/>
    <col min="22" max="41" width="1.7109375" customWidth="1"/>
  </cols>
  <sheetData>
    <row r="1" spans="2:52" ht="15.75" thickBot="1"/>
    <row r="2" spans="2:52" ht="18">
      <c r="B2" s="325"/>
      <c r="C2" s="326"/>
      <c r="D2" s="326"/>
      <c r="E2" s="326"/>
      <c r="F2" s="326"/>
      <c r="G2" s="326"/>
      <c r="H2" s="326"/>
      <c r="I2" s="326"/>
      <c r="J2" s="326"/>
      <c r="K2" s="326"/>
      <c r="L2" s="326"/>
      <c r="M2" s="326"/>
      <c r="N2" s="326"/>
      <c r="O2" s="326"/>
      <c r="P2" s="326"/>
      <c r="Q2" s="326"/>
      <c r="R2" s="326"/>
      <c r="S2" s="331" t="s">
        <v>225</v>
      </c>
      <c r="T2" s="331"/>
      <c r="U2" s="331"/>
      <c r="V2" s="331"/>
      <c r="W2" s="331"/>
      <c r="X2" s="331"/>
      <c r="Y2" s="331"/>
      <c r="Z2" s="331"/>
      <c r="AA2" s="331"/>
      <c r="AB2" s="331"/>
      <c r="AC2" s="331"/>
      <c r="AD2" s="331"/>
      <c r="AE2" s="331"/>
      <c r="AF2" s="331"/>
      <c r="AG2" s="331"/>
      <c r="AH2" s="331"/>
      <c r="AI2" s="331"/>
      <c r="AJ2" s="331"/>
      <c r="AK2" s="331"/>
      <c r="AL2" s="331"/>
      <c r="AM2" s="331"/>
      <c r="AN2" s="331"/>
      <c r="AO2" s="331"/>
      <c r="AP2" s="331"/>
      <c r="AQ2" s="331"/>
      <c r="AR2" s="331"/>
      <c r="AS2" s="332"/>
      <c r="AT2" s="173"/>
      <c r="AU2" s="173"/>
      <c r="AV2" s="173"/>
      <c r="AW2" s="173"/>
      <c r="AX2" s="337"/>
      <c r="AY2" s="294"/>
      <c r="AZ2" s="295"/>
    </row>
    <row r="3" spans="2:52" ht="18">
      <c r="B3" s="327"/>
      <c r="C3" s="328"/>
      <c r="D3" s="328"/>
      <c r="E3" s="328"/>
      <c r="F3" s="328"/>
      <c r="G3" s="328"/>
      <c r="H3" s="328"/>
      <c r="I3" s="328"/>
      <c r="J3" s="328"/>
      <c r="K3" s="328"/>
      <c r="L3" s="328"/>
      <c r="M3" s="328"/>
      <c r="N3" s="328"/>
      <c r="O3" s="328"/>
      <c r="P3" s="328"/>
      <c r="Q3" s="328"/>
      <c r="R3" s="328"/>
      <c r="S3" s="333"/>
      <c r="T3" s="333"/>
      <c r="U3" s="333"/>
      <c r="V3" s="333"/>
      <c r="W3" s="333"/>
      <c r="X3" s="333"/>
      <c r="Y3" s="333"/>
      <c r="Z3" s="333"/>
      <c r="AA3" s="333"/>
      <c r="AB3" s="333"/>
      <c r="AC3" s="333"/>
      <c r="AD3" s="333"/>
      <c r="AE3" s="333"/>
      <c r="AF3" s="333"/>
      <c r="AG3" s="333"/>
      <c r="AH3" s="333"/>
      <c r="AI3" s="333"/>
      <c r="AJ3" s="333"/>
      <c r="AK3" s="333"/>
      <c r="AL3" s="333"/>
      <c r="AM3" s="333"/>
      <c r="AN3" s="333"/>
      <c r="AO3" s="333"/>
      <c r="AP3" s="333"/>
      <c r="AQ3" s="333"/>
      <c r="AR3" s="333"/>
      <c r="AS3" s="334"/>
      <c r="AT3" s="174"/>
      <c r="AU3" s="174"/>
      <c r="AV3" s="174"/>
      <c r="AW3" s="174"/>
      <c r="AX3" s="338"/>
      <c r="AY3" s="242"/>
      <c r="AZ3" s="250"/>
    </row>
    <row r="4" spans="2:52" ht="18">
      <c r="B4" s="327"/>
      <c r="C4" s="328"/>
      <c r="D4" s="328"/>
      <c r="E4" s="328"/>
      <c r="F4" s="328"/>
      <c r="G4" s="328"/>
      <c r="H4" s="328"/>
      <c r="I4" s="328"/>
      <c r="J4" s="328"/>
      <c r="K4" s="328"/>
      <c r="L4" s="328"/>
      <c r="M4" s="328"/>
      <c r="N4" s="328"/>
      <c r="O4" s="328"/>
      <c r="P4" s="328"/>
      <c r="Q4" s="328"/>
      <c r="R4" s="328"/>
      <c r="S4" s="333"/>
      <c r="T4" s="333"/>
      <c r="U4" s="333"/>
      <c r="V4" s="333"/>
      <c r="W4" s="333"/>
      <c r="X4" s="333"/>
      <c r="Y4" s="333"/>
      <c r="Z4" s="333"/>
      <c r="AA4" s="333"/>
      <c r="AB4" s="333"/>
      <c r="AC4" s="333"/>
      <c r="AD4" s="333"/>
      <c r="AE4" s="333"/>
      <c r="AF4" s="333"/>
      <c r="AG4" s="333"/>
      <c r="AH4" s="333"/>
      <c r="AI4" s="333"/>
      <c r="AJ4" s="333"/>
      <c r="AK4" s="333"/>
      <c r="AL4" s="333"/>
      <c r="AM4" s="333"/>
      <c r="AN4" s="333"/>
      <c r="AO4" s="333"/>
      <c r="AP4" s="333"/>
      <c r="AQ4" s="333"/>
      <c r="AR4" s="333"/>
      <c r="AS4" s="334"/>
      <c r="AT4" s="174"/>
      <c r="AU4" s="174"/>
      <c r="AV4" s="174"/>
      <c r="AW4" s="174"/>
      <c r="AX4" s="338"/>
      <c r="AY4" s="242"/>
      <c r="AZ4" s="250"/>
    </row>
    <row r="5" spans="2:52" ht="18">
      <c r="B5" s="327"/>
      <c r="C5" s="328"/>
      <c r="D5" s="328"/>
      <c r="E5" s="328"/>
      <c r="F5" s="328"/>
      <c r="G5" s="328"/>
      <c r="H5" s="328"/>
      <c r="I5" s="328"/>
      <c r="J5" s="328"/>
      <c r="K5" s="328"/>
      <c r="L5" s="328"/>
      <c r="M5" s="328"/>
      <c r="N5" s="328"/>
      <c r="O5" s="328"/>
      <c r="P5" s="328"/>
      <c r="Q5" s="328"/>
      <c r="R5" s="328"/>
      <c r="S5" s="333"/>
      <c r="T5" s="333"/>
      <c r="U5" s="333"/>
      <c r="V5" s="333"/>
      <c r="W5" s="333"/>
      <c r="X5" s="333"/>
      <c r="Y5" s="333"/>
      <c r="Z5" s="333"/>
      <c r="AA5" s="333"/>
      <c r="AB5" s="333"/>
      <c r="AC5" s="333"/>
      <c r="AD5" s="333"/>
      <c r="AE5" s="333"/>
      <c r="AF5" s="333"/>
      <c r="AG5" s="333"/>
      <c r="AH5" s="333"/>
      <c r="AI5" s="333"/>
      <c r="AJ5" s="333"/>
      <c r="AK5" s="333"/>
      <c r="AL5" s="333"/>
      <c r="AM5" s="333"/>
      <c r="AN5" s="333"/>
      <c r="AO5" s="333"/>
      <c r="AP5" s="333"/>
      <c r="AQ5" s="333"/>
      <c r="AR5" s="333"/>
      <c r="AS5" s="334"/>
      <c r="AT5" s="174"/>
      <c r="AU5" s="174"/>
      <c r="AV5" s="174"/>
      <c r="AW5" s="174"/>
      <c r="AX5" s="338"/>
      <c r="AY5" s="242"/>
      <c r="AZ5" s="250"/>
    </row>
    <row r="6" spans="2:52" ht="18">
      <c r="B6" s="327"/>
      <c r="C6" s="328"/>
      <c r="D6" s="328"/>
      <c r="E6" s="328"/>
      <c r="F6" s="328"/>
      <c r="G6" s="328"/>
      <c r="H6" s="328"/>
      <c r="I6" s="328"/>
      <c r="J6" s="328"/>
      <c r="K6" s="328"/>
      <c r="L6" s="328"/>
      <c r="M6" s="328"/>
      <c r="N6" s="328"/>
      <c r="O6" s="328"/>
      <c r="P6" s="328"/>
      <c r="Q6" s="328"/>
      <c r="R6" s="328"/>
      <c r="S6" s="333"/>
      <c r="T6" s="333"/>
      <c r="U6" s="333"/>
      <c r="V6" s="333"/>
      <c r="W6" s="333"/>
      <c r="X6" s="333"/>
      <c r="Y6" s="333"/>
      <c r="Z6" s="333"/>
      <c r="AA6" s="333"/>
      <c r="AB6" s="333"/>
      <c r="AC6" s="333"/>
      <c r="AD6" s="333"/>
      <c r="AE6" s="333"/>
      <c r="AF6" s="333"/>
      <c r="AG6" s="333"/>
      <c r="AH6" s="333"/>
      <c r="AI6" s="333"/>
      <c r="AJ6" s="333"/>
      <c r="AK6" s="333"/>
      <c r="AL6" s="333"/>
      <c r="AM6" s="333"/>
      <c r="AN6" s="333"/>
      <c r="AO6" s="333"/>
      <c r="AP6" s="333"/>
      <c r="AQ6" s="333"/>
      <c r="AR6" s="333"/>
      <c r="AS6" s="334"/>
      <c r="AT6" s="174"/>
      <c r="AU6" s="174"/>
      <c r="AV6" s="174"/>
      <c r="AW6" s="174"/>
      <c r="AX6" s="338"/>
      <c r="AY6" s="242"/>
      <c r="AZ6" s="250"/>
    </row>
    <row r="7" spans="2:52" ht="18">
      <c r="B7" s="329"/>
      <c r="C7" s="330"/>
      <c r="D7" s="330"/>
      <c r="E7" s="330"/>
      <c r="F7" s="330"/>
      <c r="G7" s="330"/>
      <c r="H7" s="330"/>
      <c r="I7" s="330"/>
      <c r="J7" s="330"/>
      <c r="K7" s="330"/>
      <c r="L7" s="330"/>
      <c r="M7" s="330"/>
      <c r="N7" s="330"/>
      <c r="O7" s="330"/>
      <c r="P7" s="330"/>
      <c r="Q7" s="330"/>
      <c r="R7" s="330"/>
      <c r="S7" s="335"/>
      <c r="T7" s="335"/>
      <c r="U7" s="335"/>
      <c r="V7" s="335"/>
      <c r="W7" s="335"/>
      <c r="X7" s="335"/>
      <c r="Y7" s="335"/>
      <c r="Z7" s="335"/>
      <c r="AA7" s="335"/>
      <c r="AB7" s="335"/>
      <c r="AC7" s="335"/>
      <c r="AD7" s="335"/>
      <c r="AE7" s="335"/>
      <c r="AF7" s="335"/>
      <c r="AG7" s="335"/>
      <c r="AH7" s="335"/>
      <c r="AI7" s="335"/>
      <c r="AJ7" s="335"/>
      <c r="AK7" s="335"/>
      <c r="AL7" s="335"/>
      <c r="AM7" s="335"/>
      <c r="AN7" s="335"/>
      <c r="AO7" s="335"/>
      <c r="AP7" s="335"/>
      <c r="AQ7" s="335"/>
      <c r="AR7" s="335"/>
      <c r="AS7" s="336"/>
      <c r="AT7" s="175"/>
      <c r="AU7" s="175"/>
      <c r="AV7" s="175"/>
      <c r="AW7" s="175"/>
      <c r="AX7" s="339"/>
      <c r="AY7" s="256"/>
      <c r="AZ7" s="296"/>
    </row>
    <row r="8" spans="2:52" ht="18">
      <c r="B8" s="340" t="s">
        <v>132</v>
      </c>
      <c r="C8" s="269"/>
      <c r="D8" s="269"/>
      <c r="E8" s="269"/>
      <c r="F8" s="269"/>
      <c r="G8" s="269"/>
      <c r="H8" s="269"/>
      <c r="I8" s="269"/>
      <c r="J8" s="269"/>
      <c r="K8" s="269"/>
      <c r="L8" s="269"/>
      <c r="M8" s="269"/>
      <c r="N8" s="270"/>
      <c r="O8" s="316" t="s">
        <v>226</v>
      </c>
      <c r="P8" s="269"/>
      <c r="Q8" s="269"/>
      <c r="R8" s="269"/>
      <c r="S8" s="269"/>
      <c r="T8" s="269"/>
      <c r="U8" s="269"/>
      <c r="V8" s="269"/>
      <c r="W8" s="269"/>
      <c r="X8" s="269"/>
      <c r="Y8" s="269"/>
      <c r="Z8" s="269"/>
      <c r="AA8" s="269"/>
      <c r="AB8" s="269"/>
      <c r="AC8" s="269"/>
      <c r="AD8" s="269"/>
      <c r="AE8" s="269"/>
      <c r="AF8" s="269"/>
      <c r="AG8" s="269"/>
      <c r="AH8" s="269"/>
      <c r="AI8" s="269"/>
      <c r="AJ8" s="269"/>
      <c r="AK8" s="269"/>
      <c r="AL8" s="269"/>
      <c r="AM8" s="269"/>
      <c r="AN8" s="269"/>
      <c r="AO8" s="269"/>
      <c r="AP8" s="269"/>
      <c r="AQ8" s="269"/>
      <c r="AR8" s="269"/>
      <c r="AS8" s="269"/>
      <c r="AT8" s="269"/>
      <c r="AU8" s="269"/>
      <c r="AV8" s="269"/>
      <c r="AW8" s="269"/>
      <c r="AX8" s="269"/>
      <c r="AY8" s="269"/>
      <c r="AZ8" s="323"/>
    </row>
    <row r="9" spans="2:52" ht="18">
      <c r="B9" s="135"/>
      <c r="C9" s="136"/>
      <c r="D9" s="136"/>
      <c r="E9" s="136"/>
      <c r="F9" s="136"/>
      <c r="G9" s="136"/>
      <c r="H9" s="136"/>
      <c r="I9" s="136"/>
      <c r="J9" s="136"/>
      <c r="K9" s="136"/>
      <c r="L9" s="136"/>
      <c r="M9" s="136"/>
      <c r="N9" s="136"/>
      <c r="O9" s="136"/>
      <c r="P9" s="136"/>
      <c r="Q9" s="136"/>
      <c r="R9" s="136"/>
      <c r="S9" s="136"/>
      <c r="T9" s="136"/>
      <c r="U9" s="136"/>
      <c r="V9" s="136"/>
      <c r="W9" s="136"/>
      <c r="X9" s="136"/>
      <c r="Y9" s="136"/>
      <c r="Z9" s="136"/>
      <c r="AA9" s="136"/>
      <c r="AB9" s="136"/>
      <c r="AC9" s="136"/>
      <c r="AD9" s="136"/>
      <c r="AE9" s="136"/>
      <c r="AF9" s="136"/>
      <c r="AG9" s="136"/>
      <c r="AH9" s="136"/>
      <c r="AI9" s="136"/>
      <c r="AJ9" s="136"/>
      <c r="AK9" s="136"/>
      <c r="AL9" s="136"/>
      <c r="AM9" s="136"/>
      <c r="AN9" s="136"/>
      <c r="AO9" s="136"/>
      <c r="AP9" s="136"/>
      <c r="AQ9" s="136"/>
      <c r="AR9" s="136"/>
      <c r="AS9" s="136"/>
      <c r="AT9" s="136"/>
      <c r="AU9" s="136"/>
      <c r="AV9" s="136"/>
      <c r="AW9" s="136"/>
      <c r="AX9" s="136"/>
      <c r="AY9" s="137"/>
      <c r="AZ9" s="138"/>
    </row>
    <row r="10" spans="2:52" ht="18">
      <c r="B10" s="297" t="s">
        <v>59</v>
      </c>
      <c r="C10" s="269"/>
      <c r="D10" s="269"/>
      <c r="E10" s="269"/>
      <c r="F10" s="269"/>
      <c r="G10" s="269"/>
      <c r="H10" s="270"/>
      <c r="I10" s="303" t="s">
        <v>60</v>
      </c>
      <c r="J10" s="304"/>
      <c r="K10" s="324"/>
      <c r="L10" s="270"/>
      <c r="M10" s="303" t="s">
        <v>61</v>
      </c>
      <c r="N10" s="304"/>
      <c r="O10" s="324"/>
      <c r="P10" s="270"/>
      <c r="Q10" s="303" t="s">
        <v>62</v>
      </c>
      <c r="R10" s="304"/>
      <c r="S10" s="316">
        <v>2026</v>
      </c>
      <c r="T10" s="317"/>
      <c r="U10" s="317"/>
      <c r="V10" s="318"/>
      <c r="W10" s="139"/>
      <c r="X10" s="139"/>
      <c r="Y10" s="139"/>
      <c r="Z10" s="139"/>
      <c r="AA10" s="139"/>
      <c r="AB10" s="139"/>
      <c r="AC10" s="139"/>
      <c r="AD10" s="140"/>
      <c r="AE10" s="319" t="s">
        <v>227</v>
      </c>
      <c r="AF10" s="320"/>
      <c r="AG10" s="320"/>
      <c r="AH10" s="320"/>
      <c r="AI10" s="320"/>
      <c r="AJ10" s="321"/>
      <c r="AK10" s="301">
        <v>1</v>
      </c>
      <c r="AL10" s="322"/>
      <c r="AM10" s="322"/>
      <c r="AN10" s="302"/>
      <c r="AO10" s="136"/>
      <c r="AP10" s="141" t="s">
        <v>42</v>
      </c>
      <c r="AQ10" s="300"/>
      <c r="AR10" s="269"/>
      <c r="AS10" s="269"/>
      <c r="AT10" s="269"/>
      <c r="AU10" s="269"/>
      <c r="AV10" s="269"/>
      <c r="AW10" s="269"/>
      <c r="AX10" s="269"/>
      <c r="AY10" s="269"/>
      <c r="AZ10" s="323"/>
    </row>
    <row r="11" spans="2:52" ht="18">
      <c r="B11" s="142"/>
      <c r="C11" s="136"/>
      <c r="D11" s="136"/>
      <c r="E11" s="136"/>
      <c r="F11" s="136"/>
      <c r="G11" s="136"/>
      <c r="H11" s="136"/>
      <c r="I11" s="136"/>
      <c r="J11" s="136"/>
      <c r="K11" s="136"/>
      <c r="L11" s="136"/>
      <c r="M11" s="136"/>
      <c r="N11" s="136"/>
      <c r="O11" s="136"/>
      <c r="P11" s="136"/>
      <c r="Q11" s="136"/>
      <c r="R11" s="136"/>
      <c r="S11" s="136"/>
      <c r="T11" s="136"/>
      <c r="U11" s="136"/>
      <c r="V11" s="136"/>
      <c r="W11" s="136"/>
      <c r="X11" s="136"/>
      <c r="Y11" s="136"/>
      <c r="Z11" s="136"/>
      <c r="AA11" s="136"/>
      <c r="AB11" s="136"/>
      <c r="AC11" s="136"/>
      <c r="AD11" s="136"/>
      <c r="AE11" s="136"/>
      <c r="AF11" s="136"/>
      <c r="AG11" s="136"/>
      <c r="AH11" s="136"/>
      <c r="AI11" s="136"/>
      <c r="AJ11" s="136"/>
      <c r="AK11" s="136"/>
      <c r="AL11" s="136"/>
      <c r="AM11" s="136"/>
      <c r="AN11" s="136"/>
      <c r="AO11" s="136"/>
      <c r="AP11" s="136"/>
      <c r="AQ11" s="136"/>
      <c r="AR11" s="136"/>
      <c r="AS11" s="136"/>
      <c r="AT11" s="136"/>
      <c r="AU11" s="136"/>
      <c r="AV11" s="136"/>
      <c r="AW11" s="136"/>
      <c r="AX11" s="136"/>
      <c r="AY11" s="137"/>
      <c r="AZ11" s="143"/>
    </row>
    <row r="12" spans="2:52">
      <c r="B12" s="306" t="s">
        <v>133</v>
      </c>
      <c r="C12" s="307"/>
      <c r="D12" s="307"/>
      <c r="E12" s="307"/>
      <c r="F12" s="307"/>
      <c r="G12" s="307"/>
      <c r="H12" s="307"/>
      <c r="I12" s="307"/>
      <c r="J12" s="307"/>
      <c r="K12" s="308"/>
      <c r="L12" s="312" t="s">
        <v>228</v>
      </c>
      <c r="M12" s="307"/>
      <c r="N12" s="307"/>
      <c r="O12" s="307"/>
      <c r="P12" s="307"/>
      <c r="Q12" s="307"/>
      <c r="R12" s="307"/>
      <c r="S12" s="307"/>
      <c r="T12" s="307"/>
      <c r="U12" s="307"/>
      <c r="V12" s="307"/>
      <c r="W12" s="307"/>
      <c r="X12" s="307"/>
      <c r="Y12" s="307"/>
      <c r="Z12" s="307"/>
      <c r="AA12" s="307"/>
      <c r="AB12" s="307"/>
      <c r="AC12" s="307"/>
      <c r="AD12" s="307"/>
      <c r="AE12" s="307"/>
      <c r="AF12" s="307"/>
      <c r="AG12" s="307"/>
      <c r="AH12" s="307"/>
      <c r="AI12" s="307"/>
      <c r="AJ12" s="307"/>
      <c r="AK12" s="307"/>
      <c r="AL12" s="307"/>
      <c r="AM12" s="307"/>
      <c r="AN12" s="307"/>
      <c r="AO12" s="307"/>
      <c r="AP12" s="307"/>
      <c r="AQ12" s="307"/>
      <c r="AR12" s="307"/>
      <c r="AS12" s="307"/>
      <c r="AT12" s="307"/>
      <c r="AU12" s="307"/>
      <c r="AV12" s="307"/>
      <c r="AW12" s="307"/>
      <c r="AX12" s="307"/>
      <c r="AY12" s="307"/>
      <c r="AZ12" s="313"/>
    </row>
    <row r="13" spans="2:52">
      <c r="B13" s="309"/>
      <c r="C13" s="310"/>
      <c r="D13" s="310"/>
      <c r="E13" s="310"/>
      <c r="F13" s="310"/>
      <c r="G13" s="310"/>
      <c r="H13" s="310"/>
      <c r="I13" s="310"/>
      <c r="J13" s="310"/>
      <c r="K13" s="311"/>
      <c r="L13" s="314"/>
      <c r="M13" s="310"/>
      <c r="N13" s="310"/>
      <c r="O13" s="310"/>
      <c r="P13" s="310"/>
      <c r="Q13" s="310"/>
      <c r="R13" s="310"/>
      <c r="S13" s="310"/>
      <c r="T13" s="310"/>
      <c r="U13" s="310"/>
      <c r="V13" s="310"/>
      <c r="W13" s="310"/>
      <c r="X13" s="310"/>
      <c r="Y13" s="310"/>
      <c r="Z13" s="310"/>
      <c r="AA13" s="310"/>
      <c r="AB13" s="310"/>
      <c r="AC13" s="310"/>
      <c r="AD13" s="310"/>
      <c r="AE13" s="310"/>
      <c r="AF13" s="310"/>
      <c r="AG13" s="310"/>
      <c r="AH13" s="310"/>
      <c r="AI13" s="310"/>
      <c r="AJ13" s="310"/>
      <c r="AK13" s="310"/>
      <c r="AL13" s="310"/>
      <c r="AM13" s="310"/>
      <c r="AN13" s="310"/>
      <c r="AO13" s="310"/>
      <c r="AP13" s="310"/>
      <c r="AQ13" s="310"/>
      <c r="AR13" s="310"/>
      <c r="AS13" s="310"/>
      <c r="AT13" s="310"/>
      <c r="AU13" s="310"/>
      <c r="AV13" s="310"/>
      <c r="AW13" s="310"/>
      <c r="AX13" s="310"/>
      <c r="AY13" s="310"/>
      <c r="AZ13" s="315"/>
    </row>
    <row r="14" spans="2:52" ht="18">
      <c r="B14" s="297" t="s">
        <v>134</v>
      </c>
      <c r="C14" s="298"/>
      <c r="D14" s="298"/>
      <c r="E14" s="298"/>
      <c r="F14" s="298"/>
      <c r="G14" s="298"/>
      <c r="H14" s="298"/>
      <c r="I14" s="298"/>
      <c r="J14" s="298"/>
      <c r="K14" s="299"/>
      <c r="L14" s="300">
        <v>0</v>
      </c>
      <c r="M14" s="298"/>
      <c r="N14" s="298"/>
      <c r="O14" s="298"/>
      <c r="P14" s="298"/>
      <c r="Q14" s="298"/>
      <c r="R14" s="298"/>
      <c r="S14" s="298"/>
      <c r="T14" s="298"/>
      <c r="U14" s="298"/>
      <c r="V14" s="298"/>
      <c r="W14" s="298"/>
      <c r="X14" s="298"/>
      <c r="Y14" s="298"/>
      <c r="Z14" s="298"/>
      <c r="AA14" s="298"/>
      <c r="AB14" s="298"/>
      <c r="AC14" s="298"/>
      <c r="AD14" s="298"/>
      <c r="AE14" s="298"/>
      <c r="AF14" s="298"/>
      <c r="AG14" s="298"/>
      <c r="AH14" s="298"/>
      <c r="AI14" s="298"/>
      <c r="AJ14" s="298"/>
      <c r="AK14" s="298"/>
      <c r="AL14" s="298"/>
      <c r="AM14" s="298"/>
      <c r="AN14" s="298"/>
      <c r="AO14" s="299"/>
      <c r="AP14" s="144"/>
      <c r="AQ14" s="301"/>
      <c r="AR14" s="302"/>
      <c r="AS14" s="145"/>
      <c r="AT14" s="176"/>
      <c r="AU14" s="176"/>
      <c r="AV14" s="176"/>
      <c r="AW14" s="176"/>
      <c r="AX14" s="146"/>
      <c r="AY14" s="147"/>
      <c r="AZ14" s="148"/>
    </row>
    <row r="15" spans="2:52" ht="18">
      <c r="B15" s="297" t="s">
        <v>135</v>
      </c>
      <c r="C15" s="298"/>
      <c r="D15" s="298"/>
      <c r="E15" s="298"/>
      <c r="F15" s="298"/>
      <c r="G15" s="298"/>
      <c r="H15" s="298"/>
      <c r="I15" s="298"/>
      <c r="J15" s="298"/>
      <c r="K15" s="299"/>
      <c r="L15" s="300"/>
      <c r="M15" s="298"/>
      <c r="N15" s="298"/>
      <c r="O15" s="298"/>
      <c r="P15" s="298"/>
      <c r="Q15" s="298"/>
      <c r="R15" s="298"/>
      <c r="S15" s="298"/>
      <c r="T15" s="298"/>
      <c r="U15" s="298"/>
      <c r="V15" s="298"/>
      <c r="W15" s="298"/>
      <c r="X15" s="298"/>
      <c r="Y15" s="298"/>
      <c r="Z15" s="298"/>
      <c r="AA15" s="298"/>
      <c r="AB15" s="298"/>
      <c r="AC15" s="298"/>
      <c r="AD15" s="298"/>
      <c r="AE15" s="298"/>
      <c r="AF15" s="298"/>
      <c r="AG15" s="298"/>
      <c r="AH15" s="298"/>
      <c r="AI15" s="298"/>
      <c r="AJ15" s="298"/>
      <c r="AK15" s="298"/>
      <c r="AL15" s="298"/>
      <c r="AM15" s="298"/>
      <c r="AN15" s="298"/>
      <c r="AO15" s="299"/>
      <c r="AP15" s="144" t="s">
        <v>136</v>
      </c>
      <c r="AQ15" s="301"/>
      <c r="AR15" s="302"/>
      <c r="AS15" s="303" t="s">
        <v>137</v>
      </c>
      <c r="AT15" s="435"/>
      <c r="AU15" s="435"/>
      <c r="AV15" s="435"/>
      <c r="AW15" s="435"/>
      <c r="AX15" s="304"/>
      <c r="AY15" s="301"/>
      <c r="AZ15" s="305"/>
    </row>
    <row r="16" spans="2:52" ht="18">
      <c r="B16" s="297" t="s">
        <v>138</v>
      </c>
      <c r="C16" s="298"/>
      <c r="D16" s="298"/>
      <c r="E16" s="298"/>
      <c r="F16" s="298"/>
      <c r="G16" s="298"/>
      <c r="H16" s="298"/>
      <c r="I16" s="298"/>
      <c r="J16" s="298"/>
      <c r="K16" s="299"/>
      <c r="L16" s="300"/>
      <c r="M16" s="298"/>
      <c r="N16" s="298"/>
      <c r="O16" s="298"/>
      <c r="P16" s="298"/>
      <c r="Q16" s="298"/>
      <c r="R16" s="298"/>
      <c r="S16" s="298"/>
      <c r="T16" s="298"/>
      <c r="U16" s="298"/>
      <c r="V16" s="298"/>
      <c r="W16" s="298"/>
      <c r="X16" s="298"/>
      <c r="Y16" s="298"/>
      <c r="Z16" s="298"/>
      <c r="AA16" s="298"/>
      <c r="AB16" s="298"/>
      <c r="AC16" s="298"/>
      <c r="AD16" s="298"/>
      <c r="AE16" s="298"/>
      <c r="AF16" s="298"/>
      <c r="AG16" s="298"/>
      <c r="AH16" s="298"/>
      <c r="AI16" s="298"/>
      <c r="AJ16" s="298"/>
      <c r="AK16" s="298"/>
      <c r="AL16" s="298"/>
      <c r="AM16" s="298"/>
      <c r="AN16" s="298"/>
      <c r="AO16" s="299"/>
      <c r="AP16" s="144" t="s">
        <v>136</v>
      </c>
      <c r="AQ16" s="301"/>
      <c r="AR16" s="302"/>
      <c r="AS16" s="303" t="s">
        <v>137</v>
      </c>
      <c r="AT16" s="435"/>
      <c r="AU16" s="435"/>
      <c r="AV16" s="435"/>
      <c r="AW16" s="435"/>
      <c r="AX16" s="304"/>
      <c r="AY16" s="301"/>
      <c r="AZ16" s="305"/>
    </row>
    <row r="17" spans="2:52" ht="21" thickBot="1">
      <c r="B17" s="275"/>
      <c r="C17" s="269"/>
      <c r="D17" s="269"/>
      <c r="E17" s="269"/>
      <c r="F17" s="269"/>
      <c r="G17" s="269"/>
      <c r="H17" s="269"/>
      <c r="I17" s="269"/>
      <c r="J17" s="269"/>
      <c r="K17" s="269"/>
      <c r="L17" s="269"/>
      <c r="M17" s="269"/>
      <c r="N17" s="269"/>
      <c r="O17" s="269"/>
      <c r="P17" s="269"/>
      <c r="Q17" s="269"/>
      <c r="R17" s="269"/>
      <c r="S17" s="269"/>
      <c r="T17" s="269"/>
      <c r="U17" s="269"/>
      <c r="V17" s="269"/>
      <c r="W17" s="269"/>
      <c r="X17" s="269"/>
      <c r="Y17" s="269"/>
      <c r="Z17" s="269"/>
      <c r="AA17" s="269"/>
      <c r="AB17" s="269"/>
      <c r="AC17" s="269"/>
      <c r="AD17" s="269"/>
      <c r="AE17" s="269"/>
      <c r="AF17" s="269"/>
      <c r="AG17" s="269"/>
      <c r="AH17" s="269"/>
      <c r="AI17" s="269"/>
      <c r="AJ17" s="269"/>
      <c r="AK17" s="269"/>
      <c r="AL17" s="269"/>
      <c r="AM17" s="269"/>
      <c r="AN17" s="269"/>
      <c r="AO17" s="269"/>
      <c r="AP17" s="239"/>
      <c r="AQ17" s="239"/>
      <c r="AR17" s="239"/>
      <c r="AS17" s="239"/>
      <c r="AT17" s="239"/>
      <c r="AU17" s="239"/>
      <c r="AV17" s="239"/>
      <c r="AW17" s="239"/>
      <c r="AX17" s="239"/>
      <c r="AY17" s="239"/>
      <c r="AZ17" s="248"/>
    </row>
    <row r="18" spans="2:52">
      <c r="B18" s="276" t="s">
        <v>139</v>
      </c>
      <c r="C18" s="239"/>
      <c r="D18" s="239"/>
      <c r="E18" s="239"/>
      <c r="F18" s="239"/>
      <c r="G18" s="240"/>
      <c r="H18" s="278" t="s">
        <v>18</v>
      </c>
      <c r="I18" s="239"/>
      <c r="J18" s="239"/>
      <c r="K18" s="240"/>
      <c r="L18" s="280" t="s">
        <v>140</v>
      </c>
      <c r="M18" s="239"/>
      <c r="N18" s="240"/>
      <c r="O18" s="281" t="s">
        <v>21</v>
      </c>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c r="AN18" s="282"/>
      <c r="AO18" s="282"/>
      <c r="AP18" s="288" t="s">
        <v>141</v>
      </c>
      <c r="AQ18" s="290" t="s">
        <v>215</v>
      </c>
      <c r="AR18" s="292" t="s">
        <v>142</v>
      </c>
      <c r="AS18" s="293" t="s">
        <v>143</v>
      </c>
      <c r="AT18" s="433"/>
      <c r="AU18" s="433"/>
      <c r="AV18" s="433"/>
      <c r="AW18" s="433"/>
      <c r="AX18" s="294"/>
      <c r="AY18" s="294"/>
      <c r="AZ18" s="295"/>
    </row>
    <row r="19" spans="2:52">
      <c r="B19" s="241"/>
      <c r="C19" s="242"/>
      <c r="D19" s="242"/>
      <c r="E19" s="242"/>
      <c r="F19" s="242"/>
      <c r="G19" s="243"/>
      <c r="H19" s="249"/>
      <c r="I19" s="242"/>
      <c r="J19" s="242"/>
      <c r="K19" s="243"/>
      <c r="L19" s="249"/>
      <c r="M19" s="242"/>
      <c r="N19" s="243"/>
      <c r="O19" s="283"/>
      <c r="P19" s="284"/>
      <c r="Q19" s="284"/>
      <c r="R19" s="284"/>
      <c r="S19" s="284"/>
      <c r="T19" s="284"/>
      <c r="U19" s="284"/>
      <c r="V19" s="284"/>
      <c r="W19" s="284"/>
      <c r="X19" s="284"/>
      <c r="Y19" s="284"/>
      <c r="Z19" s="284"/>
      <c r="AA19" s="284"/>
      <c r="AB19" s="284"/>
      <c r="AC19" s="284"/>
      <c r="AD19" s="284"/>
      <c r="AE19" s="284"/>
      <c r="AF19" s="284"/>
      <c r="AG19" s="284"/>
      <c r="AH19" s="284"/>
      <c r="AI19" s="284"/>
      <c r="AJ19" s="284"/>
      <c r="AK19" s="284"/>
      <c r="AL19" s="284"/>
      <c r="AM19" s="284"/>
      <c r="AN19" s="284"/>
      <c r="AO19" s="285"/>
      <c r="AP19" s="289"/>
      <c r="AQ19" s="291"/>
      <c r="AR19" s="291"/>
      <c r="AS19" s="249"/>
      <c r="AT19" s="434"/>
      <c r="AU19" s="434"/>
      <c r="AV19" s="434"/>
      <c r="AW19" s="434"/>
      <c r="AX19" s="242"/>
      <c r="AY19" s="242"/>
      <c r="AZ19" s="250"/>
    </row>
    <row r="20" spans="2:52">
      <c r="B20" s="255"/>
      <c r="C20" s="256"/>
      <c r="D20" s="256"/>
      <c r="E20" s="256"/>
      <c r="F20" s="256"/>
      <c r="G20" s="277"/>
      <c r="H20" s="279"/>
      <c r="I20" s="256"/>
      <c r="J20" s="256"/>
      <c r="K20" s="277"/>
      <c r="L20" s="279"/>
      <c r="M20" s="256"/>
      <c r="N20" s="277"/>
      <c r="O20" s="286"/>
      <c r="P20" s="287"/>
      <c r="Q20" s="287"/>
      <c r="R20" s="287"/>
      <c r="S20" s="287"/>
      <c r="T20" s="287"/>
      <c r="U20" s="287"/>
      <c r="V20" s="287"/>
      <c r="W20" s="287"/>
      <c r="X20" s="287"/>
      <c r="Y20" s="287"/>
      <c r="Z20" s="287"/>
      <c r="AA20" s="287"/>
      <c r="AB20" s="287"/>
      <c r="AC20" s="287"/>
      <c r="AD20" s="287"/>
      <c r="AE20" s="287"/>
      <c r="AF20" s="287"/>
      <c r="AG20" s="287"/>
      <c r="AH20" s="287"/>
      <c r="AI20" s="287"/>
      <c r="AJ20" s="287"/>
      <c r="AK20" s="287"/>
      <c r="AL20" s="287"/>
      <c r="AM20" s="287"/>
      <c r="AN20" s="287"/>
      <c r="AO20" s="287"/>
      <c r="AP20" s="267"/>
      <c r="AQ20" s="274"/>
      <c r="AR20" s="274"/>
      <c r="AS20" s="279"/>
      <c r="AT20" s="256"/>
      <c r="AU20" s="256"/>
      <c r="AV20" s="256"/>
      <c r="AW20" s="256"/>
      <c r="AX20" s="256"/>
      <c r="AY20" s="256"/>
      <c r="AZ20" s="296"/>
    </row>
    <row r="21" spans="2:52" ht="15.75">
      <c r="B21" s="149"/>
      <c r="C21" s="150"/>
      <c r="D21" s="150"/>
      <c r="E21" s="150"/>
      <c r="F21" s="150"/>
      <c r="G21" s="150"/>
      <c r="H21" s="150"/>
      <c r="I21" s="150"/>
      <c r="J21" s="150"/>
      <c r="K21" s="150"/>
      <c r="L21" s="150"/>
      <c r="M21" s="150"/>
      <c r="N21" s="150"/>
      <c r="O21" s="150"/>
      <c r="P21" s="150"/>
      <c r="Q21" s="150"/>
      <c r="R21" s="150"/>
      <c r="S21" s="150"/>
      <c r="T21" s="150"/>
      <c r="U21" s="150"/>
      <c r="V21" s="150"/>
      <c r="W21" s="150"/>
      <c r="X21" s="150"/>
      <c r="Y21" s="150"/>
      <c r="Z21" s="150"/>
      <c r="AA21" s="150"/>
      <c r="AB21" s="150"/>
      <c r="AC21" s="150"/>
      <c r="AD21" s="150"/>
      <c r="AE21" s="150"/>
      <c r="AF21" s="150"/>
      <c r="AG21" s="150"/>
      <c r="AH21" s="150"/>
      <c r="AI21" s="150"/>
      <c r="AJ21" s="150"/>
      <c r="AK21" s="150"/>
      <c r="AL21" s="150"/>
      <c r="AM21" s="150"/>
      <c r="AN21" s="150"/>
      <c r="AO21" s="151"/>
      <c r="AP21" s="266" t="s">
        <v>144</v>
      </c>
      <c r="AQ21" s="268" t="s">
        <v>145</v>
      </c>
      <c r="AR21" s="269"/>
      <c r="AS21" s="270"/>
      <c r="AT21" s="429" t="s">
        <v>216</v>
      </c>
      <c r="AU21" s="307"/>
      <c r="AV21" s="308"/>
      <c r="AW21" s="430" t="s">
        <v>217</v>
      </c>
      <c r="AX21" s="273" t="s">
        <v>218</v>
      </c>
      <c r="AY21" s="273" t="s">
        <v>147</v>
      </c>
      <c r="AZ21" s="221" t="s">
        <v>148</v>
      </c>
    </row>
    <row r="22" spans="2:52" ht="15.75">
      <c r="B22" s="152"/>
      <c r="C22" s="153"/>
      <c r="D22" s="153"/>
      <c r="E22" s="153"/>
      <c r="F22" s="153"/>
      <c r="G22" s="153"/>
      <c r="H22" s="153"/>
      <c r="I22" s="153"/>
      <c r="J22" s="153"/>
      <c r="K22" s="153"/>
      <c r="L22" s="153"/>
      <c r="M22" s="153"/>
      <c r="N22" s="153"/>
      <c r="O22" s="153"/>
      <c r="P22" s="153"/>
      <c r="Q22" s="153"/>
      <c r="R22" s="153"/>
      <c r="S22" s="153"/>
      <c r="T22" s="153"/>
      <c r="U22" s="153"/>
      <c r="V22" s="153"/>
      <c r="W22" s="153"/>
      <c r="X22" s="153"/>
      <c r="Y22" s="153"/>
      <c r="Z22" s="153"/>
      <c r="AA22" s="153"/>
      <c r="AB22" s="153"/>
      <c r="AC22" s="153"/>
      <c r="AD22" s="153"/>
      <c r="AE22" s="153"/>
      <c r="AF22" s="153"/>
      <c r="AG22" s="153"/>
      <c r="AH22" s="153"/>
      <c r="AI22" s="153"/>
      <c r="AJ22" s="153"/>
      <c r="AK22" s="153"/>
      <c r="AL22" s="153"/>
      <c r="AM22" s="153"/>
      <c r="AN22" s="153"/>
      <c r="AO22" s="154"/>
      <c r="AP22" s="267"/>
      <c r="AQ22" s="155" t="s">
        <v>149</v>
      </c>
      <c r="AR22" s="155" t="s">
        <v>213</v>
      </c>
      <c r="AS22" s="156" t="s">
        <v>214</v>
      </c>
      <c r="AT22" s="155" t="s">
        <v>149</v>
      </c>
      <c r="AU22" s="155" t="s">
        <v>213</v>
      </c>
      <c r="AV22" s="156" t="s">
        <v>214</v>
      </c>
      <c r="AW22" s="431"/>
      <c r="AX22" s="432"/>
      <c r="AY22" s="274"/>
      <c r="AZ22" s="222"/>
    </row>
    <row r="23" spans="2:52">
      <c r="B23" s="152"/>
      <c r="C23" s="153"/>
      <c r="D23" s="153"/>
      <c r="E23" s="153"/>
      <c r="F23" s="153"/>
      <c r="G23" s="153"/>
      <c r="H23" s="153"/>
      <c r="I23" s="153"/>
      <c r="J23" s="153"/>
      <c r="K23" s="153"/>
      <c r="L23" s="153"/>
      <c r="M23" s="153"/>
      <c r="N23" s="153"/>
      <c r="O23" s="153"/>
      <c r="P23" s="153"/>
      <c r="Q23" s="153"/>
      <c r="R23" s="153"/>
      <c r="S23" s="153"/>
      <c r="T23" s="153"/>
      <c r="U23" s="153"/>
      <c r="V23" s="153"/>
      <c r="W23" s="153"/>
      <c r="X23" s="153"/>
      <c r="Y23" s="153"/>
      <c r="Z23" s="153"/>
      <c r="AA23" s="153"/>
      <c r="AB23" s="153"/>
      <c r="AC23" s="153"/>
      <c r="AD23" s="153"/>
      <c r="AE23" s="153"/>
      <c r="AF23" s="153"/>
      <c r="AG23" s="153"/>
      <c r="AH23" s="153"/>
      <c r="AI23" s="153"/>
      <c r="AJ23" s="153"/>
      <c r="AK23" s="153"/>
      <c r="AL23" s="153"/>
      <c r="AM23" s="153"/>
      <c r="AN23" s="153"/>
      <c r="AO23" s="154"/>
      <c r="AP23" s="223" t="s">
        <v>152</v>
      </c>
      <c r="AQ23" s="224"/>
      <c r="AR23" s="224"/>
      <c r="AS23" s="224"/>
      <c r="AT23" s="224"/>
      <c r="AU23" s="224"/>
      <c r="AV23" s="224"/>
      <c r="AW23" s="224"/>
      <c r="AX23" s="224"/>
      <c r="AY23" s="224"/>
      <c r="AZ23" s="225"/>
    </row>
    <row r="24" spans="2:52" ht="15.75">
      <c r="B24" s="152"/>
      <c r="C24" s="153"/>
      <c r="D24" s="153"/>
      <c r="E24" s="153"/>
      <c r="F24" s="153"/>
      <c r="G24" s="153"/>
      <c r="H24" s="153"/>
      <c r="I24" s="153"/>
      <c r="J24" s="153"/>
      <c r="K24" s="153"/>
      <c r="L24" s="153"/>
      <c r="M24" s="153"/>
      <c r="N24" s="153"/>
      <c r="O24" s="153"/>
      <c r="P24" s="153"/>
      <c r="Q24" s="153"/>
      <c r="R24" s="153"/>
      <c r="S24" s="153"/>
      <c r="T24" s="153"/>
      <c r="U24" s="153"/>
      <c r="V24" s="153"/>
      <c r="W24" s="153"/>
      <c r="X24" s="153"/>
      <c r="Y24" s="153"/>
      <c r="Z24" s="153"/>
      <c r="AA24" s="153"/>
      <c r="AB24" s="153"/>
      <c r="AC24" s="153"/>
      <c r="AD24" s="153"/>
      <c r="AE24" s="153"/>
      <c r="AF24" s="153"/>
      <c r="AG24" s="153"/>
      <c r="AH24" s="153"/>
      <c r="AI24" s="153"/>
      <c r="AJ24" s="153"/>
      <c r="AK24" s="153"/>
      <c r="AL24" s="153"/>
      <c r="AM24" s="153"/>
      <c r="AN24" s="153"/>
      <c r="AO24" s="154"/>
      <c r="AP24" s="157" t="s">
        <v>153</v>
      </c>
      <c r="AQ24" s="158">
        <v>3.65</v>
      </c>
      <c r="AR24" s="158">
        <v>0.5</v>
      </c>
      <c r="AS24" s="158">
        <v>0.9</v>
      </c>
      <c r="AT24" s="158">
        <v>3.65</v>
      </c>
      <c r="AU24" s="158">
        <v>0.64</v>
      </c>
      <c r="AV24" s="158">
        <v>0.02</v>
      </c>
      <c r="AW24" s="158">
        <f>AV24*AU24*AT24</f>
        <v>4.6719999999999998E-2</v>
      </c>
      <c r="AX24" s="158">
        <f>AS24*AR24*AQ24</f>
        <v>1.6425000000000001</v>
      </c>
      <c r="AY24" s="158">
        <v>1</v>
      </c>
      <c r="AZ24" s="159">
        <f>AX24+AW24</f>
        <v>1.6892200000000002</v>
      </c>
    </row>
    <row r="25" spans="2:52" ht="15.75">
      <c r="B25" s="152"/>
      <c r="C25" s="153"/>
      <c r="D25" s="153"/>
      <c r="E25" s="153"/>
      <c r="F25" s="153"/>
      <c r="G25" s="153"/>
      <c r="H25" s="153"/>
      <c r="I25" s="153"/>
      <c r="J25" s="153"/>
      <c r="K25" s="153"/>
      <c r="L25" s="153"/>
      <c r="M25" s="153"/>
      <c r="N25" s="153"/>
      <c r="O25" s="153"/>
      <c r="P25" s="153"/>
      <c r="Q25" s="153"/>
      <c r="R25" s="153"/>
      <c r="S25" s="153"/>
      <c r="T25" s="153"/>
      <c r="U25" s="153"/>
      <c r="V25" s="153"/>
      <c r="W25" s="153"/>
      <c r="X25" s="153"/>
      <c r="Y25" s="153"/>
      <c r="Z25" s="153"/>
      <c r="AA25" s="153"/>
      <c r="AB25" s="153"/>
      <c r="AC25" s="153"/>
      <c r="AD25" s="153"/>
      <c r="AE25" s="153"/>
      <c r="AF25" s="153"/>
      <c r="AG25" s="153"/>
      <c r="AH25" s="153"/>
      <c r="AI25" s="153"/>
      <c r="AJ25" s="153"/>
      <c r="AK25" s="153"/>
      <c r="AL25" s="153"/>
      <c r="AM25" s="153"/>
      <c r="AN25" s="153"/>
      <c r="AO25" s="154"/>
      <c r="AP25" s="157" t="s">
        <v>154</v>
      </c>
      <c r="AQ25" s="158">
        <v>3.65</v>
      </c>
      <c r="AR25" s="158">
        <v>0.5</v>
      </c>
      <c r="AS25" s="158">
        <v>0.9</v>
      </c>
      <c r="AT25" s="158">
        <v>3.65</v>
      </c>
      <c r="AU25" s="158">
        <v>0.64</v>
      </c>
      <c r="AV25" s="158">
        <v>0.02</v>
      </c>
      <c r="AW25" s="158">
        <f t="shared" ref="AW25:AW34" si="0">AV25*AU25*AT25</f>
        <v>4.6719999999999998E-2</v>
      </c>
      <c r="AX25" s="158">
        <f t="shared" ref="AX25:AX34" si="1">AS25*AR25*AQ25</f>
        <v>1.6425000000000001</v>
      </c>
      <c r="AY25" s="158">
        <v>1</v>
      </c>
      <c r="AZ25" s="159">
        <f t="shared" ref="AZ25:AZ34" si="2">AX25+AW25</f>
        <v>1.6892200000000002</v>
      </c>
    </row>
    <row r="26" spans="2:52" ht="15.75">
      <c r="B26" s="152"/>
      <c r="C26" s="153"/>
      <c r="D26" s="153"/>
      <c r="E26" s="153"/>
      <c r="F26" s="153"/>
      <c r="G26" s="153"/>
      <c r="H26" s="153"/>
      <c r="I26" s="153"/>
      <c r="J26" s="153"/>
      <c r="K26" s="153"/>
      <c r="L26" s="153"/>
      <c r="M26" s="153"/>
      <c r="N26" s="153"/>
      <c r="O26" s="153"/>
      <c r="P26" s="153"/>
      <c r="Q26" s="153"/>
      <c r="R26" s="153"/>
      <c r="S26" s="153"/>
      <c r="T26" s="153"/>
      <c r="U26" s="153"/>
      <c r="V26" s="153"/>
      <c r="W26" s="153"/>
      <c r="X26" s="153"/>
      <c r="Y26" s="153"/>
      <c r="Z26" s="153"/>
      <c r="AA26" s="153"/>
      <c r="AB26" s="153"/>
      <c r="AC26" s="153"/>
      <c r="AD26" s="153"/>
      <c r="AE26" s="153"/>
      <c r="AF26" s="153"/>
      <c r="AG26" s="153"/>
      <c r="AH26" s="153"/>
      <c r="AI26" s="153"/>
      <c r="AJ26" s="153"/>
      <c r="AK26" s="153"/>
      <c r="AL26" s="153"/>
      <c r="AM26" s="153"/>
      <c r="AN26" s="153"/>
      <c r="AO26" s="154"/>
      <c r="AP26" s="157" t="s">
        <v>155</v>
      </c>
      <c r="AQ26" s="158">
        <v>3.65</v>
      </c>
      <c r="AR26" s="158">
        <v>0.5</v>
      </c>
      <c r="AS26" s="158">
        <v>0.9</v>
      </c>
      <c r="AT26" s="158">
        <v>3.65</v>
      </c>
      <c r="AU26" s="158">
        <v>0.64</v>
      </c>
      <c r="AV26" s="158">
        <v>0.02</v>
      </c>
      <c r="AW26" s="158">
        <f t="shared" si="0"/>
        <v>4.6719999999999998E-2</v>
      </c>
      <c r="AX26" s="158">
        <f t="shared" si="1"/>
        <v>1.6425000000000001</v>
      </c>
      <c r="AY26" s="158">
        <v>1</v>
      </c>
      <c r="AZ26" s="159">
        <f t="shared" si="2"/>
        <v>1.6892200000000002</v>
      </c>
    </row>
    <row r="27" spans="2:52" ht="15.75">
      <c r="B27" s="152"/>
      <c r="C27" s="153"/>
      <c r="D27" s="153"/>
      <c r="E27" s="153"/>
      <c r="F27" s="153"/>
      <c r="G27" s="153"/>
      <c r="H27" s="153"/>
      <c r="I27" s="153"/>
      <c r="J27" s="153"/>
      <c r="K27" s="153"/>
      <c r="L27" s="153"/>
      <c r="M27" s="153"/>
      <c r="N27" s="153"/>
      <c r="O27" s="153"/>
      <c r="P27" s="153"/>
      <c r="Q27" s="153"/>
      <c r="R27" s="153"/>
      <c r="S27" s="153"/>
      <c r="T27" s="153"/>
      <c r="U27" s="153"/>
      <c r="V27" s="153"/>
      <c r="W27" s="153"/>
      <c r="X27" s="153"/>
      <c r="Y27" s="153"/>
      <c r="Z27" s="153"/>
      <c r="AA27" s="153"/>
      <c r="AB27" s="153"/>
      <c r="AC27" s="153"/>
      <c r="AD27" s="153"/>
      <c r="AE27" s="153"/>
      <c r="AF27" s="153"/>
      <c r="AG27" s="153"/>
      <c r="AH27" s="153"/>
      <c r="AI27" s="153"/>
      <c r="AJ27" s="153"/>
      <c r="AK27" s="153"/>
      <c r="AL27" s="153"/>
      <c r="AM27" s="153"/>
      <c r="AN27" s="153"/>
      <c r="AO27" s="154"/>
      <c r="AP27" s="157" t="s">
        <v>156</v>
      </c>
      <c r="AQ27" s="158">
        <v>3.65</v>
      </c>
      <c r="AR27" s="158">
        <v>0.5</v>
      </c>
      <c r="AS27" s="158">
        <v>0.9</v>
      </c>
      <c r="AT27" s="158">
        <v>3.65</v>
      </c>
      <c r="AU27" s="158">
        <v>0.64</v>
      </c>
      <c r="AV27" s="158">
        <v>0.02</v>
      </c>
      <c r="AW27" s="158">
        <f t="shared" si="0"/>
        <v>4.6719999999999998E-2</v>
      </c>
      <c r="AX27" s="158">
        <f t="shared" si="1"/>
        <v>1.6425000000000001</v>
      </c>
      <c r="AY27" s="158">
        <v>1</v>
      </c>
      <c r="AZ27" s="159">
        <f t="shared" si="2"/>
        <v>1.6892200000000002</v>
      </c>
    </row>
    <row r="28" spans="2:52" ht="15.75">
      <c r="B28" s="152"/>
      <c r="C28" s="153"/>
      <c r="D28" s="153"/>
      <c r="E28" s="153"/>
      <c r="F28" s="153"/>
      <c r="G28" s="153"/>
      <c r="H28" s="153"/>
      <c r="I28" s="153"/>
      <c r="J28" s="153"/>
      <c r="K28" s="153"/>
      <c r="L28" s="153"/>
      <c r="M28" s="153"/>
      <c r="N28" s="153"/>
      <c r="O28" s="153"/>
      <c r="P28" s="153"/>
      <c r="Q28" s="153"/>
      <c r="R28" s="153"/>
      <c r="S28" s="153"/>
      <c r="T28" s="153"/>
      <c r="U28" s="153"/>
      <c r="V28" s="153"/>
      <c r="W28" s="153"/>
      <c r="X28" s="153"/>
      <c r="Y28" s="153"/>
      <c r="Z28" s="153"/>
      <c r="AA28" s="153"/>
      <c r="AB28" s="153"/>
      <c r="AC28" s="153"/>
      <c r="AD28" s="153"/>
      <c r="AE28" s="153"/>
      <c r="AF28" s="153"/>
      <c r="AG28" s="153"/>
      <c r="AH28" s="153"/>
      <c r="AI28" s="153"/>
      <c r="AJ28" s="153"/>
      <c r="AK28" s="153"/>
      <c r="AL28" s="153"/>
      <c r="AM28" s="153"/>
      <c r="AN28" s="153"/>
      <c r="AO28" s="154"/>
      <c r="AP28" s="157" t="s">
        <v>157</v>
      </c>
      <c r="AQ28" s="158">
        <v>3.65</v>
      </c>
      <c r="AR28" s="158">
        <v>0.5</v>
      </c>
      <c r="AS28" s="158">
        <v>0.9</v>
      </c>
      <c r="AT28" s="158">
        <v>3.65</v>
      </c>
      <c r="AU28" s="158">
        <v>0.64</v>
      </c>
      <c r="AV28" s="158">
        <v>0.02</v>
      </c>
      <c r="AW28" s="158">
        <f t="shared" si="0"/>
        <v>4.6719999999999998E-2</v>
      </c>
      <c r="AX28" s="158">
        <f t="shared" si="1"/>
        <v>1.6425000000000001</v>
      </c>
      <c r="AY28" s="158">
        <v>1</v>
      </c>
      <c r="AZ28" s="159">
        <f t="shared" si="2"/>
        <v>1.6892200000000002</v>
      </c>
    </row>
    <row r="29" spans="2:52" ht="15.75">
      <c r="B29" s="152"/>
      <c r="C29" s="153"/>
      <c r="D29" s="153"/>
      <c r="E29" s="153"/>
      <c r="F29" s="153"/>
      <c r="G29" s="153"/>
      <c r="H29" s="153"/>
      <c r="I29" s="153"/>
      <c r="J29" s="153"/>
      <c r="K29" s="153"/>
      <c r="L29" s="153"/>
      <c r="M29" s="153"/>
      <c r="N29" s="153"/>
      <c r="O29" s="153"/>
      <c r="P29" s="153"/>
      <c r="Q29" s="153"/>
      <c r="R29" s="153"/>
      <c r="S29" s="153"/>
      <c r="T29" s="153"/>
      <c r="U29" s="153"/>
      <c r="V29" s="153"/>
      <c r="W29" s="153"/>
      <c r="X29" s="153"/>
      <c r="Y29" s="153"/>
      <c r="Z29" s="153"/>
      <c r="AA29" s="153"/>
      <c r="AB29" s="153"/>
      <c r="AC29" s="153"/>
      <c r="AD29" s="153"/>
      <c r="AE29" s="153"/>
      <c r="AF29" s="153"/>
      <c r="AG29" s="153"/>
      <c r="AH29" s="153"/>
      <c r="AI29" s="153"/>
      <c r="AJ29" s="153"/>
      <c r="AK29" s="153"/>
      <c r="AL29" s="153"/>
      <c r="AM29" s="153"/>
      <c r="AN29" s="153"/>
      <c r="AO29" s="154"/>
      <c r="AP29" s="157" t="s">
        <v>158</v>
      </c>
      <c r="AQ29" s="158">
        <v>3.65</v>
      </c>
      <c r="AR29" s="158">
        <v>0.5</v>
      </c>
      <c r="AS29" s="158">
        <v>0.9</v>
      </c>
      <c r="AT29" s="158">
        <v>3.65</v>
      </c>
      <c r="AU29" s="158">
        <v>0.64</v>
      </c>
      <c r="AV29" s="158">
        <v>0.02</v>
      </c>
      <c r="AW29" s="158">
        <f t="shared" si="0"/>
        <v>4.6719999999999998E-2</v>
      </c>
      <c r="AX29" s="158">
        <f t="shared" si="1"/>
        <v>1.6425000000000001</v>
      </c>
      <c r="AY29" s="158">
        <v>1</v>
      </c>
      <c r="AZ29" s="159">
        <f t="shared" si="2"/>
        <v>1.6892200000000002</v>
      </c>
    </row>
    <row r="30" spans="2:52" ht="15.75">
      <c r="B30" s="152"/>
      <c r="C30" s="153"/>
      <c r="D30" s="153"/>
      <c r="E30" s="153"/>
      <c r="F30" s="153"/>
      <c r="G30" s="153"/>
      <c r="H30" s="153"/>
      <c r="I30" s="153"/>
      <c r="J30" s="153"/>
      <c r="K30" s="153"/>
      <c r="L30" s="153"/>
      <c r="M30" s="153"/>
      <c r="N30" s="153"/>
      <c r="O30" s="153"/>
      <c r="P30" s="153"/>
      <c r="Q30" s="153"/>
      <c r="R30" s="153"/>
      <c r="S30" s="153"/>
      <c r="T30" s="153"/>
      <c r="U30" s="153"/>
      <c r="V30" s="153"/>
      <c r="W30" s="153"/>
      <c r="X30" s="153"/>
      <c r="Y30" s="153"/>
      <c r="Z30" s="153"/>
      <c r="AA30" s="153"/>
      <c r="AB30" s="153"/>
      <c r="AC30" s="153"/>
      <c r="AD30" s="153"/>
      <c r="AE30" s="153"/>
      <c r="AF30" s="153"/>
      <c r="AG30" s="153"/>
      <c r="AH30" s="153"/>
      <c r="AI30" s="153"/>
      <c r="AJ30" s="153"/>
      <c r="AK30" s="153"/>
      <c r="AL30" s="153"/>
      <c r="AM30" s="153"/>
      <c r="AN30" s="153"/>
      <c r="AO30" s="154"/>
      <c r="AP30" s="157" t="s">
        <v>159</v>
      </c>
      <c r="AQ30" s="158">
        <v>3.65</v>
      </c>
      <c r="AR30" s="158">
        <v>0.5</v>
      </c>
      <c r="AS30" s="158">
        <v>0.9</v>
      </c>
      <c r="AT30" s="158">
        <v>3.65</v>
      </c>
      <c r="AU30" s="158">
        <v>0.64</v>
      </c>
      <c r="AV30" s="158">
        <v>0.02</v>
      </c>
      <c r="AW30" s="158">
        <f t="shared" si="0"/>
        <v>4.6719999999999998E-2</v>
      </c>
      <c r="AX30" s="158">
        <f t="shared" si="1"/>
        <v>1.6425000000000001</v>
      </c>
      <c r="AY30" s="158">
        <v>1</v>
      </c>
      <c r="AZ30" s="159">
        <f t="shared" si="2"/>
        <v>1.6892200000000002</v>
      </c>
    </row>
    <row r="31" spans="2:52" ht="15.75">
      <c r="B31" s="152"/>
      <c r="C31" s="153"/>
      <c r="D31" s="153"/>
      <c r="E31" s="153"/>
      <c r="F31" s="153"/>
      <c r="G31" s="153"/>
      <c r="H31" s="153"/>
      <c r="I31" s="153"/>
      <c r="J31" s="153"/>
      <c r="K31" s="153"/>
      <c r="L31" s="153"/>
      <c r="M31" s="153"/>
      <c r="N31" s="153"/>
      <c r="O31" s="153"/>
      <c r="P31" s="153"/>
      <c r="Q31" s="153"/>
      <c r="R31" s="153"/>
      <c r="S31" s="153"/>
      <c r="T31" s="153"/>
      <c r="U31" s="153"/>
      <c r="V31" s="153"/>
      <c r="W31" s="153"/>
      <c r="X31" s="153"/>
      <c r="Y31" s="153"/>
      <c r="Z31" s="153"/>
      <c r="AA31" s="153"/>
      <c r="AB31" s="153"/>
      <c r="AC31" s="153"/>
      <c r="AD31" s="153"/>
      <c r="AE31" s="153"/>
      <c r="AF31" s="153"/>
      <c r="AG31" s="153"/>
      <c r="AH31" s="153"/>
      <c r="AI31" s="153"/>
      <c r="AJ31" s="153"/>
      <c r="AK31" s="153"/>
      <c r="AL31" s="153"/>
      <c r="AM31" s="153"/>
      <c r="AN31" s="153"/>
      <c r="AO31" s="154"/>
      <c r="AP31" s="157" t="s">
        <v>160</v>
      </c>
      <c r="AQ31" s="158">
        <v>3.65</v>
      </c>
      <c r="AR31" s="158">
        <v>0.5</v>
      </c>
      <c r="AS31" s="158">
        <v>0.9</v>
      </c>
      <c r="AT31" s="158">
        <v>3.65</v>
      </c>
      <c r="AU31" s="158">
        <v>0.64</v>
      </c>
      <c r="AV31" s="158">
        <v>0.02</v>
      </c>
      <c r="AW31" s="158">
        <f t="shared" si="0"/>
        <v>4.6719999999999998E-2</v>
      </c>
      <c r="AX31" s="158">
        <f t="shared" si="1"/>
        <v>1.6425000000000001</v>
      </c>
      <c r="AY31" s="158">
        <v>1</v>
      </c>
      <c r="AZ31" s="159">
        <f t="shared" si="2"/>
        <v>1.6892200000000002</v>
      </c>
    </row>
    <row r="32" spans="2:52" ht="15.75">
      <c r="B32" s="152"/>
      <c r="C32" s="153"/>
      <c r="D32" s="153"/>
      <c r="E32" s="153"/>
      <c r="F32" s="153"/>
      <c r="G32" s="153"/>
      <c r="H32" s="153"/>
      <c r="I32" s="153"/>
      <c r="J32" s="153"/>
      <c r="K32" s="153"/>
      <c r="L32" s="153"/>
      <c r="M32" s="153"/>
      <c r="N32" s="153"/>
      <c r="O32" s="153"/>
      <c r="P32" s="153"/>
      <c r="Q32" s="153"/>
      <c r="R32" s="153"/>
      <c r="S32" s="153"/>
      <c r="T32" s="153"/>
      <c r="U32" s="153"/>
      <c r="V32" s="153"/>
      <c r="W32" s="153"/>
      <c r="X32" s="153"/>
      <c r="Y32" s="153"/>
      <c r="Z32" s="153"/>
      <c r="AA32" s="153"/>
      <c r="AB32" s="153"/>
      <c r="AC32" s="153"/>
      <c r="AD32" s="153"/>
      <c r="AE32" s="153"/>
      <c r="AF32" s="153"/>
      <c r="AG32" s="153"/>
      <c r="AH32" s="153"/>
      <c r="AI32" s="153"/>
      <c r="AJ32" s="153"/>
      <c r="AK32" s="153"/>
      <c r="AL32" s="153"/>
      <c r="AM32" s="153"/>
      <c r="AN32" s="153"/>
      <c r="AO32" s="154"/>
      <c r="AP32" s="157" t="s">
        <v>161</v>
      </c>
      <c r="AQ32" s="158">
        <v>3.65</v>
      </c>
      <c r="AR32" s="158">
        <v>0.5</v>
      </c>
      <c r="AS32" s="158">
        <v>0.9</v>
      </c>
      <c r="AT32" s="158">
        <v>3.65</v>
      </c>
      <c r="AU32" s="158">
        <v>0.64</v>
      </c>
      <c r="AV32" s="158">
        <v>0.02</v>
      </c>
      <c r="AW32" s="158">
        <f t="shared" si="0"/>
        <v>4.6719999999999998E-2</v>
      </c>
      <c r="AX32" s="158">
        <f t="shared" si="1"/>
        <v>1.6425000000000001</v>
      </c>
      <c r="AY32" s="158">
        <v>1</v>
      </c>
      <c r="AZ32" s="159">
        <f t="shared" si="2"/>
        <v>1.6892200000000002</v>
      </c>
    </row>
    <row r="33" spans="2:52" ht="15.75">
      <c r="B33" s="152"/>
      <c r="C33" s="153"/>
      <c r="D33" s="153"/>
      <c r="E33" s="153"/>
      <c r="F33" s="153"/>
      <c r="G33" s="153"/>
      <c r="H33" s="153"/>
      <c r="I33" s="153"/>
      <c r="J33" s="153"/>
      <c r="K33" s="153"/>
      <c r="L33" s="153"/>
      <c r="M33" s="153"/>
      <c r="N33" s="153"/>
      <c r="O33" s="153"/>
      <c r="P33" s="153"/>
      <c r="Q33" s="153"/>
      <c r="R33" s="153"/>
      <c r="S33" s="153"/>
      <c r="T33" s="153"/>
      <c r="U33" s="153"/>
      <c r="V33" s="153"/>
      <c r="W33" s="153"/>
      <c r="X33" s="153"/>
      <c r="Y33" s="153"/>
      <c r="Z33" s="153"/>
      <c r="AA33" s="153"/>
      <c r="AB33" s="153"/>
      <c r="AC33" s="153"/>
      <c r="AD33" s="153"/>
      <c r="AE33" s="153"/>
      <c r="AF33" s="153"/>
      <c r="AG33" s="153"/>
      <c r="AH33" s="153"/>
      <c r="AI33" s="153"/>
      <c r="AJ33" s="153"/>
      <c r="AK33" s="153"/>
      <c r="AL33" s="153"/>
      <c r="AM33" s="153"/>
      <c r="AN33" s="153"/>
      <c r="AO33" s="154"/>
      <c r="AP33" s="157" t="s">
        <v>162</v>
      </c>
      <c r="AQ33" s="158">
        <v>3.65</v>
      </c>
      <c r="AR33" s="158">
        <v>0.5</v>
      </c>
      <c r="AS33" s="158">
        <v>0.9</v>
      </c>
      <c r="AT33" s="158">
        <v>3.65</v>
      </c>
      <c r="AU33" s="158">
        <v>0.64</v>
      </c>
      <c r="AV33" s="158">
        <v>0.02</v>
      </c>
      <c r="AW33" s="158">
        <f t="shared" si="0"/>
        <v>4.6719999999999998E-2</v>
      </c>
      <c r="AX33" s="158">
        <f t="shared" si="1"/>
        <v>1.6425000000000001</v>
      </c>
      <c r="AY33" s="158">
        <v>1</v>
      </c>
      <c r="AZ33" s="159">
        <f t="shared" si="2"/>
        <v>1.6892200000000002</v>
      </c>
    </row>
    <row r="34" spans="2:52" ht="15.75">
      <c r="B34" s="152"/>
      <c r="C34" s="153"/>
      <c r="D34" s="153"/>
      <c r="E34" s="153"/>
      <c r="F34" s="153"/>
      <c r="G34" s="153"/>
      <c r="H34" s="153"/>
      <c r="I34" s="153"/>
      <c r="J34" s="153"/>
      <c r="K34" s="153"/>
      <c r="L34" s="153"/>
      <c r="M34" s="153"/>
      <c r="N34" s="153"/>
      <c r="O34" s="153"/>
      <c r="P34" s="153"/>
      <c r="Q34" s="153"/>
      <c r="R34" s="153"/>
      <c r="S34" s="153"/>
      <c r="T34" s="153"/>
      <c r="U34" s="153"/>
      <c r="V34" s="153"/>
      <c r="W34" s="153"/>
      <c r="X34" s="153"/>
      <c r="Y34" s="153"/>
      <c r="Z34" s="153"/>
      <c r="AA34" s="153"/>
      <c r="AB34" s="153"/>
      <c r="AC34" s="153"/>
      <c r="AD34" s="153"/>
      <c r="AE34" s="153"/>
      <c r="AF34" s="153"/>
      <c r="AG34" s="153"/>
      <c r="AH34" s="153"/>
      <c r="AI34" s="153"/>
      <c r="AJ34" s="153"/>
      <c r="AK34" s="153"/>
      <c r="AL34" s="153"/>
      <c r="AM34" s="153"/>
      <c r="AN34" s="153"/>
      <c r="AO34" s="154"/>
      <c r="AP34" s="157" t="s">
        <v>163</v>
      </c>
      <c r="AQ34" s="158">
        <v>3.65</v>
      </c>
      <c r="AR34" s="158">
        <v>0.5</v>
      </c>
      <c r="AS34" s="158">
        <v>0.9</v>
      </c>
      <c r="AT34" s="158">
        <v>3.65</v>
      </c>
      <c r="AU34" s="158">
        <v>0.64</v>
      </c>
      <c r="AV34" s="158">
        <v>0.02</v>
      </c>
      <c r="AW34" s="158">
        <f t="shared" si="0"/>
        <v>4.6719999999999998E-2</v>
      </c>
      <c r="AX34" s="158">
        <f t="shared" si="1"/>
        <v>1.6425000000000001</v>
      </c>
      <c r="AY34" s="158">
        <v>1</v>
      </c>
      <c r="AZ34" s="159">
        <f t="shared" si="2"/>
        <v>1.6892200000000002</v>
      </c>
    </row>
    <row r="35" spans="2:52">
      <c r="B35" s="152"/>
      <c r="C35" s="153"/>
      <c r="D35" s="153"/>
      <c r="E35" s="153"/>
      <c r="F35" s="153"/>
      <c r="G35" s="153"/>
      <c r="H35" s="153"/>
      <c r="I35" s="153"/>
      <c r="J35" s="153"/>
      <c r="K35" s="153"/>
      <c r="L35" s="153"/>
      <c r="M35" s="153"/>
      <c r="N35" s="153"/>
      <c r="O35" s="153"/>
      <c r="P35" s="153"/>
      <c r="Q35" s="153"/>
      <c r="R35" s="153"/>
      <c r="S35" s="153"/>
      <c r="T35" s="153"/>
      <c r="U35" s="153"/>
      <c r="V35" s="153"/>
      <c r="W35" s="153"/>
      <c r="X35" s="153"/>
      <c r="Y35" s="153"/>
      <c r="Z35" s="153"/>
      <c r="AA35" s="153"/>
      <c r="AB35" s="153"/>
      <c r="AC35" s="153"/>
      <c r="AD35" s="153"/>
      <c r="AE35" s="153"/>
      <c r="AF35" s="153"/>
      <c r="AG35" s="153"/>
      <c r="AH35" s="153"/>
      <c r="AI35" s="153"/>
      <c r="AJ35" s="153"/>
      <c r="AK35" s="153"/>
      <c r="AL35" s="153"/>
      <c r="AM35" s="153"/>
      <c r="AN35" s="153"/>
      <c r="AO35" s="154"/>
      <c r="AP35" s="223" t="s">
        <v>164</v>
      </c>
      <c r="AQ35" s="224"/>
      <c r="AR35" s="224"/>
      <c r="AS35" s="224"/>
      <c r="AT35" s="224"/>
      <c r="AU35" s="224"/>
      <c r="AV35" s="224"/>
      <c r="AW35" s="224"/>
      <c r="AX35" s="224"/>
      <c r="AY35" s="224"/>
      <c r="AZ35" s="225"/>
    </row>
    <row r="36" spans="2:52" ht="15.75">
      <c r="B36" s="152"/>
      <c r="C36" s="153"/>
      <c r="D36" s="153"/>
      <c r="E36" s="153"/>
      <c r="F36" s="153"/>
      <c r="G36" s="153"/>
      <c r="H36" s="153"/>
      <c r="I36" s="153"/>
      <c r="J36" s="153"/>
      <c r="K36" s="153"/>
      <c r="L36" s="153"/>
      <c r="M36" s="153"/>
      <c r="N36" s="153"/>
      <c r="O36" s="153"/>
      <c r="P36" s="153"/>
      <c r="Q36" s="153"/>
      <c r="R36" s="153"/>
      <c r="S36" s="153"/>
      <c r="T36" s="153"/>
      <c r="U36" s="153"/>
      <c r="V36" s="153"/>
      <c r="W36" s="153"/>
      <c r="X36" s="153"/>
      <c r="Y36" s="153"/>
      <c r="Z36" s="153"/>
      <c r="AA36" s="153"/>
      <c r="AB36" s="153"/>
      <c r="AC36" s="153"/>
      <c r="AD36" s="153"/>
      <c r="AE36" s="153"/>
      <c r="AF36" s="153"/>
      <c r="AG36" s="153"/>
      <c r="AH36" s="153"/>
      <c r="AI36" s="153"/>
      <c r="AJ36" s="153"/>
      <c r="AK36" s="153"/>
      <c r="AL36" s="153"/>
      <c r="AM36" s="153"/>
      <c r="AN36" s="153"/>
      <c r="AO36" s="154"/>
      <c r="AP36" s="157" t="s">
        <v>165</v>
      </c>
      <c r="AQ36" s="158">
        <v>3.65</v>
      </c>
      <c r="AR36" s="158">
        <v>0.5</v>
      </c>
      <c r="AS36" s="158">
        <v>0.9</v>
      </c>
      <c r="AT36" s="158">
        <v>3.65</v>
      </c>
      <c r="AU36" s="158">
        <v>0.64</v>
      </c>
      <c r="AV36" s="158">
        <v>0.02</v>
      </c>
      <c r="AW36" s="158">
        <f t="shared" ref="AW36:AW45" si="3">AV36*AU36*AT36</f>
        <v>4.6719999999999998E-2</v>
      </c>
      <c r="AX36" s="158">
        <f>AS36*AR36*AQ36</f>
        <v>1.6425000000000001</v>
      </c>
      <c r="AY36" s="158">
        <v>1</v>
      </c>
      <c r="AZ36" s="159">
        <f t="shared" ref="AZ36:AZ45" si="4">AX36+AW36</f>
        <v>1.6892200000000002</v>
      </c>
    </row>
    <row r="37" spans="2:52" ht="15.75">
      <c r="B37" s="152"/>
      <c r="C37" s="153"/>
      <c r="D37" s="153"/>
      <c r="E37" s="153"/>
      <c r="F37" s="153"/>
      <c r="G37" s="153"/>
      <c r="H37" s="153"/>
      <c r="I37" s="153"/>
      <c r="J37" s="153"/>
      <c r="K37" s="153"/>
      <c r="L37" s="153"/>
      <c r="M37" s="153"/>
      <c r="N37" s="153"/>
      <c r="O37" s="153"/>
      <c r="P37" s="153"/>
      <c r="Q37" s="153"/>
      <c r="R37" s="153"/>
      <c r="S37" s="153"/>
      <c r="T37" s="153"/>
      <c r="U37" s="153"/>
      <c r="V37" s="153"/>
      <c r="W37" s="153"/>
      <c r="X37" s="153"/>
      <c r="Y37" s="153"/>
      <c r="Z37" s="153"/>
      <c r="AA37" s="153"/>
      <c r="AB37" s="153"/>
      <c r="AC37" s="153"/>
      <c r="AD37" s="153"/>
      <c r="AE37" s="153"/>
      <c r="AF37" s="153"/>
      <c r="AG37" s="153"/>
      <c r="AH37" s="153"/>
      <c r="AI37" s="153"/>
      <c r="AJ37" s="153"/>
      <c r="AK37" s="153"/>
      <c r="AL37" s="153"/>
      <c r="AM37" s="153"/>
      <c r="AN37" s="153"/>
      <c r="AO37" s="154"/>
      <c r="AP37" s="157" t="s">
        <v>166</v>
      </c>
      <c r="AQ37" s="158">
        <v>3.65</v>
      </c>
      <c r="AR37" s="158">
        <v>0.5</v>
      </c>
      <c r="AS37" s="158">
        <v>0.9</v>
      </c>
      <c r="AT37" s="158">
        <v>3.65</v>
      </c>
      <c r="AU37" s="158">
        <v>0.64</v>
      </c>
      <c r="AV37" s="158">
        <v>0.02</v>
      </c>
      <c r="AW37" s="158">
        <f t="shared" si="3"/>
        <v>4.6719999999999998E-2</v>
      </c>
      <c r="AX37" s="158">
        <f t="shared" ref="AX37:AX45" si="5">AS37*AR37*AQ37</f>
        <v>1.6425000000000001</v>
      </c>
      <c r="AY37" s="158">
        <v>1</v>
      </c>
      <c r="AZ37" s="159">
        <f t="shared" si="4"/>
        <v>1.6892200000000002</v>
      </c>
    </row>
    <row r="38" spans="2:52" ht="15.75">
      <c r="B38" s="152"/>
      <c r="C38" s="153"/>
      <c r="D38" s="153"/>
      <c r="E38" s="153"/>
      <c r="F38" s="153"/>
      <c r="G38" s="153"/>
      <c r="H38" s="153"/>
      <c r="I38" s="153"/>
      <c r="J38" s="153"/>
      <c r="K38" s="153"/>
      <c r="L38" s="153"/>
      <c r="M38" s="153"/>
      <c r="N38" s="153"/>
      <c r="O38" s="153"/>
      <c r="P38" s="153"/>
      <c r="Q38" s="153"/>
      <c r="R38" s="153"/>
      <c r="S38" s="153"/>
      <c r="T38" s="153"/>
      <c r="U38" s="153"/>
      <c r="V38" s="153"/>
      <c r="W38" s="153"/>
      <c r="X38" s="153"/>
      <c r="Y38" s="153"/>
      <c r="Z38" s="153"/>
      <c r="AA38" s="153"/>
      <c r="AB38" s="153"/>
      <c r="AC38" s="153"/>
      <c r="AD38" s="153"/>
      <c r="AE38" s="153"/>
      <c r="AF38" s="153"/>
      <c r="AG38" s="153"/>
      <c r="AH38" s="153"/>
      <c r="AI38" s="153"/>
      <c r="AJ38" s="153"/>
      <c r="AK38" s="153"/>
      <c r="AL38" s="153"/>
      <c r="AM38" s="153"/>
      <c r="AN38" s="153"/>
      <c r="AO38" s="154"/>
      <c r="AP38" s="157" t="s">
        <v>167</v>
      </c>
      <c r="AQ38" s="158">
        <v>3.65</v>
      </c>
      <c r="AR38" s="158">
        <v>0.5</v>
      </c>
      <c r="AS38" s="158">
        <v>0.9</v>
      </c>
      <c r="AT38" s="158">
        <v>3.65</v>
      </c>
      <c r="AU38" s="158">
        <v>0.64</v>
      </c>
      <c r="AV38" s="158">
        <v>0.02</v>
      </c>
      <c r="AW38" s="158">
        <f t="shared" si="3"/>
        <v>4.6719999999999998E-2</v>
      </c>
      <c r="AX38" s="158">
        <f t="shared" si="5"/>
        <v>1.6425000000000001</v>
      </c>
      <c r="AY38" s="158">
        <v>1</v>
      </c>
      <c r="AZ38" s="159">
        <f t="shared" si="4"/>
        <v>1.6892200000000002</v>
      </c>
    </row>
    <row r="39" spans="2:52" ht="15.75">
      <c r="B39" s="152"/>
      <c r="C39" s="153"/>
      <c r="D39" s="153"/>
      <c r="E39" s="153"/>
      <c r="F39" s="153"/>
      <c r="G39" s="153"/>
      <c r="H39" s="153"/>
      <c r="I39" s="153"/>
      <c r="J39" s="153"/>
      <c r="K39" s="153"/>
      <c r="L39" s="153"/>
      <c r="M39" s="153"/>
      <c r="N39" s="153"/>
      <c r="O39" s="153"/>
      <c r="P39" s="153"/>
      <c r="Q39" s="153"/>
      <c r="R39" s="153"/>
      <c r="S39" s="153"/>
      <c r="T39" s="153"/>
      <c r="U39" s="153"/>
      <c r="V39" s="153"/>
      <c r="W39" s="153"/>
      <c r="X39" s="153"/>
      <c r="Y39" s="153"/>
      <c r="Z39" s="153"/>
      <c r="AA39" s="153"/>
      <c r="AB39" s="153"/>
      <c r="AC39" s="153"/>
      <c r="AD39" s="153"/>
      <c r="AE39" s="153"/>
      <c r="AF39" s="153"/>
      <c r="AG39" s="153"/>
      <c r="AH39" s="153"/>
      <c r="AI39" s="153"/>
      <c r="AJ39" s="153"/>
      <c r="AK39" s="153"/>
      <c r="AL39" s="153"/>
      <c r="AM39" s="153"/>
      <c r="AN39" s="153"/>
      <c r="AO39" s="154"/>
      <c r="AP39" s="157" t="s">
        <v>168</v>
      </c>
      <c r="AQ39" s="158">
        <v>3.65</v>
      </c>
      <c r="AR39" s="158">
        <v>0.5</v>
      </c>
      <c r="AS39" s="158">
        <v>0.9</v>
      </c>
      <c r="AT39" s="158">
        <v>3.65</v>
      </c>
      <c r="AU39" s="158">
        <v>0.64</v>
      </c>
      <c r="AV39" s="158">
        <v>0.02</v>
      </c>
      <c r="AW39" s="158">
        <f t="shared" si="3"/>
        <v>4.6719999999999998E-2</v>
      </c>
      <c r="AX39" s="158">
        <f t="shared" si="5"/>
        <v>1.6425000000000001</v>
      </c>
      <c r="AY39" s="158">
        <v>1</v>
      </c>
      <c r="AZ39" s="159">
        <f t="shared" si="4"/>
        <v>1.6892200000000002</v>
      </c>
    </row>
    <row r="40" spans="2:52" ht="15.75">
      <c r="B40" s="152"/>
      <c r="C40" s="153"/>
      <c r="D40" s="153"/>
      <c r="E40" s="153"/>
      <c r="F40" s="153"/>
      <c r="G40" s="153"/>
      <c r="H40" s="153"/>
      <c r="I40" s="153"/>
      <c r="J40" s="153"/>
      <c r="K40" s="153"/>
      <c r="L40" s="153"/>
      <c r="M40" s="153"/>
      <c r="N40" s="153"/>
      <c r="O40" s="153"/>
      <c r="P40" s="153"/>
      <c r="Q40" s="153"/>
      <c r="R40" s="153"/>
      <c r="S40" s="153"/>
      <c r="T40" s="153"/>
      <c r="U40" s="153"/>
      <c r="V40" s="153"/>
      <c r="W40" s="153"/>
      <c r="X40" s="153"/>
      <c r="Y40" s="153"/>
      <c r="Z40" s="153"/>
      <c r="AA40" s="153"/>
      <c r="AB40" s="153"/>
      <c r="AC40" s="153"/>
      <c r="AD40" s="153"/>
      <c r="AE40" s="153"/>
      <c r="AF40" s="153"/>
      <c r="AG40" s="153"/>
      <c r="AH40" s="153"/>
      <c r="AI40" s="153"/>
      <c r="AJ40" s="153"/>
      <c r="AK40" s="153"/>
      <c r="AL40" s="153"/>
      <c r="AM40" s="153"/>
      <c r="AN40" s="153"/>
      <c r="AO40" s="154"/>
      <c r="AP40" s="157" t="s">
        <v>169</v>
      </c>
      <c r="AQ40" s="158">
        <v>3.65</v>
      </c>
      <c r="AR40" s="158">
        <v>0.5</v>
      </c>
      <c r="AS40" s="158">
        <v>0.9</v>
      </c>
      <c r="AT40" s="158">
        <v>3.65</v>
      </c>
      <c r="AU40" s="158">
        <v>0.64</v>
      </c>
      <c r="AV40" s="158">
        <v>0.02</v>
      </c>
      <c r="AW40" s="158">
        <f t="shared" si="3"/>
        <v>4.6719999999999998E-2</v>
      </c>
      <c r="AX40" s="158">
        <f t="shared" si="5"/>
        <v>1.6425000000000001</v>
      </c>
      <c r="AY40" s="158">
        <v>1</v>
      </c>
      <c r="AZ40" s="159">
        <f t="shared" si="4"/>
        <v>1.6892200000000002</v>
      </c>
    </row>
    <row r="41" spans="2:52" ht="15.75">
      <c r="B41" s="152"/>
      <c r="C41" s="153"/>
      <c r="D41" s="153"/>
      <c r="E41" s="153"/>
      <c r="F41" s="153"/>
      <c r="G41" s="153"/>
      <c r="H41" s="153"/>
      <c r="I41" s="153"/>
      <c r="J41" s="153"/>
      <c r="K41" s="153"/>
      <c r="L41" s="153"/>
      <c r="M41" s="153"/>
      <c r="N41" s="153"/>
      <c r="O41" s="153"/>
      <c r="P41" s="153"/>
      <c r="Q41" s="153"/>
      <c r="R41" s="153"/>
      <c r="S41" s="153"/>
      <c r="T41" s="153"/>
      <c r="U41" s="153"/>
      <c r="V41" s="153"/>
      <c r="W41" s="153"/>
      <c r="X41" s="153"/>
      <c r="Y41" s="153"/>
      <c r="Z41" s="153"/>
      <c r="AA41" s="153"/>
      <c r="AB41" s="153"/>
      <c r="AC41" s="153"/>
      <c r="AD41" s="153"/>
      <c r="AE41" s="153"/>
      <c r="AF41" s="153"/>
      <c r="AG41" s="153"/>
      <c r="AH41" s="153"/>
      <c r="AI41" s="153"/>
      <c r="AJ41" s="153"/>
      <c r="AK41" s="153"/>
      <c r="AL41" s="153"/>
      <c r="AM41" s="153"/>
      <c r="AN41" s="153"/>
      <c r="AO41" s="154"/>
      <c r="AP41" s="157" t="s">
        <v>170</v>
      </c>
      <c r="AQ41" s="158">
        <v>3.65</v>
      </c>
      <c r="AR41" s="158">
        <v>0.5</v>
      </c>
      <c r="AS41" s="158">
        <v>0.9</v>
      </c>
      <c r="AT41" s="158">
        <v>3.65</v>
      </c>
      <c r="AU41" s="158">
        <v>0.64</v>
      </c>
      <c r="AV41" s="158">
        <v>0.02</v>
      </c>
      <c r="AW41" s="158">
        <f t="shared" si="3"/>
        <v>4.6719999999999998E-2</v>
      </c>
      <c r="AX41" s="158">
        <f t="shared" si="5"/>
        <v>1.6425000000000001</v>
      </c>
      <c r="AY41" s="158">
        <v>1</v>
      </c>
      <c r="AZ41" s="159">
        <f t="shared" si="4"/>
        <v>1.6892200000000002</v>
      </c>
    </row>
    <row r="42" spans="2:52" ht="15.75">
      <c r="B42" s="152"/>
      <c r="C42" s="153"/>
      <c r="D42" s="153"/>
      <c r="E42" s="153"/>
      <c r="F42" s="153"/>
      <c r="G42" s="153"/>
      <c r="H42" s="153"/>
      <c r="I42" s="153"/>
      <c r="J42" s="153"/>
      <c r="K42" s="153"/>
      <c r="L42" s="153"/>
      <c r="M42" s="153"/>
      <c r="N42" s="153"/>
      <c r="O42" s="153"/>
      <c r="P42" s="153"/>
      <c r="Q42" s="153"/>
      <c r="R42" s="153"/>
      <c r="S42" s="153"/>
      <c r="T42" s="153"/>
      <c r="U42" s="153"/>
      <c r="V42" s="153"/>
      <c r="W42" s="153"/>
      <c r="X42" s="153"/>
      <c r="Y42" s="153"/>
      <c r="Z42" s="153"/>
      <c r="AA42" s="153"/>
      <c r="AB42" s="153"/>
      <c r="AC42" s="153"/>
      <c r="AD42" s="153"/>
      <c r="AE42" s="153"/>
      <c r="AF42" s="153"/>
      <c r="AG42" s="153"/>
      <c r="AH42" s="153"/>
      <c r="AI42" s="153"/>
      <c r="AJ42" s="153"/>
      <c r="AK42" s="153"/>
      <c r="AL42" s="153"/>
      <c r="AM42" s="153"/>
      <c r="AN42" s="153"/>
      <c r="AO42" s="154"/>
      <c r="AP42" s="157" t="s">
        <v>171</v>
      </c>
      <c r="AQ42" s="158">
        <v>3.65</v>
      </c>
      <c r="AR42" s="158">
        <v>0.5</v>
      </c>
      <c r="AS42" s="158">
        <v>0.9</v>
      </c>
      <c r="AT42" s="158">
        <v>3.65</v>
      </c>
      <c r="AU42" s="158">
        <v>0.64</v>
      </c>
      <c r="AV42" s="158">
        <v>0.02</v>
      </c>
      <c r="AW42" s="158">
        <f t="shared" si="3"/>
        <v>4.6719999999999998E-2</v>
      </c>
      <c r="AX42" s="158">
        <f t="shared" si="5"/>
        <v>1.6425000000000001</v>
      </c>
      <c r="AY42" s="158">
        <v>1</v>
      </c>
      <c r="AZ42" s="159">
        <f t="shared" si="4"/>
        <v>1.6892200000000002</v>
      </c>
    </row>
    <row r="43" spans="2:52" ht="15.75">
      <c r="B43" s="152"/>
      <c r="C43" s="153"/>
      <c r="D43" s="153"/>
      <c r="E43" s="153"/>
      <c r="F43" s="153"/>
      <c r="G43" s="153"/>
      <c r="H43" s="153"/>
      <c r="I43" s="153"/>
      <c r="J43" s="153"/>
      <c r="K43" s="153"/>
      <c r="L43" s="153"/>
      <c r="M43" s="153"/>
      <c r="N43" s="153"/>
      <c r="O43" s="153"/>
      <c r="P43" s="153"/>
      <c r="Q43" s="153"/>
      <c r="R43" s="153"/>
      <c r="S43" s="153"/>
      <c r="T43" s="153"/>
      <c r="U43" s="153"/>
      <c r="V43" s="153"/>
      <c r="W43" s="153"/>
      <c r="X43" s="153"/>
      <c r="Y43" s="153"/>
      <c r="Z43" s="153"/>
      <c r="AA43" s="153"/>
      <c r="AB43" s="153"/>
      <c r="AC43" s="153"/>
      <c r="AD43" s="153"/>
      <c r="AE43" s="153"/>
      <c r="AF43" s="153"/>
      <c r="AG43" s="153"/>
      <c r="AH43" s="153"/>
      <c r="AI43" s="153"/>
      <c r="AJ43" s="153"/>
      <c r="AK43" s="153"/>
      <c r="AL43" s="153"/>
      <c r="AM43" s="153"/>
      <c r="AN43" s="153"/>
      <c r="AO43" s="154"/>
      <c r="AP43" s="157" t="s">
        <v>172</v>
      </c>
      <c r="AQ43" s="158">
        <v>3.65</v>
      </c>
      <c r="AR43" s="158">
        <v>0.5</v>
      </c>
      <c r="AS43" s="158">
        <v>0.9</v>
      </c>
      <c r="AT43" s="158">
        <v>3.65</v>
      </c>
      <c r="AU43" s="158">
        <v>0.64</v>
      </c>
      <c r="AV43" s="158">
        <v>0.02</v>
      </c>
      <c r="AW43" s="158">
        <f t="shared" si="3"/>
        <v>4.6719999999999998E-2</v>
      </c>
      <c r="AX43" s="158">
        <f t="shared" si="5"/>
        <v>1.6425000000000001</v>
      </c>
      <c r="AY43" s="158">
        <v>1</v>
      </c>
      <c r="AZ43" s="159">
        <f t="shared" si="4"/>
        <v>1.6892200000000002</v>
      </c>
    </row>
    <row r="44" spans="2:52" ht="15.75">
      <c r="B44" s="152"/>
      <c r="C44" s="153"/>
      <c r="D44" s="153"/>
      <c r="E44" s="153"/>
      <c r="F44" s="153"/>
      <c r="G44" s="153"/>
      <c r="H44" s="153"/>
      <c r="I44" s="153"/>
      <c r="J44" s="153"/>
      <c r="K44" s="153"/>
      <c r="L44" s="153"/>
      <c r="M44" s="153"/>
      <c r="N44" s="153"/>
      <c r="O44" s="153"/>
      <c r="P44" s="153"/>
      <c r="Q44" s="153"/>
      <c r="R44" s="153"/>
      <c r="S44" s="153"/>
      <c r="T44" s="153"/>
      <c r="U44" s="153"/>
      <c r="V44" s="153"/>
      <c r="W44" s="153"/>
      <c r="X44" s="153"/>
      <c r="Y44" s="153"/>
      <c r="Z44" s="153"/>
      <c r="AA44" s="153"/>
      <c r="AB44" s="153"/>
      <c r="AC44" s="153"/>
      <c r="AD44" s="153"/>
      <c r="AE44" s="153"/>
      <c r="AF44" s="153"/>
      <c r="AG44" s="153"/>
      <c r="AH44" s="153"/>
      <c r="AI44" s="153"/>
      <c r="AJ44" s="153"/>
      <c r="AK44" s="153"/>
      <c r="AL44" s="153"/>
      <c r="AM44" s="153"/>
      <c r="AN44" s="153"/>
      <c r="AO44" s="154"/>
      <c r="AP44" s="157" t="s">
        <v>173</v>
      </c>
      <c r="AQ44" s="158">
        <v>3.65</v>
      </c>
      <c r="AR44" s="158">
        <v>0.5</v>
      </c>
      <c r="AS44" s="158">
        <v>0.9</v>
      </c>
      <c r="AT44" s="158">
        <v>3.65</v>
      </c>
      <c r="AU44" s="158">
        <v>0.64</v>
      </c>
      <c r="AV44" s="158">
        <v>0.02</v>
      </c>
      <c r="AW44" s="158">
        <f t="shared" si="3"/>
        <v>4.6719999999999998E-2</v>
      </c>
      <c r="AX44" s="158">
        <f t="shared" si="5"/>
        <v>1.6425000000000001</v>
      </c>
      <c r="AY44" s="158">
        <v>1</v>
      </c>
      <c r="AZ44" s="159">
        <f t="shared" si="4"/>
        <v>1.6892200000000002</v>
      </c>
    </row>
    <row r="45" spans="2:52" ht="15.75">
      <c r="B45" s="152"/>
      <c r="C45" s="153"/>
      <c r="D45" s="153"/>
      <c r="E45" s="153"/>
      <c r="F45" s="153"/>
      <c r="G45" s="153"/>
      <c r="H45" s="153"/>
      <c r="I45" s="153"/>
      <c r="J45" s="153"/>
      <c r="K45" s="153"/>
      <c r="L45" s="153"/>
      <c r="M45" s="153"/>
      <c r="N45" s="153"/>
      <c r="O45" s="153"/>
      <c r="P45" s="153"/>
      <c r="Q45" s="153"/>
      <c r="R45" s="153"/>
      <c r="S45" s="153"/>
      <c r="T45" s="153"/>
      <c r="U45" s="153"/>
      <c r="V45" s="153"/>
      <c r="W45" s="153"/>
      <c r="X45" s="153"/>
      <c r="Y45" s="153"/>
      <c r="Z45" s="153"/>
      <c r="AA45" s="153"/>
      <c r="AB45" s="153"/>
      <c r="AC45" s="153"/>
      <c r="AD45" s="153"/>
      <c r="AE45" s="153"/>
      <c r="AF45" s="153"/>
      <c r="AG45" s="153"/>
      <c r="AH45" s="153"/>
      <c r="AI45" s="153"/>
      <c r="AJ45" s="153"/>
      <c r="AK45" s="153"/>
      <c r="AL45" s="153"/>
      <c r="AM45" s="153"/>
      <c r="AN45" s="153"/>
      <c r="AO45" s="154"/>
      <c r="AP45" s="157" t="s">
        <v>174</v>
      </c>
      <c r="AQ45" s="158">
        <v>3.65</v>
      </c>
      <c r="AR45" s="158">
        <v>0.5</v>
      </c>
      <c r="AS45" s="158">
        <v>0.9</v>
      </c>
      <c r="AT45" s="158">
        <v>3.65</v>
      </c>
      <c r="AU45" s="158">
        <v>0.64</v>
      </c>
      <c r="AV45" s="158">
        <v>0.02</v>
      </c>
      <c r="AW45" s="158">
        <f t="shared" si="3"/>
        <v>4.6719999999999998E-2</v>
      </c>
      <c r="AX45" s="158">
        <f t="shared" si="5"/>
        <v>1.6425000000000001</v>
      </c>
      <c r="AY45" s="158">
        <v>1</v>
      </c>
      <c r="AZ45" s="159">
        <f t="shared" si="4"/>
        <v>1.6892200000000002</v>
      </c>
    </row>
    <row r="46" spans="2:52">
      <c r="B46" s="152"/>
      <c r="C46" s="153"/>
      <c r="D46" s="153"/>
      <c r="E46" s="153"/>
      <c r="F46" s="153"/>
      <c r="G46" s="153"/>
      <c r="H46" s="153"/>
      <c r="I46" s="153"/>
      <c r="J46" s="153"/>
      <c r="K46" s="153"/>
      <c r="L46" s="153"/>
      <c r="M46" s="153"/>
      <c r="N46" s="153"/>
      <c r="O46" s="153"/>
      <c r="P46" s="153"/>
      <c r="Q46" s="153"/>
      <c r="R46" s="153"/>
      <c r="S46" s="153"/>
      <c r="T46" s="153"/>
      <c r="U46" s="153"/>
      <c r="V46" s="153"/>
      <c r="W46" s="153"/>
      <c r="X46" s="153"/>
      <c r="Y46" s="153"/>
      <c r="Z46" s="153"/>
      <c r="AA46" s="153"/>
      <c r="AB46" s="153"/>
      <c r="AC46" s="153"/>
      <c r="AD46" s="153"/>
      <c r="AE46" s="153"/>
      <c r="AF46" s="153"/>
      <c r="AG46" s="153"/>
      <c r="AH46" s="153"/>
      <c r="AI46" s="153"/>
      <c r="AJ46" s="153"/>
      <c r="AK46" s="153"/>
      <c r="AL46" s="153"/>
      <c r="AM46" s="153"/>
      <c r="AN46" s="153"/>
      <c r="AO46" s="154"/>
      <c r="AP46" s="223" t="s">
        <v>175</v>
      </c>
      <c r="AQ46" s="224"/>
      <c r="AR46" s="224"/>
      <c r="AS46" s="224"/>
      <c r="AT46" s="224"/>
      <c r="AU46" s="224"/>
      <c r="AV46" s="224"/>
      <c r="AW46" s="224"/>
      <c r="AX46" s="224"/>
      <c r="AY46" s="224"/>
      <c r="AZ46" s="225"/>
    </row>
    <row r="47" spans="2:52" ht="15.75">
      <c r="B47" s="152"/>
      <c r="C47" s="153"/>
      <c r="D47" s="153"/>
      <c r="E47" s="153"/>
      <c r="F47" s="153"/>
      <c r="G47" s="153"/>
      <c r="H47" s="153"/>
      <c r="I47" s="153"/>
      <c r="J47" s="153"/>
      <c r="K47" s="153"/>
      <c r="L47" s="153"/>
      <c r="M47" s="153"/>
      <c r="N47" s="153"/>
      <c r="O47" s="153"/>
      <c r="P47" s="153"/>
      <c r="Q47" s="153"/>
      <c r="R47" s="153"/>
      <c r="S47" s="153"/>
      <c r="T47" s="153"/>
      <c r="U47" s="153"/>
      <c r="V47" s="153"/>
      <c r="W47" s="153"/>
      <c r="X47" s="153"/>
      <c r="Y47" s="153"/>
      <c r="Z47" s="153"/>
      <c r="AA47" s="153"/>
      <c r="AB47" s="153"/>
      <c r="AC47" s="153"/>
      <c r="AD47" s="153"/>
      <c r="AE47" s="153"/>
      <c r="AF47" s="153"/>
      <c r="AG47" s="153"/>
      <c r="AH47" s="153"/>
      <c r="AI47" s="153"/>
      <c r="AJ47" s="153"/>
      <c r="AK47" s="153"/>
      <c r="AL47" s="153"/>
      <c r="AM47" s="153"/>
      <c r="AN47" s="153"/>
      <c r="AO47" s="154"/>
      <c r="AP47" s="157" t="s">
        <v>176</v>
      </c>
      <c r="AQ47" s="158">
        <v>3.65</v>
      </c>
      <c r="AR47" s="158">
        <v>0.5</v>
      </c>
      <c r="AS47" s="158">
        <v>0.9</v>
      </c>
      <c r="AT47" s="158">
        <v>3.65</v>
      </c>
      <c r="AU47" s="158">
        <v>0.64</v>
      </c>
      <c r="AV47" s="158">
        <v>0.02</v>
      </c>
      <c r="AW47" s="158">
        <f t="shared" ref="AW47:AW64" si="6">AV47*AU47*AT47</f>
        <v>4.6719999999999998E-2</v>
      </c>
      <c r="AX47" s="158">
        <f>AS47*AR47*AQ47</f>
        <v>1.6425000000000001</v>
      </c>
      <c r="AY47" s="158">
        <v>1</v>
      </c>
      <c r="AZ47" s="159">
        <f t="shared" ref="AZ47:AZ64" si="7">AX47+AW47</f>
        <v>1.6892200000000002</v>
      </c>
    </row>
    <row r="48" spans="2:52" ht="15.75">
      <c r="B48" s="152"/>
      <c r="C48" s="153"/>
      <c r="D48" s="153"/>
      <c r="E48" s="153"/>
      <c r="F48" s="153"/>
      <c r="G48" s="153"/>
      <c r="H48" s="153"/>
      <c r="I48" s="153"/>
      <c r="J48" s="153"/>
      <c r="K48" s="153"/>
      <c r="L48" s="153"/>
      <c r="M48" s="153"/>
      <c r="N48" s="153"/>
      <c r="O48" s="153"/>
      <c r="P48" s="153"/>
      <c r="Q48" s="153"/>
      <c r="R48" s="153"/>
      <c r="S48" s="153"/>
      <c r="T48" s="153"/>
      <c r="U48" s="153"/>
      <c r="V48" s="153"/>
      <c r="W48" s="153"/>
      <c r="X48" s="153"/>
      <c r="Y48" s="153"/>
      <c r="Z48" s="153"/>
      <c r="AA48" s="153"/>
      <c r="AB48" s="153"/>
      <c r="AC48" s="153"/>
      <c r="AD48" s="153"/>
      <c r="AE48" s="153"/>
      <c r="AF48" s="153"/>
      <c r="AG48" s="153"/>
      <c r="AH48" s="153"/>
      <c r="AI48" s="153"/>
      <c r="AJ48" s="153"/>
      <c r="AK48" s="153"/>
      <c r="AL48" s="153"/>
      <c r="AM48" s="153"/>
      <c r="AN48" s="153"/>
      <c r="AO48" s="154"/>
      <c r="AP48" s="157" t="s">
        <v>177</v>
      </c>
      <c r="AQ48" s="158">
        <v>3.65</v>
      </c>
      <c r="AR48" s="158">
        <v>0.5</v>
      </c>
      <c r="AS48" s="158">
        <v>0.9</v>
      </c>
      <c r="AT48" s="158">
        <v>3.65</v>
      </c>
      <c r="AU48" s="158">
        <v>0.64</v>
      </c>
      <c r="AV48" s="158">
        <v>0.02</v>
      </c>
      <c r="AW48" s="158">
        <f t="shared" si="6"/>
        <v>4.6719999999999998E-2</v>
      </c>
      <c r="AX48" s="158">
        <f t="shared" ref="AX48:AX64" si="8">AS48*AR48*AQ48</f>
        <v>1.6425000000000001</v>
      </c>
      <c r="AY48" s="158">
        <v>2</v>
      </c>
      <c r="AZ48" s="159">
        <f t="shared" si="7"/>
        <v>1.6892200000000002</v>
      </c>
    </row>
    <row r="49" spans="2:52" ht="15.75">
      <c r="B49" s="152"/>
      <c r="C49" s="153"/>
      <c r="D49" s="153"/>
      <c r="E49" s="153"/>
      <c r="F49" s="153"/>
      <c r="G49" s="153"/>
      <c r="H49" s="153"/>
      <c r="I49" s="153"/>
      <c r="J49" s="153"/>
      <c r="K49" s="153"/>
      <c r="L49" s="153"/>
      <c r="M49" s="153"/>
      <c r="N49" s="153"/>
      <c r="O49" s="153"/>
      <c r="P49" s="153"/>
      <c r="Q49" s="153"/>
      <c r="R49" s="153"/>
      <c r="S49" s="153"/>
      <c r="T49" s="153"/>
      <c r="U49" s="153"/>
      <c r="V49" s="153"/>
      <c r="W49" s="153"/>
      <c r="X49" s="153"/>
      <c r="Y49" s="153"/>
      <c r="Z49" s="153"/>
      <c r="AA49" s="153"/>
      <c r="AB49" s="153"/>
      <c r="AC49" s="153"/>
      <c r="AD49" s="153"/>
      <c r="AE49" s="153"/>
      <c r="AF49" s="153"/>
      <c r="AG49" s="153"/>
      <c r="AH49" s="153"/>
      <c r="AI49" s="153"/>
      <c r="AJ49" s="153"/>
      <c r="AK49" s="153"/>
      <c r="AL49" s="153"/>
      <c r="AM49" s="153"/>
      <c r="AN49" s="153"/>
      <c r="AO49" s="154"/>
      <c r="AP49" s="157" t="s">
        <v>178</v>
      </c>
      <c r="AQ49" s="158">
        <v>3.65</v>
      </c>
      <c r="AR49" s="158">
        <v>0.5</v>
      </c>
      <c r="AS49" s="158">
        <v>0.9</v>
      </c>
      <c r="AT49" s="158">
        <v>3.65</v>
      </c>
      <c r="AU49" s="158">
        <v>0.64</v>
      </c>
      <c r="AV49" s="158">
        <v>0.02</v>
      </c>
      <c r="AW49" s="158">
        <f t="shared" si="6"/>
        <v>4.6719999999999998E-2</v>
      </c>
      <c r="AX49" s="158">
        <f t="shared" si="8"/>
        <v>1.6425000000000001</v>
      </c>
      <c r="AY49" s="158">
        <v>3</v>
      </c>
      <c r="AZ49" s="159">
        <f t="shared" si="7"/>
        <v>1.6892200000000002</v>
      </c>
    </row>
    <row r="50" spans="2:52" ht="15.75">
      <c r="B50" s="152"/>
      <c r="C50" s="153"/>
      <c r="D50" s="153"/>
      <c r="E50" s="153"/>
      <c r="F50" s="153"/>
      <c r="G50" s="153"/>
      <c r="H50" s="153"/>
      <c r="I50" s="153"/>
      <c r="J50" s="153"/>
      <c r="K50" s="153"/>
      <c r="L50" s="153"/>
      <c r="M50" s="153"/>
      <c r="N50" s="153"/>
      <c r="O50" s="153"/>
      <c r="P50" s="153"/>
      <c r="Q50" s="153"/>
      <c r="R50" s="153"/>
      <c r="S50" s="153"/>
      <c r="T50" s="153"/>
      <c r="U50" s="153"/>
      <c r="V50" s="153"/>
      <c r="W50" s="153"/>
      <c r="X50" s="153"/>
      <c r="Y50" s="153"/>
      <c r="Z50" s="153"/>
      <c r="AA50" s="153"/>
      <c r="AB50" s="153"/>
      <c r="AC50" s="153"/>
      <c r="AD50" s="153"/>
      <c r="AE50" s="153"/>
      <c r="AF50" s="153"/>
      <c r="AG50" s="153"/>
      <c r="AH50" s="153"/>
      <c r="AI50" s="153"/>
      <c r="AJ50" s="153"/>
      <c r="AK50" s="153"/>
      <c r="AL50" s="153"/>
      <c r="AM50" s="153"/>
      <c r="AN50" s="153"/>
      <c r="AO50" s="154"/>
      <c r="AP50" s="157" t="s">
        <v>179</v>
      </c>
      <c r="AQ50" s="158">
        <v>3.65</v>
      </c>
      <c r="AR50" s="158">
        <v>0.5</v>
      </c>
      <c r="AS50" s="158">
        <v>0.9</v>
      </c>
      <c r="AT50" s="158">
        <v>3.65</v>
      </c>
      <c r="AU50" s="158">
        <v>0.64</v>
      </c>
      <c r="AV50" s="158">
        <v>0.02</v>
      </c>
      <c r="AW50" s="158">
        <f t="shared" si="6"/>
        <v>4.6719999999999998E-2</v>
      </c>
      <c r="AX50" s="158">
        <f t="shared" si="8"/>
        <v>1.6425000000000001</v>
      </c>
      <c r="AY50" s="158">
        <v>4</v>
      </c>
      <c r="AZ50" s="159">
        <f t="shared" si="7"/>
        <v>1.6892200000000002</v>
      </c>
    </row>
    <row r="51" spans="2:52" ht="15.75">
      <c r="B51" s="152"/>
      <c r="C51" s="153"/>
      <c r="D51" s="153"/>
      <c r="E51" s="153"/>
      <c r="F51" s="153"/>
      <c r="G51" s="153"/>
      <c r="H51" s="153"/>
      <c r="I51" s="153"/>
      <c r="J51" s="153"/>
      <c r="K51" s="153"/>
      <c r="L51" s="153"/>
      <c r="M51" s="153"/>
      <c r="N51" s="153"/>
      <c r="O51" s="153"/>
      <c r="P51" s="153"/>
      <c r="Q51" s="153"/>
      <c r="R51" s="153"/>
      <c r="S51" s="153"/>
      <c r="T51" s="153"/>
      <c r="U51" s="153"/>
      <c r="V51" s="153"/>
      <c r="W51" s="153"/>
      <c r="X51" s="153"/>
      <c r="Y51" s="153"/>
      <c r="Z51" s="153"/>
      <c r="AA51" s="153"/>
      <c r="AB51" s="153"/>
      <c r="AC51" s="153"/>
      <c r="AD51" s="153"/>
      <c r="AE51" s="153"/>
      <c r="AF51" s="153"/>
      <c r="AG51" s="153"/>
      <c r="AH51" s="153"/>
      <c r="AI51" s="153"/>
      <c r="AJ51" s="153"/>
      <c r="AK51" s="153"/>
      <c r="AL51" s="153"/>
      <c r="AM51" s="153"/>
      <c r="AN51" s="153"/>
      <c r="AO51" s="154"/>
      <c r="AP51" s="157" t="s">
        <v>180</v>
      </c>
      <c r="AQ51" s="158">
        <v>3.65</v>
      </c>
      <c r="AR51" s="158">
        <v>0.5</v>
      </c>
      <c r="AS51" s="158">
        <v>0.9</v>
      </c>
      <c r="AT51" s="158">
        <v>3.65</v>
      </c>
      <c r="AU51" s="158">
        <v>0.64</v>
      </c>
      <c r="AV51" s="158">
        <v>0.02</v>
      </c>
      <c r="AW51" s="158">
        <f t="shared" si="6"/>
        <v>4.6719999999999998E-2</v>
      </c>
      <c r="AX51" s="158">
        <f t="shared" si="8"/>
        <v>1.6425000000000001</v>
      </c>
      <c r="AY51" s="158">
        <v>5</v>
      </c>
      <c r="AZ51" s="159">
        <f t="shared" si="7"/>
        <v>1.6892200000000002</v>
      </c>
    </row>
    <row r="52" spans="2:52" ht="15.75">
      <c r="B52" s="152"/>
      <c r="C52" s="153"/>
      <c r="D52" s="153"/>
      <c r="E52" s="153"/>
      <c r="F52" s="153"/>
      <c r="G52" s="153"/>
      <c r="H52" s="153"/>
      <c r="I52" s="153"/>
      <c r="J52" s="153"/>
      <c r="K52" s="153"/>
      <c r="L52" s="153"/>
      <c r="M52" s="153"/>
      <c r="N52" s="153"/>
      <c r="O52" s="153"/>
      <c r="P52" s="153"/>
      <c r="Q52" s="153"/>
      <c r="R52" s="153"/>
      <c r="S52" s="153"/>
      <c r="T52" s="153"/>
      <c r="U52" s="153"/>
      <c r="V52" s="153"/>
      <c r="W52" s="153"/>
      <c r="X52" s="153"/>
      <c r="Y52" s="153"/>
      <c r="Z52" s="153"/>
      <c r="AA52" s="153"/>
      <c r="AB52" s="153"/>
      <c r="AC52" s="153"/>
      <c r="AD52" s="153"/>
      <c r="AE52" s="153"/>
      <c r="AF52" s="153"/>
      <c r="AG52" s="153"/>
      <c r="AH52" s="153"/>
      <c r="AI52" s="153"/>
      <c r="AJ52" s="153"/>
      <c r="AK52" s="153"/>
      <c r="AL52" s="153"/>
      <c r="AM52" s="153"/>
      <c r="AN52" s="153"/>
      <c r="AO52" s="154"/>
      <c r="AP52" s="157" t="s">
        <v>181</v>
      </c>
      <c r="AQ52" s="158">
        <v>3.65</v>
      </c>
      <c r="AR52" s="158">
        <v>0.5</v>
      </c>
      <c r="AS52" s="158">
        <v>0.9</v>
      </c>
      <c r="AT52" s="158">
        <v>3.65</v>
      </c>
      <c r="AU52" s="158">
        <v>0.64</v>
      </c>
      <c r="AV52" s="158">
        <v>0.02</v>
      </c>
      <c r="AW52" s="158">
        <f t="shared" si="6"/>
        <v>4.6719999999999998E-2</v>
      </c>
      <c r="AX52" s="158">
        <f t="shared" si="8"/>
        <v>1.6425000000000001</v>
      </c>
      <c r="AY52" s="158">
        <v>6</v>
      </c>
      <c r="AZ52" s="159">
        <f t="shared" si="7"/>
        <v>1.6892200000000002</v>
      </c>
    </row>
    <row r="53" spans="2:52" ht="15.75">
      <c r="B53" s="152"/>
      <c r="C53" s="153"/>
      <c r="D53" s="153"/>
      <c r="E53" s="153"/>
      <c r="F53" s="153"/>
      <c r="G53" s="153"/>
      <c r="H53" s="153"/>
      <c r="I53" s="153"/>
      <c r="J53" s="153"/>
      <c r="K53" s="153"/>
      <c r="L53" s="153"/>
      <c r="M53" s="153"/>
      <c r="N53" s="153"/>
      <c r="O53" s="153"/>
      <c r="P53" s="153"/>
      <c r="Q53" s="153"/>
      <c r="R53" s="153"/>
      <c r="S53" s="153"/>
      <c r="T53" s="153"/>
      <c r="U53" s="153"/>
      <c r="V53" s="153"/>
      <c r="W53" s="153"/>
      <c r="X53" s="153"/>
      <c r="Y53" s="153"/>
      <c r="Z53" s="153"/>
      <c r="AA53" s="153"/>
      <c r="AB53" s="153"/>
      <c r="AC53" s="153"/>
      <c r="AD53" s="153"/>
      <c r="AE53" s="153"/>
      <c r="AF53" s="153"/>
      <c r="AG53" s="153"/>
      <c r="AH53" s="153"/>
      <c r="AI53" s="153"/>
      <c r="AJ53" s="153"/>
      <c r="AK53" s="153"/>
      <c r="AL53" s="153"/>
      <c r="AM53" s="153"/>
      <c r="AN53" s="153"/>
      <c r="AO53" s="154"/>
      <c r="AP53" s="157" t="s">
        <v>182</v>
      </c>
      <c r="AQ53" s="158">
        <v>3.65</v>
      </c>
      <c r="AR53" s="158">
        <v>0.5</v>
      </c>
      <c r="AS53" s="158">
        <v>0.9</v>
      </c>
      <c r="AT53" s="158">
        <v>3.65</v>
      </c>
      <c r="AU53" s="158">
        <v>0.64</v>
      </c>
      <c r="AV53" s="158">
        <v>0.02</v>
      </c>
      <c r="AW53" s="158">
        <f t="shared" si="6"/>
        <v>4.6719999999999998E-2</v>
      </c>
      <c r="AX53" s="158">
        <f t="shared" si="8"/>
        <v>1.6425000000000001</v>
      </c>
      <c r="AY53" s="158">
        <v>7</v>
      </c>
      <c r="AZ53" s="159">
        <f t="shared" si="7"/>
        <v>1.6892200000000002</v>
      </c>
    </row>
    <row r="54" spans="2:52" ht="15.75">
      <c r="B54" s="152"/>
      <c r="C54" s="153"/>
      <c r="D54" s="153"/>
      <c r="E54" s="153"/>
      <c r="F54" s="153"/>
      <c r="G54" s="153"/>
      <c r="H54" s="153"/>
      <c r="I54" s="153"/>
      <c r="J54" s="153"/>
      <c r="K54" s="153"/>
      <c r="L54" s="153"/>
      <c r="M54" s="153"/>
      <c r="N54" s="153"/>
      <c r="O54" s="153"/>
      <c r="P54" s="153"/>
      <c r="Q54" s="153"/>
      <c r="R54" s="153"/>
      <c r="S54" s="153"/>
      <c r="T54" s="153"/>
      <c r="U54" s="153"/>
      <c r="V54" s="153"/>
      <c r="W54" s="153"/>
      <c r="X54" s="153"/>
      <c r="Y54" s="153"/>
      <c r="Z54" s="153"/>
      <c r="AA54" s="153"/>
      <c r="AB54" s="153"/>
      <c r="AC54" s="153"/>
      <c r="AD54" s="153"/>
      <c r="AE54" s="153"/>
      <c r="AF54" s="153"/>
      <c r="AG54" s="153"/>
      <c r="AH54" s="153"/>
      <c r="AI54" s="153"/>
      <c r="AJ54" s="153"/>
      <c r="AK54" s="153"/>
      <c r="AL54" s="153"/>
      <c r="AM54" s="153"/>
      <c r="AN54" s="153"/>
      <c r="AO54" s="154"/>
      <c r="AP54" s="157" t="s">
        <v>183</v>
      </c>
      <c r="AQ54" s="158">
        <v>3.65</v>
      </c>
      <c r="AR54" s="158">
        <v>0.5</v>
      </c>
      <c r="AS54" s="158">
        <v>0.9</v>
      </c>
      <c r="AT54" s="158">
        <v>3.65</v>
      </c>
      <c r="AU54" s="158">
        <v>0.64</v>
      </c>
      <c r="AV54" s="158">
        <v>0.02</v>
      </c>
      <c r="AW54" s="158">
        <f t="shared" si="6"/>
        <v>4.6719999999999998E-2</v>
      </c>
      <c r="AX54" s="158">
        <f t="shared" si="8"/>
        <v>1.6425000000000001</v>
      </c>
      <c r="AY54" s="158">
        <v>8</v>
      </c>
      <c r="AZ54" s="159">
        <f t="shared" si="7"/>
        <v>1.6892200000000002</v>
      </c>
    </row>
    <row r="55" spans="2:52" ht="15.75">
      <c r="B55" s="152"/>
      <c r="C55" s="153"/>
      <c r="D55" s="153"/>
      <c r="E55" s="153"/>
      <c r="F55" s="153"/>
      <c r="G55" s="153"/>
      <c r="H55" s="153"/>
      <c r="I55" s="153"/>
      <c r="J55" s="153"/>
      <c r="K55" s="153"/>
      <c r="L55" s="153"/>
      <c r="M55" s="153"/>
      <c r="N55" s="153"/>
      <c r="O55" s="153"/>
      <c r="P55" s="153"/>
      <c r="Q55" s="153"/>
      <c r="R55" s="153"/>
      <c r="S55" s="153"/>
      <c r="T55" s="153"/>
      <c r="U55" s="153"/>
      <c r="V55" s="153"/>
      <c r="W55" s="153"/>
      <c r="X55" s="153"/>
      <c r="Y55" s="153"/>
      <c r="Z55" s="153"/>
      <c r="AA55" s="153"/>
      <c r="AB55" s="153"/>
      <c r="AC55" s="153"/>
      <c r="AD55" s="153"/>
      <c r="AE55" s="153"/>
      <c r="AF55" s="153"/>
      <c r="AG55" s="153"/>
      <c r="AH55" s="153"/>
      <c r="AI55" s="153"/>
      <c r="AJ55" s="153"/>
      <c r="AK55" s="153"/>
      <c r="AL55" s="153"/>
      <c r="AM55" s="153"/>
      <c r="AN55" s="153"/>
      <c r="AO55" s="154"/>
      <c r="AP55" s="157" t="s">
        <v>184</v>
      </c>
      <c r="AQ55" s="158">
        <v>3.65</v>
      </c>
      <c r="AR55" s="158">
        <v>0.5</v>
      </c>
      <c r="AS55" s="158">
        <v>0.9</v>
      </c>
      <c r="AT55" s="158">
        <v>3.65</v>
      </c>
      <c r="AU55" s="158">
        <v>0.64</v>
      </c>
      <c r="AV55" s="158">
        <v>0.02</v>
      </c>
      <c r="AW55" s="158">
        <f t="shared" si="6"/>
        <v>4.6719999999999998E-2</v>
      </c>
      <c r="AX55" s="158">
        <f t="shared" si="8"/>
        <v>1.6425000000000001</v>
      </c>
      <c r="AY55" s="158">
        <v>9</v>
      </c>
      <c r="AZ55" s="159">
        <f t="shared" si="7"/>
        <v>1.6892200000000002</v>
      </c>
    </row>
    <row r="56" spans="2:52" ht="15.75">
      <c r="B56" s="152"/>
      <c r="C56" s="153"/>
      <c r="D56" s="153"/>
      <c r="E56" s="153"/>
      <c r="F56" s="153"/>
      <c r="G56" s="153"/>
      <c r="H56" s="153"/>
      <c r="I56" s="153"/>
      <c r="J56" s="153"/>
      <c r="K56" s="153"/>
      <c r="L56" s="153"/>
      <c r="M56" s="153"/>
      <c r="N56" s="153"/>
      <c r="O56" s="153"/>
      <c r="P56" s="153"/>
      <c r="Q56" s="153"/>
      <c r="R56" s="153"/>
      <c r="S56" s="153"/>
      <c r="T56" s="153"/>
      <c r="U56" s="153"/>
      <c r="V56" s="153"/>
      <c r="W56" s="153"/>
      <c r="X56" s="153"/>
      <c r="Y56" s="153"/>
      <c r="Z56" s="153"/>
      <c r="AA56" s="153"/>
      <c r="AB56" s="153"/>
      <c r="AC56" s="153"/>
      <c r="AD56" s="153"/>
      <c r="AE56" s="153"/>
      <c r="AF56" s="153"/>
      <c r="AG56" s="153"/>
      <c r="AH56" s="153"/>
      <c r="AI56" s="153"/>
      <c r="AJ56" s="153"/>
      <c r="AK56" s="153"/>
      <c r="AL56" s="153"/>
      <c r="AM56" s="153"/>
      <c r="AN56" s="153"/>
      <c r="AO56" s="154"/>
      <c r="AP56" s="157" t="s">
        <v>185</v>
      </c>
      <c r="AQ56" s="158">
        <v>3.65</v>
      </c>
      <c r="AR56" s="158">
        <v>0.5</v>
      </c>
      <c r="AS56" s="158">
        <v>0.9</v>
      </c>
      <c r="AT56" s="158">
        <v>3.65</v>
      </c>
      <c r="AU56" s="158">
        <v>0.64</v>
      </c>
      <c r="AV56" s="158">
        <v>0.02</v>
      </c>
      <c r="AW56" s="158">
        <f t="shared" si="6"/>
        <v>4.6719999999999998E-2</v>
      </c>
      <c r="AX56" s="158">
        <f t="shared" si="8"/>
        <v>1.6425000000000001</v>
      </c>
      <c r="AY56" s="158">
        <v>10</v>
      </c>
      <c r="AZ56" s="159">
        <f t="shared" si="7"/>
        <v>1.6892200000000002</v>
      </c>
    </row>
    <row r="57" spans="2:52" ht="15.75">
      <c r="B57" s="152"/>
      <c r="C57" s="153"/>
      <c r="D57" s="153"/>
      <c r="E57" s="153"/>
      <c r="F57" s="153"/>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3"/>
      <c r="AE57" s="153"/>
      <c r="AF57" s="153"/>
      <c r="AG57" s="153"/>
      <c r="AH57" s="153"/>
      <c r="AI57" s="153"/>
      <c r="AJ57" s="153"/>
      <c r="AK57" s="153"/>
      <c r="AL57" s="153"/>
      <c r="AM57" s="153"/>
      <c r="AN57" s="153"/>
      <c r="AO57" s="154"/>
      <c r="AP57" s="157" t="s">
        <v>186</v>
      </c>
      <c r="AQ57" s="158">
        <v>3.65</v>
      </c>
      <c r="AR57" s="158">
        <v>0.5</v>
      </c>
      <c r="AS57" s="158">
        <v>0.9</v>
      </c>
      <c r="AT57" s="158">
        <v>3.65</v>
      </c>
      <c r="AU57" s="158">
        <v>0.64</v>
      </c>
      <c r="AV57" s="158">
        <v>0.02</v>
      </c>
      <c r="AW57" s="158">
        <f t="shared" si="6"/>
        <v>4.6719999999999998E-2</v>
      </c>
      <c r="AX57" s="158">
        <f t="shared" si="8"/>
        <v>1.6425000000000001</v>
      </c>
      <c r="AY57" s="158">
        <v>11</v>
      </c>
      <c r="AZ57" s="159">
        <f t="shared" si="7"/>
        <v>1.6892200000000002</v>
      </c>
    </row>
    <row r="58" spans="2:52" ht="15.75">
      <c r="B58" s="152"/>
      <c r="C58" s="153"/>
      <c r="D58" s="153"/>
      <c r="E58" s="153"/>
      <c r="F58" s="153"/>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3"/>
      <c r="AE58" s="153"/>
      <c r="AF58" s="153"/>
      <c r="AG58" s="153"/>
      <c r="AH58" s="153"/>
      <c r="AI58" s="153"/>
      <c r="AJ58" s="153"/>
      <c r="AK58" s="153"/>
      <c r="AL58" s="153"/>
      <c r="AM58" s="153"/>
      <c r="AN58" s="153"/>
      <c r="AO58" s="154"/>
      <c r="AP58" s="157" t="s">
        <v>187</v>
      </c>
      <c r="AQ58" s="158">
        <v>3.65</v>
      </c>
      <c r="AR58" s="158">
        <v>0.5</v>
      </c>
      <c r="AS58" s="158">
        <v>0.9</v>
      </c>
      <c r="AT58" s="158">
        <v>3.65</v>
      </c>
      <c r="AU58" s="158">
        <v>0.64</v>
      </c>
      <c r="AV58" s="158">
        <v>0.02</v>
      </c>
      <c r="AW58" s="158">
        <f t="shared" si="6"/>
        <v>4.6719999999999998E-2</v>
      </c>
      <c r="AX58" s="158">
        <f t="shared" si="8"/>
        <v>1.6425000000000001</v>
      </c>
      <c r="AY58" s="158">
        <v>12</v>
      </c>
      <c r="AZ58" s="159">
        <f t="shared" si="7"/>
        <v>1.6892200000000002</v>
      </c>
    </row>
    <row r="59" spans="2:52" ht="15.75">
      <c r="B59" s="152"/>
      <c r="C59" s="153"/>
      <c r="D59" s="153"/>
      <c r="E59" s="153"/>
      <c r="F59" s="153"/>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3"/>
      <c r="AE59" s="153"/>
      <c r="AF59" s="153"/>
      <c r="AG59" s="153"/>
      <c r="AH59" s="153"/>
      <c r="AI59" s="153"/>
      <c r="AJ59" s="153"/>
      <c r="AK59" s="153"/>
      <c r="AL59" s="153"/>
      <c r="AM59" s="153"/>
      <c r="AN59" s="153"/>
      <c r="AO59" s="154"/>
      <c r="AP59" s="157" t="s">
        <v>188</v>
      </c>
      <c r="AQ59" s="158">
        <v>3.65</v>
      </c>
      <c r="AR59" s="158">
        <v>0.5</v>
      </c>
      <c r="AS59" s="158">
        <v>0.9</v>
      </c>
      <c r="AT59" s="158">
        <v>3.65</v>
      </c>
      <c r="AU59" s="158">
        <v>0.64</v>
      </c>
      <c r="AV59" s="158">
        <v>0.02</v>
      </c>
      <c r="AW59" s="158">
        <f t="shared" si="6"/>
        <v>4.6719999999999998E-2</v>
      </c>
      <c r="AX59" s="158">
        <f t="shared" si="8"/>
        <v>1.6425000000000001</v>
      </c>
      <c r="AY59" s="158">
        <v>13</v>
      </c>
      <c r="AZ59" s="159">
        <f t="shared" si="7"/>
        <v>1.6892200000000002</v>
      </c>
    </row>
    <row r="60" spans="2:52" ht="15.75">
      <c r="B60" s="152"/>
      <c r="C60" s="153"/>
      <c r="D60" s="153"/>
      <c r="E60" s="153"/>
      <c r="F60" s="153"/>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3"/>
      <c r="AE60" s="153"/>
      <c r="AF60" s="153"/>
      <c r="AG60" s="153"/>
      <c r="AH60" s="153"/>
      <c r="AI60" s="153"/>
      <c r="AJ60" s="153"/>
      <c r="AK60" s="153"/>
      <c r="AL60" s="153"/>
      <c r="AM60" s="153"/>
      <c r="AN60" s="153"/>
      <c r="AO60" s="154"/>
      <c r="AP60" s="157" t="s">
        <v>189</v>
      </c>
      <c r="AQ60" s="158">
        <v>3.65</v>
      </c>
      <c r="AR60" s="158">
        <v>0.5</v>
      </c>
      <c r="AS60" s="158">
        <v>0.9</v>
      </c>
      <c r="AT60" s="158">
        <v>3.65</v>
      </c>
      <c r="AU60" s="158">
        <v>0.64</v>
      </c>
      <c r="AV60" s="158">
        <v>0.02</v>
      </c>
      <c r="AW60" s="158">
        <f t="shared" si="6"/>
        <v>4.6719999999999998E-2</v>
      </c>
      <c r="AX60" s="158">
        <f t="shared" si="8"/>
        <v>1.6425000000000001</v>
      </c>
      <c r="AY60" s="158">
        <v>14</v>
      </c>
      <c r="AZ60" s="159">
        <f t="shared" si="7"/>
        <v>1.6892200000000002</v>
      </c>
    </row>
    <row r="61" spans="2:52" ht="15.75">
      <c r="B61" s="152"/>
      <c r="C61" s="153"/>
      <c r="D61" s="153"/>
      <c r="E61" s="153"/>
      <c r="F61" s="153"/>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3"/>
      <c r="AE61" s="153"/>
      <c r="AF61" s="153"/>
      <c r="AG61" s="153"/>
      <c r="AH61" s="153"/>
      <c r="AI61" s="153"/>
      <c r="AJ61" s="153"/>
      <c r="AK61" s="153"/>
      <c r="AL61" s="153"/>
      <c r="AM61" s="153"/>
      <c r="AN61" s="153"/>
      <c r="AO61" s="154"/>
      <c r="AP61" s="157" t="s">
        <v>190</v>
      </c>
      <c r="AQ61" s="158">
        <v>3.65</v>
      </c>
      <c r="AR61" s="158">
        <v>0.5</v>
      </c>
      <c r="AS61" s="158">
        <v>0.9</v>
      </c>
      <c r="AT61" s="158">
        <v>3.65</v>
      </c>
      <c r="AU61" s="158">
        <v>0.64</v>
      </c>
      <c r="AV61" s="158">
        <v>0.02</v>
      </c>
      <c r="AW61" s="158">
        <f t="shared" si="6"/>
        <v>4.6719999999999998E-2</v>
      </c>
      <c r="AX61" s="158">
        <f t="shared" si="8"/>
        <v>1.6425000000000001</v>
      </c>
      <c r="AY61" s="158">
        <v>15</v>
      </c>
      <c r="AZ61" s="159">
        <f t="shared" si="7"/>
        <v>1.6892200000000002</v>
      </c>
    </row>
    <row r="62" spans="2:52" ht="15.75">
      <c r="B62" s="152"/>
      <c r="C62" s="153"/>
      <c r="D62" s="153"/>
      <c r="E62" s="153"/>
      <c r="F62" s="153"/>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3"/>
      <c r="AE62" s="153"/>
      <c r="AF62" s="153"/>
      <c r="AG62" s="153"/>
      <c r="AH62" s="153"/>
      <c r="AI62" s="153"/>
      <c r="AJ62" s="153"/>
      <c r="AK62" s="153"/>
      <c r="AL62" s="153"/>
      <c r="AM62" s="153"/>
      <c r="AN62" s="153"/>
      <c r="AO62" s="154"/>
      <c r="AP62" s="157" t="s">
        <v>191</v>
      </c>
      <c r="AQ62" s="158">
        <v>3.65</v>
      </c>
      <c r="AR62" s="158">
        <v>0.5</v>
      </c>
      <c r="AS62" s="158">
        <v>0.9</v>
      </c>
      <c r="AT62" s="158">
        <v>3.65</v>
      </c>
      <c r="AU62" s="158">
        <v>0.64</v>
      </c>
      <c r="AV62" s="158">
        <v>0.02</v>
      </c>
      <c r="AW62" s="158">
        <f t="shared" si="6"/>
        <v>4.6719999999999998E-2</v>
      </c>
      <c r="AX62" s="158">
        <f t="shared" si="8"/>
        <v>1.6425000000000001</v>
      </c>
      <c r="AY62" s="158">
        <v>16</v>
      </c>
      <c r="AZ62" s="159">
        <f t="shared" si="7"/>
        <v>1.6892200000000002</v>
      </c>
    </row>
    <row r="63" spans="2:52" ht="15.75">
      <c r="B63" s="152"/>
      <c r="C63" s="153"/>
      <c r="D63" s="153"/>
      <c r="E63" s="153"/>
      <c r="F63" s="153"/>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3"/>
      <c r="AE63" s="153"/>
      <c r="AF63" s="153"/>
      <c r="AG63" s="153"/>
      <c r="AH63" s="153"/>
      <c r="AI63" s="153"/>
      <c r="AJ63" s="153"/>
      <c r="AK63" s="153"/>
      <c r="AL63" s="153"/>
      <c r="AM63" s="153"/>
      <c r="AN63" s="153"/>
      <c r="AO63" s="154"/>
      <c r="AP63" s="157" t="s">
        <v>192</v>
      </c>
      <c r="AQ63" s="158">
        <v>3.65</v>
      </c>
      <c r="AR63" s="158">
        <v>0.5</v>
      </c>
      <c r="AS63" s="158">
        <v>0.9</v>
      </c>
      <c r="AT63" s="158">
        <v>3.65</v>
      </c>
      <c r="AU63" s="158">
        <v>0.64</v>
      </c>
      <c r="AV63" s="158">
        <v>0.02</v>
      </c>
      <c r="AW63" s="158">
        <f t="shared" si="6"/>
        <v>4.6719999999999998E-2</v>
      </c>
      <c r="AX63" s="158">
        <f t="shared" si="8"/>
        <v>1.6425000000000001</v>
      </c>
      <c r="AY63" s="158">
        <v>17</v>
      </c>
      <c r="AZ63" s="159">
        <f t="shared" si="7"/>
        <v>1.6892200000000002</v>
      </c>
    </row>
    <row r="64" spans="2:52" ht="15.75">
      <c r="B64" s="152"/>
      <c r="C64" s="153"/>
      <c r="D64" s="153"/>
      <c r="E64" s="153"/>
      <c r="F64" s="153"/>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3"/>
      <c r="AE64" s="153"/>
      <c r="AF64" s="153"/>
      <c r="AG64" s="153"/>
      <c r="AH64" s="153"/>
      <c r="AI64" s="153"/>
      <c r="AJ64" s="153"/>
      <c r="AK64" s="153"/>
      <c r="AL64" s="153"/>
      <c r="AM64" s="153"/>
      <c r="AN64" s="153"/>
      <c r="AO64" s="154"/>
      <c r="AP64" s="157" t="s">
        <v>193</v>
      </c>
      <c r="AQ64" s="158">
        <v>3.65</v>
      </c>
      <c r="AR64" s="158">
        <v>0.5</v>
      </c>
      <c r="AS64" s="158">
        <v>0.9</v>
      </c>
      <c r="AT64" s="158">
        <v>3.65</v>
      </c>
      <c r="AU64" s="158">
        <v>0.64</v>
      </c>
      <c r="AV64" s="158">
        <v>0.02</v>
      </c>
      <c r="AW64" s="158">
        <f t="shared" si="6"/>
        <v>4.6719999999999998E-2</v>
      </c>
      <c r="AX64" s="158">
        <f t="shared" si="8"/>
        <v>1.6425000000000001</v>
      </c>
      <c r="AY64" s="158">
        <v>18</v>
      </c>
      <c r="AZ64" s="159">
        <f t="shared" si="7"/>
        <v>1.6892200000000002</v>
      </c>
    </row>
    <row r="65" spans="2:52">
      <c r="B65" s="152"/>
      <c r="C65" s="153"/>
      <c r="D65" s="153"/>
      <c r="E65" s="153"/>
      <c r="F65" s="153"/>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3"/>
      <c r="AE65" s="153"/>
      <c r="AF65" s="153"/>
      <c r="AG65" s="153"/>
      <c r="AH65" s="153"/>
      <c r="AI65" s="153"/>
      <c r="AJ65" s="153"/>
      <c r="AK65" s="153"/>
      <c r="AL65" s="153"/>
      <c r="AM65" s="153"/>
      <c r="AN65" s="153"/>
      <c r="AO65" s="154"/>
      <c r="AP65" s="223" t="s">
        <v>194</v>
      </c>
      <c r="AQ65" s="224"/>
      <c r="AR65" s="224"/>
      <c r="AS65" s="224"/>
      <c r="AT65" s="224"/>
      <c r="AU65" s="224"/>
      <c r="AV65" s="224"/>
      <c r="AW65" s="224"/>
      <c r="AX65" s="224"/>
      <c r="AY65" s="224"/>
      <c r="AZ65" s="225"/>
    </row>
    <row r="66" spans="2:52" ht="15.75">
      <c r="B66" s="152"/>
      <c r="C66" s="153"/>
      <c r="D66" s="153"/>
      <c r="E66" s="153"/>
      <c r="F66" s="153"/>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3"/>
      <c r="AE66" s="153"/>
      <c r="AF66" s="153"/>
      <c r="AG66" s="153"/>
      <c r="AH66" s="153"/>
      <c r="AI66" s="153"/>
      <c r="AJ66" s="153"/>
      <c r="AK66" s="153"/>
      <c r="AL66" s="153"/>
      <c r="AM66" s="153"/>
      <c r="AN66" s="153"/>
      <c r="AO66" s="154"/>
      <c r="AP66" s="157" t="s">
        <v>195</v>
      </c>
      <c r="AQ66" s="158">
        <v>3.65</v>
      </c>
      <c r="AR66" s="158">
        <v>0.5</v>
      </c>
      <c r="AS66" s="158">
        <v>0.9</v>
      </c>
      <c r="AT66" s="158">
        <v>3.65</v>
      </c>
      <c r="AU66" s="158">
        <v>0.64</v>
      </c>
      <c r="AV66" s="158">
        <v>0.02</v>
      </c>
      <c r="AW66" s="158">
        <f t="shared" ref="AW66:AW78" si="9">AV66*AU66*AT66</f>
        <v>4.6719999999999998E-2</v>
      </c>
      <c r="AX66" s="158">
        <f>AS66*AR66*AQ66</f>
        <v>1.6425000000000001</v>
      </c>
      <c r="AY66" s="158">
        <v>18</v>
      </c>
      <c r="AZ66" s="159">
        <f t="shared" ref="AZ66:AZ78" si="10">AX66+AW66</f>
        <v>1.6892200000000002</v>
      </c>
    </row>
    <row r="67" spans="2:52" ht="15.75">
      <c r="B67" s="152"/>
      <c r="C67" s="153"/>
      <c r="D67" s="153"/>
      <c r="E67" s="153"/>
      <c r="F67" s="153"/>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3"/>
      <c r="AE67" s="153"/>
      <c r="AF67" s="153"/>
      <c r="AG67" s="153"/>
      <c r="AH67" s="153"/>
      <c r="AI67" s="153"/>
      <c r="AJ67" s="153"/>
      <c r="AK67" s="153"/>
      <c r="AL67" s="153"/>
      <c r="AM67" s="153"/>
      <c r="AN67" s="153"/>
      <c r="AO67" s="154"/>
      <c r="AP67" s="157" t="s">
        <v>196</v>
      </c>
      <c r="AQ67" s="158">
        <v>3.65</v>
      </c>
      <c r="AR67" s="158">
        <v>0.5</v>
      </c>
      <c r="AS67" s="158">
        <v>0.9</v>
      </c>
      <c r="AT67" s="158">
        <v>3.65</v>
      </c>
      <c r="AU67" s="158">
        <v>0.64</v>
      </c>
      <c r="AV67" s="158">
        <v>0.02</v>
      </c>
      <c r="AW67" s="158">
        <f t="shared" si="9"/>
        <v>4.6719999999999998E-2</v>
      </c>
      <c r="AX67" s="158">
        <f t="shared" ref="AX67:AX78" si="11">AS67*AR67*AQ67</f>
        <v>1.6425000000000001</v>
      </c>
      <c r="AY67" s="158">
        <v>19</v>
      </c>
      <c r="AZ67" s="159">
        <f t="shared" si="10"/>
        <v>1.6892200000000002</v>
      </c>
    </row>
    <row r="68" spans="2:52" ht="15.75">
      <c r="B68" s="152"/>
      <c r="C68" s="153"/>
      <c r="D68" s="153"/>
      <c r="E68" s="153"/>
      <c r="F68" s="153"/>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3"/>
      <c r="AE68" s="153"/>
      <c r="AF68" s="153"/>
      <c r="AG68" s="153"/>
      <c r="AH68" s="153"/>
      <c r="AI68" s="153"/>
      <c r="AJ68" s="153"/>
      <c r="AK68" s="153"/>
      <c r="AL68" s="153"/>
      <c r="AM68" s="153"/>
      <c r="AN68" s="153"/>
      <c r="AO68" s="154"/>
      <c r="AP68" s="157" t="s">
        <v>197</v>
      </c>
      <c r="AQ68" s="158">
        <v>3.65</v>
      </c>
      <c r="AR68" s="158">
        <v>0.5</v>
      </c>
      <c r="AS68" s="158">
        <v>0.9</v>
      </c>
      <c r="AT68" s="158">
        <v>3.65</v>
      </c>
      <c r="AU68" s="158">
        <v>0.64</v>
      </c>
      <c r="AV68" s="158">
        <v>0.02</v>
      </c>
      <c r="AW68" s="158">
        <f t="shared" si="9"/>
        <v>4.6719999999999998E-2</v>
      </c>
      <c r="AX68" s="158">
        <f t="shared" si="11"/>
        <v>1.6425000000000001</v>
      </c>
      <c r="AY68" s="158">
        <v>20</v>
      </c>
      <c r="AZ68" s="159">
        <f t="shared" si="10"/>
        <v>1.6892200000000002</v>
      </c>
    </row>
    <row r="69" spans="2:52" ht="15.75">
      <c r="B69" s="152"/>
      <c r="C69" s="153"/>
      <c r="D69" s="153"/>
      <c r="E69" s="153"/>
      <c r="F69" s="153"/>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3"/>
      <c r="AE69" s="153"/>
      <c r="AF69" s="153"/>
      <c r="AG69" s="153"/>
      <c r="AH69" s="153"/>
      <c r="AI69" s="153"/>
      <c r="AJ69" s="153"/>
      <c r="AK69" s="153"/>
      <c r="AL69" s="153"/>
      <c r="AM69" s="153"/>
      <c r="AN69" s="153"/>
      <c r="AO69" s="154"/>
      <c r="AP69" s="157" t="s">
        <v>198</v>
      </c>
      <c r="AQ69" s="158">
        <v>3.65</v>
      </c>
      <c r="AR69" s="158">
        <v>0.5</v>
      </c>
      <c r="AS69" s="158">
        <v>0.9</v>
      </c>
      <c r="AT69" s="158">
        <v>3.65</v>
      </c>
      <c r="AU69" s="158">
        <v>0.64</v>
      </c>
      <c r="AV69" s="158">
        <v>0.02</v>
      </c>
      <c r="AW69" s="158">
        <f t="shared" si="9"/>
        <v>4.6719999999999998E-2</v>
      </c>
      <c r="AX69" s="158">
        <f t="shared" si="11"/>
        <v>1.6425000000000001</v>
      </c>
      <c r="AY69" s="158">
        <v>21</v>
      </c>
      <c r="AZ69" s="159">
        <f t="shared" si="10"/>
        <v>1.6892200000000002</v>
      </c>
    </row>
    <row r="70" spans="2:52" ht="15.75">
      <c r="B70" s="152"/>
      <c r="C70" s="153"/>
      <c r="D70" s="153"/>
      <c r="E70" s="153"/>
      <c r="F70" s="153"/>
      <c r="G70" s="153"/>
      <c r="H70" s="153"/>
      <c r="I70" s="153"/>
      <c r="J70" s="153"/>
      <c r="K70" s="153"/>
      <c r="L70" s="153"/>
      <c r="M70" s="153"/>
      <c r="N70" s="153"/>
      <c r="O70" s="153"/>
      <c r="P70" s="153"/>
      <c r="Q70" s="153"/>
      <c r="R70" s="153"/>
      <c r="S70" s="153"/>
      <c r="T70" s="153"/>
      <c r="U70" s="153"/>
      <c r="V70" s="153"/>
      <c r="W70" s="153"/>
      <c r="X70" s="153"/>
      <c r="Y70" s="153"/>
      <c r="Z70" s="153"/>
      <c r="AA70" s="153"/>
      <c r="AB70" s="153"/>
      <c r="AC70" s="153"/>
      <c r="AD70" s="153"/>
      <c r="AE70" s="153"/>
      <c r="AF70" s="153"/>
      <c r="AG70" s="153"/>
      <c r="AH70" s="153"/>
      <c r="AI70" s="153"/>
      <c r="AJ70" s="153"/>
      <c r="AK70" s="153"/>
      <c r="AL70" s="153"/>
      <c r="AM70" s="153"/>
      <c r="AN70" s="153"/>
      <c r="AO70" s="154"/>
      <c r="AP70" s="157" t="s">
        <v>199</v>
      </c>
      <c r="AQ70" s="158">
        <v>3.65</v>
      </c>
      <c r="AR70" s="158">
        <v>0.5</v>
      </c>
      <c r="AS70" s="158">
        <v>0.9</v>
      </c>
      <c r="AT70" s="158">
        <v>3.65</v>
      </c>
      <c r="AU70" s="158">
        <v>0.64</v>
      </c>
      <c r="AV70" s="158">
        <v>0.02</v>
      </c>
      <c r="AW70" s="158">
        <f t="shared" si="9"/>
        <v>4.6719999999999998E-2</v>
      </c>
      <c r="AX70" s="158">
        <f t="shared" si="11"/>
        <v>1.6425000000000001</v>
      </c>
      <c r="AY70" s="158">
        <v>22</v>
      </c>
      <c r="AZ70" s="159">
        <f t="shared" si="10"/>
        <v>1.6892200000000002</v>
      </c>
    </row>
    <row r="71" spans="2:52" ht="15.75">
      <c r="B71" s="152"/>
      <c r="C71" s="153"/>
      <c r="D71" s="153"/>
      <c r="E71" s="153"/>
      <c r="F71" s="153"/>
      <c r="G71" s="153"/>
      <c r="H71" s="153"/>
      <c r="I71" s="153"/>
      <c r="J71" s="153"/>
      <c r="K71" s="153"/>
      <c r="L71" s="153"/>
      <c r="M71" s="153"/>
      <c r="N71" s="153"/>
      <c r="O71" s="153"/>
      <c r="P71" s="153"/>
      <c r="Q71" s="153"/>
      <c r="R71" s="153"/>
      <c r="S71" s="153"/>
      <c r="T71" s="153"/>
      <c r="U71" s="153"/>
      <c r="V71" s="153"/>
      <c r="W71" s="153"/>
      <c r="X71" s="153"/>
      <c r="Y71" s="153"/>
      <c r="Z71" s="153"/>
      <c r="AA71" s="153"/>
      <c r="AB71" s="153"/>
      <c r="AC71" s="153"/>
      <c r="AD71" s="153"/>
      <c r="AE71" s="153"/>
      <c r="AF71" s="153"/>
      <c r="AG71" s="153"/>
      <c r="AH71" s="153"/>
      <c r="AI71" s="153"/>
      <c r="AJ71" s="153"/>
      <c r="AK71" s="153"/>
      <c r="AL71" s="153"/>
      <c r="AM71" s="153"/>
      <c r="AN71" s="153"/>
      <c r="AO71" s="154"/>
      <c r="AP71" s="157" t="s">
        <v>200</v>
      </c>
      <c r="AQ71" s="158">
        <v>3.65</v>
      </c>
      <c r="AR71" s="158">
        <v>0.5</v>
      </c>
      <c r="AS71" s="158">
        <v>0.9</v>
      </c>
      <c r="AT71" s="158">
        <v>3.65</v>
      </c>
      <c r="AU71" s="158">
        <v>0.64</v>
      </c>
      <c r="AV71" s="158">
        <v>0.02</v>
      </c>
      <c r="AW71" s="158">
        <f t="shared" si="9"/>
        <v>4.6719999999999998E-2</v>
      </c>
      <c r="AX71" s="158">
        <f t="shared" si="11"/>
        <v>1.6425000000000001</v>
      </c>
      <c r="AY71" s="158">
        <v>23</v>
      </c>
      <c r="AZ71" s="159">
        <f t="shared" si="10"/>
        <v>1.6892200000000002</v>
      </c>
    </row>
    <row r="72" spans="2:52" ht="15.75">
      <c r="B72" s="161"/>
      <c r="C72" s="162"/>
      <c r="D72" s="162"/>
      <c r="E72" s="162"/>
      <c r="F72" s="162"/>
      <c r="G72" s="162"/>
      <c r="H72" s="162"/>
      <c r="I72" s="162"/>
      <c r="J72" s="162"/>
      <c r="K72" s="162"/>
      <c r="L72" s="162"/>
      <c r="M72" s="162"/>
      <c r="N72" s="162"/>
      <c r="O72" s="162"/>
      <c r="P72" s="162"/>
      <c r="Q72" s="162"/>
      <c r="R72" s="162"/>
      <c r="S72" s="162"/>
      <c r="T72" s="162"/>
      <c r="U72" s="162"/>
      <c r="V72" s="162"/>
      <c r="W72" s="162"/>
      <c r="X72" s="162"/>
      <c r="Y72" s="162"/>
      <c r="Z72" s="162"/>
      <c r="AA72" s="162"/>
      <c r="AB72" s="162"/>
      <c r="AC72" s="162"/>
      <c r="AD72" s="162"/>
      <c r="AE72" s="162"/>
      <c r="AF72" s="162"/>
      <c r="AG72" s="162"/>
      <c r="AH72" s="162"/>
      <c r="AI72" s="162"/>
      <c r="AJ72" s="162"/>
      <c r="AK72" s="162"/>
      <c r="AL72" s="162"/>
      <c r="AM72" s="162"/>
      <c r="AN72" s="162"/>
      <c r="AO72" s="163"/>
      <c r="AP72" s="157" t="s">
        <v>201</v>
      </c>
      <c r="AQ72" s="158">
        <v>3.65</v>
      </c>
      <c r="AR72" s="158">
        <v>0.5</v>
      </c>
      <c r="AS72" s="158">
        <v>0.9</v>
      </c>
      <c r="AT72" s="158">
        <v>3.65</v>
      </c>
      <c r="AU72" s="158">
        <v>0.64</v>
      </c>
      <c r="AV72" s="158">
        <v>0.02</v>
      </c>
      <c r="AW72" s="158">
        <f t="shared" si="9"/>
        <v>4.6719999999999998E-2</v>
      </c>
      <c r="AX72" s="158">
        <f t="shared" si="11"/>
        <v>1.6425000000000001</v>
      </c>
      <c r="AY72" s="158">
        <v>24</v>
      </c>
      <c r="AZ72" s="159">
        <f t="shared" si="10"/>
        <v>1.6892200000000002</v>
      </c>
    </row>
    <row r="73" spans="2:52" ht="15.75">
      <c r="B73" s="152"/>
      <c r="C73" s="164"/>
      <c r="D73" s="164"/>
      <c r="E73" s="164"/>
      <c r="F73" s="164"/>
      <c r="G73" s="164"/>
      <c r="H73" s="164"/>
      <c r="I73" s="164"/>
      <c r="J73" s="164"/>
      <c r="K73" s="164"/>
      <c r="L73" s="164"/>
      <c r="M73" s="164"/>
      <c r="N73" s="164"/>
      <c r="O73" s="164"/>
      <c r="P73" s="164"/>
      <c r="Q73" s="164"/>
      <c r="R73" s="164"/>
      <c r="S73" s="164"/>
      <c r="T73" s="164"/>
      <c r="U73" s="164"/>
      <c r="V73" s="164"/>
      <c r="W73" s="164"/>
      <c r="X73" s="164"/>
      <c r="Y73" s="164"/>
      <c r="Z73" s="164"/>
      <c r="AA73" s="164"/>
      <c r="AB73" s="164"/>
      <c r="AC73" s="164"/>
      <c r="AD73" s="164"/>
      <c r="AE73" s="164"/>
      <c r="AF73" s="164"/>
      <c r="AG73" s="164"/>
      <c r="AH73" s="164"/>
      <c r="AI73" s="164"/>
      <c r="AJ73" s="164"/>
      <c r="AK73" s="164"/>
      <c r="AL73" s="164"/>
      <c r="AM73" s="164"/>
      <c r="AN73" s="164"/>
      <c r="AO73" s="164"/>
      <c r="AP73" s="157" t="s">
        <v>202</v>
      </c>
      <c r="AQ73" s="158">
        <v>3.65</v>
      </c>
      <c r="AR73" s="158">
        <v>0.5</v>
      </c>
      <c r="AS73" s="158">
        <v>0.9</v>
      </c>
      <c r="AT73" s="158">
        <v>3.65</v>
      </c>
      <c r="AU73" s="158">
        <v>0.64</v>
      </c>
      <c r="AV73" s="158">
        <v>0.02</v>
      </c>
      <c r="AW73" s="158">
        <f t="shared" si="9"/>
        <v>4.6719999999999998E-2</v>
      </c>
      <c r="AX73" s="158">
        <f t="shared" si="11"/>
        <v>1.6425000000000001</v>
      </c>
      <c r="AY73" s="158">
        <v>25</v>
      </c>
      <c r="AZ73" s="159">
        <f t="shared" si="10"/>
        <v>1.6892200000000002</v>
      </c>
    </row>
    <row r="74" spans="2:52" ht="15.75">
      <c r="B74" s="152"/>
      <c r="C74" s="164"/>
      <c r="D74" s="164"/>
      <c r="E74" s="164"/>
      <c r="F74" s="164"/>
      <c r="G74" s="164"/>
      <c r="H74" s="164"/>
      <c r="I74" s="164"/>
      <c r="J74" s="164"/>
      <c r="K74" s="164"/>
      <c r="L74" s="164"/>
      <c r="M74" s="164"/>
      <c r="N74" s="164"/>
      <c r="O74" s="164"/>
      <c r="P74" s="164"/>
      <c r="Q74" s="164"/>
      <c r="R74" s="164"/>
      <c r="S74" s="164"/>
      <c r="T74" s="164"/>
      <c r="U74" s="164"/>
      <c r="V74" s="164"/>
      <c r="W74" s="164"/>
      <c r="X74" s="164"/>
      <c r="Y74" s="164"/>
      <c r="Z74" s="164"/>
      <c r="AA74" s="164"/>
      <c r="AB74" s="164"/>
      <c r="AC74" s="164"/>
      <c r="AD74" s="164"/>
      <c r="AE74" s="164"/>
      <c r="AF74" s="164"/>
      <c r="AG74" s="164"/>
      <c r="AH74" s="164"/>
      <c r="AI74" s="164"/>
      <c r="AJ74" s="164"/>
      <c r="AK74" s="164"/>
      <c r="AL74" s="164"/>
      <c r="AM74" s="164"/>
      <c r="AN74" s="164"/>
      <c r="AO74" s="164"/>
      <c r="AP74" s="157" t="s">
        <v>203</v>
      </c>
      <c r="AQ74" s="158">
        <v>3.65</v>
      </c>
      <c r="AR74" s="158">
        <v>0.5</v>
      </c>
      <c r="AS74" s="158">
        <v>0.9</v>
      </c>
      <c r="AT74" s="158">
        <v>3.65</v>
      </c>
      <c r="AU74" s="158">
        <v>0.64</v>
      </c>
      <c r="AV74" s="158">
        <v>0.02</v>
      </c>
      <c r="AW74" s="158">
        <f t="shared" si="9"/>
        <v>4.6719999999999998E-2</v>
      </c>
      <c r="AX74" s="158">
        <f t="shared" si="11"/>
        <v>1.6425000000000001</v>
      </c>
      <c r="AY74" s="158">
        <v>26</v>
      </c>
      <c r="AZ74" s="159">
        <f t="shared" si="10"/>
        <v>1.6892200000000002</v>
      </c>
    </row>
    <row r="75" spans="2:52" ht="15.75">
      <c r="B75" s="152"/>
      <c r="C75" s="164"/>
      <c r="D75" s="164"/>
      <c r="E75" s="164"/>
      <c r="F75" s="164"/>
      <c r="G75" s="164"/>
      <c r="H75" s="164"/>
      <c r="I75" s="164"/>
      <c r="J75" s="164"/>
      <c r="K75" s="164"/>
      <c r="L75" s="164"/>
      <c r="M75" s="164"/>
      <c r="N75" s="164"/>
      <c r="O75" s="164"/>
      <c r="P75" s="164"/>
      <c r="Q75" s="164"/>
      <c r="R75" s="164"/>
      <c r="S75" s="164"/>
      <c r="T75" s="164"/>
      <c r="U75" s="164"/>
      <c r="V75" s="164"/>
      <c r="W75" s="164"/>
      <c r="X75" s="164"/>
      <c r="Y75" s="164"/>
      <c r="Z75" s="164"/>
      <c r="AA75" s="164"/>
      <c r="AB75" s="164"/>
      <c r="AC75" s="164"/>
      <c r="AD75" s="164"/>
      <c r="AE75" s="164"/>
      <c r="AF75" s="164"/>
      <c r="AG75" s="164"/>
      <c r="AH75" s="164"/>
      <c r="AI75" s="164"/>
      <c r="AJ75" s="164"/>
      <c r="AK75" s="164"/>
      <c r="AL75" s="164"/>
      <c r="AM75" s="164"/>
      <c r="AN75" s="164"/>
      <c r="AO75" s="164"/>
      <c r="AP75" s="157" t="s">
        <v>204</v>
      </c>
      <c r="AQ75" s="158">
        <v>3.65</v>
      </c>
      <c r="AR75" s="158">
        <v>0.5</v>
      </c>
      <c r="AS75" s="158">
        <v>0.9</v>
      </c>
      <c r="AT75" s="158">
        <v>3.65</v>
      </c>
      <c r="AU75" s="158">
        <v>0.64</v>
      </c>
      <c r="AV75" s="158">
        <v>0.02</v>
      </c>
      <c r="AW75" s="158">
        <f t="shared" si="9"/>
        <v>4.6719999999999998E-2</v>
      </c>
      <c r="AX75" s="158">
        <f t="shared" si="11"/>
        <v>1.6425000000000001</v>
      </c>
      <c r="AY75" s="158">
        <v>27</v>
      </c>
      <c r="AZ75" s="159">
        <f t="shared" si="10"/>
        <v>1.6892200000000002</v>
      </c>
    </row>
    <row r="76" spans="2:52" ht="15.75">
      <c r="B76" s="152"/>
      <c r="C76" s="164"/>
      <c r="D76" s="164"/>
      <c r="E76" s="164"/>
      <c r="F76" s="164"/>
      <c r="G76" s="164"/>
      <c r="H76" s="164"/>
      <c r="I76" s="164"/>
      <c r="J76" s="164"/>
      <c r="K76" s="164"/>
      <c r="L76" s="164"/>
      <c r="M76" s="164"/>
      <c r="N76" s="164"/>
      <c r="O76" s="164"/>
      <c r="P76" s="164"/>
      <c r="Q76" s="164"/>
      <c r="R76" s="164"/>
      <c r="S76" s="164"/>
      <c r="T76" s="164"/>
      <c r="U76" s="164"/>
      <c r="V76" s="164"/>
      <c r="W76" s="164"/>
      <c r="X76" s="164"/>
      <c r="Y76" s="164"/>
      <c r="Z76" s="164"/>
      <c r="AA76" s="164"/>
      <c r="AB76" s="164"/>
      <c r="AC76" s="164"/>
      <c r="AD76" s="164"/>
      <c r="AE76" s="164"/>
      <c r="AF76" s="164"/>
      <c r="AG76" s="164"/>
      <c r="AH76" s="164"/>
      <c r="AI76" s="164"/>
      <c r="AJ76" s="164"/>
      <c r="AK76" s="164"/>
      <c r="AL76" s="164"/>
      <c r="AM76" s="164"/>
      <c r="AN76" s="164"/>
      <c r="AO76" s="164"/>
      <c r="AP76" s="157" t="s">
        <v>205</v>
      </c>
      <c r="AQ76" s="158">
        <v>3.65</v>
      </c>
      <c r="AR76" s="158">
        <v>0.5</v>
      </c>
      <c r="AS76" s="158">
        <v>0.9</v>
      </c>
      <c r="AT76" s="158">
        <v>3.65</v>
      </c>
      <c r="AU76" s="158">
        <v>0.64</v>
      </c>
      <c r="AV76" s="158">
        <v>0.02</v>
      </c>
      <c r="AW76" s="158">
        <f t="shared" si="9"/>
        <v>4.6719999999999998E-2</v>
      </c>
      <c r="AX76" s="158">
        <f t="shared" si="11"/>
        <v>1.6425000000000001</v>
      </c>
      <c r="AY76" s="158">
        <v>28</v>
      </c>
      <c r="AZ76" s="159">
        <f t="shared" si="10"/>
        <v>1.6892200000000002</v>
      </c>
    </row>
    <row r="77" spans="2:52" ht="15.75">
      <c r="B77" s="152"/>
      <c r="C77" s="164"/>
      <c r="D77" s="164"/>
      <c r="E77" s="164"/>
      <c r="F77" s="164"/>
      <c r="G77" s="164"/>
      <c r="H77" s="164"/>
      <c r="I77" s="164"/>
      <c r="J77" s="164"/>
      <c r="K77" s="164"/>
      <c r="L77" s="164"/>
      <c r="M77" s="164"/>
      <c r="N77" s="164"/>
      <c r="O77" s="164"/>
      <c r="P77" s="164"/>
      <c r="Q77" s="164"/>
      <c r="R77" s="164"/>
      <c r="S77" s="164"/>
      <c r="T77" s="164"/>
      <c r="U77" s="164"/>
      <c r="V77" s="164"/>
      <c r="W77" s="164"/>
      <c r="X77" s="164"/>
      <c r="Y77" s="164"/>
      <c r="Z77" s="164"/>
      <c r="AA77" s="164"/>
      <c r="AB77" s="164"/>
      <c r="AC77" s="164"/>
      <c r="AD77" s="164"/>
      <c r="AE77" s="164"/>
      <c r="AF77" s="164"/>
      <c r="AG77" s="164"/>
      <c r="AH77" s="164"/>
      <c r="AI77" s="164"/>
      <c r="AJ77" s="164"/>
      <c r="AK77" s="164"/>
      <c r="AL77" s="164"/>
      <c r="AM77" s="164"/>
      <c r="AN77" s="164"/>
      <c r="AO77" s="164"/>
      <c r="AP77" s="157" t="s">
        <v>206</v>
      </c>
      <c r="AQ77" s="158">
        <v>3.65</v>
      </c>
      <c r="AR77" s="158">
        <v>0.5</v>
      </c>
      <c r="AS77" s="158">
        <v>0.9</v>
      </c>
      <c r="AT77" s="158">
        <v>3.65</v>
      </c>
      <c r="AU77" s="158">
        <v>0.64</v>
      </c>
      <c r="AV77" s="158">
        <v>0.02</v>
      </c>
      <c r="AW77" s="158">
        <f t="shared" si="9"/>
        <v>4.6719999999999998E-2</v>
      </c>
      <c r="AX77" s="158">
        <f t="shared" si="11"/>
        <v>1.6425000000000001</v>
      </c>
      <c r="AY77" s="158">
        <v>29</v>
      </c>
      <c r="AZ77" s="159">
        <f t="shared" si="10"/>
        <v>1.6892200000000002</v>
      </c>
    </row>
    <row r="78" spans="2:52" ht="16.5" thickBot="1">
      <c r="B78" s="152"/>
      <c r="C78" s="164"/>
      <c r="D78" s="164"/>
      <c r="E78" s="164"/>
      <c r="F78" s="164"/>
      <c r="G78" s="164"/>
      <c r="H78" s="164"/>
      <c r="I78" s="164"/>
      <c r="J78" s="164"/>
      <c r="K78" s="164"/>
      <c r="L78" s="164"/>
      <c r="M78" s="164"/>
      <c r="N78" s="164"/>
      <c r="O78" s="164"/>
      <c r="P78" s="164"/>
      <c r="Q78" s="164"/>
      <c r="R78" s="164"/>
      <c r="S78" s="164"/>
      <c r="T78" s="164"/>
      <c r="U78" s="164"/>
      <c r="V78" s="164"/>
      <c r="W78" s="164"/>
      <c r="X78" s="164"/>
      <c r="Y78" s="164"/>
      <c r="Z78" s="164"/>
      <c r="AA78" s="164"/>
      <c r="AB78" s="164"/>
      <c r="AC78" s="164"/>
      <c r="AD78" s="164"/>
      <c r="AE78" s="164"/>
      <c r="AF78" s="164"/>
      <c r="AG78" s="164"/>
      <c r="AH78" s="164"/>
      <c r="AI78" s="164"/>
      <c r="AJ78" s="164"/>
      <c r="AK78" s="164"/>
      <c r="AL78" s="164"/>
      <c r="AM78" s="164"/>
      <c r="AN78" s="164"/>
      <c r="AO78" s="164"/>
      <c r="AP78" s="157" t="s">
        <v>207</v>
      </c>
      <c r="AQ78" s="158">
        <v>3.65</v>
      </c>
      <c r="AR78" s="158">
        <v>0.5</v>
      </c>
      <c r="AS78" s="158">
        <v>0.9</v>
      </c>
      <c r="AT78" s="158">
        <v>3.65</v>
      </c>
      <c r="AU78" s="158">
        <v>0.64</v>
      </c>
      <c r="AV78" s="158">
        <v>0.02</v>
      </c>
      <c r="AW78" s="158">
        <f t="shared" si="9"/>
        <v>4.6719999999999998E-2</v>
      </c>
      <c r="AX78" s="158">
        <f t="shared" si="11"/>
        <v>1.6425000000000001</v>
      </c>
      <c r="AY78" s="158">
        <v>30</v>
      </c>
      <c r="AZ78" s="159">
        <f t="shared" si="10"/>
        <v>1.6892200000000002</v>
      </c>
    </row>
    <row r="79" spans="2:52" ht="18">
      <c r="B79" s="253" t="s">
        <v>208</v>
      </c>
      <c r="C79" s="239"/>
      <c r="D79" s="239"/>
      <c r="E79" s="239"/>
      <c r="F79" s="239"/>
      <c r="G79" s="239"/>
      <c r="H79" s="239"/>
      <c r="I79" s="239"/>
      <c r="J79" s="239"/>
      <c r="K79" s="239"/>
      <c r="L79" s="239"/>
      <c r="M79" s="239"/>
      <c r="N79" s="239"/>
      <c r="O79" s="239"/>
      <c r="P79" s="239"/>
      <c r="Q79" s="239"/>
      <c r="R79" s="239"/>
      <c r="S79" s="239"/>
      <c r="T79" s="239"/>
      <c r="U79" s="239"/>
      <c r="V79" s="239"/>
      <c r="W79" s="239"/>
      <c r="X79" s="239"/>
      <c r="Y79" s="239"/>
      <c r="Z79" s="239"/>
      <c r="AA79" s="239"/>
      <c r="AB79" s="239"/>
      <c r="AC79" s="239"/>
      <c r="AD79" s="239"/>
      <c r="AE79" s="239"/>
      <c r="AF79" s="239"/>
      <c r="AG79" s="239"/>
      <c r="AH79" s="239"/>
      <c r="AI79" s="239"/>
      <c r="AJ79" s="239"/>
      <c r="AK79" s="239"/>
      <c r="AL79" s="239"/>
      <c r="AM79" s="239"/>
      <c r="AN79" s="239"/>
      <c r="AO79" s="239"/>
      <c r="AP79" s="257" t="s">
        <v>209</v>
      </c>
      <c r="AQ79" s="258"/>
      <c r="AR79" s="258"/>
      <c r="AS79" s="258"/>
      <c r="AT79" s="258"/>
      <c r="AU79" s="258"/>
      <c r="AV79" s="258"/>
      <c r="AW79" s="258"/>
      <c r="AX79" s="258"/>
      <c r="AY79" s="259"/>
      <c r="AZ79" s="165">
        <f>SUM(AZ23:AZ78)</f>
        <v>87.839440000000053</v>
      </c>
    </row>
    <row r="80" spans="2:52" ht="18">
      <c r="B80" s="241"/>
      <c r="C80" s="242"/>
      <c r="D80" s="242"/>
      <c r="E80" s="242"/>
      <c r="F80" s="242"/>
      <c r="G80" s="242"/>
      <c r="H80" s="242"/>
      <c r="I80" s="242"/>
      <c r="J80" s="242"/>
      <c r="K80" s="242"/>
      <c r="L80" s="242"/>
      <c r="M80" s="242"/>
      <c r="N80" s="242"/>
      <c r="O80" s="242"/>
      <c r="P80" s="242"/>
      <c r="Q80" s="242"/>
      <c r="R80" s="242"/>
      <c r="S80" s="242"/>
      <c r="T80" s="242"/>
      <c r="U80" s="242"/>
      <c r="V80" s="242"/>
      <c r="W80" s="242"/>
      <c r="X80" s="242"/>
      <c r="Y80" s="242"/>
      <c r="Z80" s="242"/>
      <c r="AA80" s="242"/>
      <c r="AB80" s="242"/>
      <c r="AC80" s="242"/>
      <c r="AD80" s="242"/>
      <c r="AE80" s="242"/>
      <c r="AF80" s="242"/>
      <c r="AG80" s="242"/>
      <c r="AH80" s="242"/>
      <c r="AI80" s="242"/>
      <c r="AJ80" s="242"/>
      <c r="AK80" s="242"/>
      <c r="AL80" s="242"/>
      <c r="AM80" s="242"/>
      <c r="AN80" s="242"/>
      <c r="AO80" s="254"/>
      <c r="AP80" s="260"/>
      <c r="AQ80" s="261"/>
      <c r="AR80" s="261"/>
      <c r="AS80" s="261"/>
      <c r="AT80" s="261"/>
      <c r="AU80" s="261"/>
      <c r="AV80" s="261"/>
      <c r="AW80" s="261"/>
      <c r="AX80" s="261"/>
      <c r="AY80" s="262"/>
      <c r="AZ80" s="166"/>
    </row>
    <row r="81" spans="2:52" ht="16.5" thickBot="1">
      <c r="B81" s="255"/>
      <c r="C81" s="256"/>
      <c r="D81" s="256"/>
      <c r="E81" s="256"/>
      <c r="F81" s="256"/>
      <c r="G81" s="256"/>
      <c r="H81" s="256"/>
      <c r="I81" s="256"/>
      <c r="J81" s="256"/>
      <c r="K81" s="256"/>
      <c r="L81" s="256"/>
      <c r="M81" s="256"/>
      <c r="N81" s="256"/>
      <c r="O81" s="256"/>
      <c r="P81" s="256"/>
      <c r="Q81" s="256"/>
      <c r="R81" s="256"/>
      <c r="S81" s="256"/>
      <c r="T81" s="256"/>
      <c r="U81" s="256"/>
      <c r="V81" s="256"/>
      <c r="W81" s="256"/>
      <c r="X81" s="256"/>
      <c r="Y81" s="256"/>
      <c r="Z81" s="256"/>
      <c r="AA81" s="256"/>
      <c r="AB81" s="256"/>
      <c r="AC81" s="256"/>
      <c r="AD81" s="256"/>
      <c r="AE81" s="256"/>
      <c r="AF81" s="256"/>
      <c r="AG81" s="256"/>
      <c r="AH81" s="256"/>
      <c r="AI81" s="256"/>
      <c r="AJ81" s="256"/>
      <c r="AK81" s="256"/>
      <c r="AL81" s="256"/>
      <c r="AM81" s="256"/>
      <c r="AN81" s="256"/>
      <c r="AO81" s="256"/>
      <c r="AP81" s="263" t="s">
        <v>210</v>
      </c>
      <c r="AQ81" s="264"/>
      <c r="AR81" s="264"/>
      <c r="AS81" s="264"/>
      <c r="AT81" s="264"/>
      <c r="AU81" s="264"/>
      <c r="AV81" s="264"/>
      <c r="AW81" s="264"/>
      <c r="AX81" s="264"/>
      <c r="AY81" s="265"/>
      <c r="AZ81" s="167">
        <f>ROUND(SUM(AZ79),20)</f>
        <v>87.839440000000096</v>
      </c>
    </row>
    <row r="82" spans="2:52" ht="18">
      <c r="B82" s="168" t="s">
        <v>211</v>
      </c>
      <c r="C82" s="169"/>
      <c r="D82" s="169"/>
      <c r="E82" s="169"/>
      <c r="F82" s="169"/>
      <c r="G82" s="169"/>
      <c r="H82" s="169"/>
      <c r="I82" s="169"/>
      <c r="J82" s="169"/>
      <c r="K82" s="169"/>
      <c r="L82" s="169"/>
      <c r="M82" s="169"/>
      <c r="N82" s="169"/>
      <c r="O82" s="169"/>
      <c r="P82" s="169"/>
      <c r="Q82" s="169"/>
      <c r="R82" s="169"/>
      <c r="S82" s="169"/>
      <c r="T82" s="169"/>
      <c r="U82" s="169"/>
      <c r="V82" s="169"/>
      <c r="W82" s="169"/>
      <c r="X82" s="169"/>
      <c r="Y82" s="169"/>
      <c r="Z82" s="169"/>
      <c r="AA82" s="169"/>
      <c r="AB82" s="169"/>
      <c r="AC82" s="169"/>
      <c r="AD82" s="169"/>
      <c r="AE82" s="169"/>
      <c r="AF82" s="169"/>
      <c r="AG82" s="169"/>
      <c r="AH82" s="169"/>
      <c r="AI82" s="169"/>
      <c r="AJ82" s="169"/>
      <c r="AK82" s="169"/>
      <c r="AL82" s="169"/>
      <c r="AM82" s="169"/>
      <c r="AN82" s="169"/>
      <c r="AO82" s="170"/>
      <c r="AP82" s="171" t="s">
        <v>212</v>
      </c>
      <c r="AQ82" s="140"/>
      <c r="AR82" s="140"/>
      <c r="AS82" s="140"/>
      <c r="AT82" s="140"/>
      <c r="AU82" s="140"/>
      <c r="AV82" s="140"/>
      <c r="AW82" s="140"/>
      <c r="AX82" s="140"/>
      <c r="AY82" s="140"/>
      <c r="AZ82" s="172"/>
    </row>
    <row r="83" spans="2:52">
      <c r="B83" s="226"/>
      <c r="C83" s="227"/>
      <c r="D83" s="227"/>
      <c r="E83" s="227"/>
      <c r="F83" s="227"/>
      <c r="G83" s="227"/>
      <c r="H83" s="227"/>
      <c r="I83" s="227"/>
      <c r="J83" s="227"/>
      <c r="K83" s="227"/>
      <c r="L83" s="227"/>
      <c r="M83" s="227"/>
      <c r="N83" s="227"/>
      <c r="O83" s="227"/>
      <c r="P83" s="227"/>
      <c r="Q83" s="227"/>
      <c r="R83" s="227"/>
      <c r="S83" s="227"/>
      <c r="T83" s="227"/>
      <c r="U83" s="227"/>
      <c r="V83" s="227"/>
      <c r="W83" s="227"/>
      <c r="X83" s="227"/>
      <c r="Y83" s="227"/>
      <c r="Z83" s="227"/>
      <c r="AA83" s="227"/>
      <c r="AB83" s="227"/>
      <c r="AC83" s="227"/>
      <c r="AD83" s="227"/>
      <c r="AE83" s="227"/>
      <c r="AF83" s="227"/>
      <c r="AG83" s="227"/>
      <c r="AH83" s="227"/>
      <c r="AI83" s="227"/>
      <c r="AJ83" s="227"/>
      <c r="AK83" s="227"/>
      <c r="AL83" s="227"/>
      <c r="AM83" s="227"/>
      <c r="AN83" s="227"/>
      <c r="AO83" s="228"/>
      <c r="AP83" s="232"/>
      <c r="AQ83" s="233"/>
      <c r="AR83" s="233"/>
      <c r="AS83" s="233"/>
      <c r="AT83" s="233"/>
      <c r="AU83" s="233"/>
      <c r="AV83" s="233"/>
      <c r="AW83" s="233"/>
      <c r="AX83" s="233"/>
      <c r="AY83" s="233"/>
      <c r="AZ83" s="234"/>
    </row>
    <row r="84" spans="2:52">
      <c r="B84" s="226"/>
      <c r="C84" s="227"/>
      <c r="D84" s="227"/>
      <c r="E84" s="227"/>
      <c r="F84" s="227"/>
      <c r="G84" s="227"/>
      <c r="H84" s="227"/>
      <c r="I84" s="227"/>
      <c r="J84" s="227"/>
      <c r="K84" s="227"/>
      <c r="L84" s="227"/>
      <c r="M84" s="227"/>
      <c r="N84" s="227"/>
      <c r="O84" s="227"/>
      <c r="P84" s="227"/>
      <c r="Q84" s="227"/>
      <c r="R84" s="227"/>
      <c r="S84" s="227"/>
      <c r="T84" s="227"/>
      <c r="U84" s="227"/>
      <c r="V84" s="227"/>
      <c r="W84" s="227"/>
      <c r="X84" s="227"/>
      <c r="Y84" s="227"/>
      <c r="Z84" s="227"/>
      <c r="AA84" s="227"/>
      <c r="AB84" s="227"/>
      <c r="AC84" s="227"/>
      <c r="AD84" s="227"/>
      <c r="AE84" s="227"/>
      <c r="AF84" s="227"/>
      <c r="AG84" s="227"/>
      <c r="AH84" s="227"/>
      <c r="AI84" s="227"/>
      <c r="AJ84" s="227"/>
      <c r="AK84" s="227"/>
      <c r="AL84" s="227"/>
      <c r="AM84" s="227"/>
      <c r="AN84" s="227"/>
      <c r="AO84" s="228"/>
      <c r="AP84" s="232"/>
      <c r="AQ84" s="233"/>
      <c r="AR84" s="233"/>
      <c r="AS84" s="233"/>
      <c r="AT84" s="233"/>
      <c r="AU84" s="233"/>
      <c r="AV84" s="233"/>
      <c r="AW84" s="233"/>
      <c r="AX84" s="233"/>
      <c r="AY84" s="233"/>
      <c r="AZ84" s="234"/>
    </row>
    <row r="85" spans="2:52">
      <c r="B85" s="226"/>
      <c r="C85" s="227"/>
      <c r="D85" s="227"/>
      <c r="E85" s="227"/>
      <c r="F85" s="227"/>
      <c r="G85" s="227"/>
      <c r="H85" s="227"/>
      <c r="I85" s="227"/>
      <c r="J85" s="227"/>
      <c r="K85" s="227"/>
      <c r="L85" s="227"/>
      <c r="M85" s="227"/>
      <c r="N85" s="227"/>
      <c r="O85" s="227"/>
      <c r="P85" s="227"/>
      <c r="Q85" s="227"/>
      <c r="R85" s="227"/>
      <c r="S85" s="227"/>
      <c r="T85" s="227"/>
      <c r="U85" s="227"/>
      <c r="V85" s="227"/>
      <c r="W85" s="227"/>
      <c r="X85" s="227"/>
      <c r="Y85" s="227"/>
      <c r="Z85" s="227"/>
      <c r="AA85" s="227"/>
      <c r="AB85" s="227"/>
      <c r="AC85" s="227"/>
      <c r="AD85" s="227"/>
      <c r="AE85" s="227"/>
      <c r="AF85" s="227"/>
      <c r="AG85" s="227"/>
      <c r="AH85" s="227"/>
      <c r="AI85" s="227"/>
      <c r="AJ85" s="227"/>
      <c r="AK85" s="227"/>
      <c r="AL85" s="227"/>
      <c r="AM85" s="227"/>
      <c r="AN85" s="227"/>
      <c r="AO85" s="228"/>
      <c r="AP85" s="232"/>
      <c r="AQ85" s="233"/>
      <c r="AR85" s="233"/>
      <c r="AS85" s="233"/>
      <c r="AT85" s="233"/>
      <c r="AU85" s="233"/>
      <c r="AV85" s="233"/>
      <c r="AW85" s="233"/>
      <c r="AX85" s="233"/>
      <c r="AY85" s="233"/>
      <c r="AZ85" s="234"/>
    </row>
    <row r="86" spans="2:52">
      <c r="B86" s="229"/>
      <c r="C86" s="230"/>
      <c r="D86" s="230"/>
      <c r="E86" s="230"/>
      <c r="F86" s="230"/>
      <c r="G86" s="230"/>
      <c r="H86" s="230"/>
      <c r="I86" s="230"/>
      <c r="J86" s="230"/>
      <c r="K86" s="230"/>
      <c r="L86" s="230"/>
      <c r="M86" s="230"/>
      <c r="N86" s="230"/>
      <c r="O86" s="230"/>
      <c r="P86" s="230"/>
      <c r="Q86" s="230"/>
      <c r="R86" s="230"/>
      <c r="S86" s="230"/>
      <c r="T86" s="230"/>
      <c r="U86" s="230"/>
      <c r="V86" s="230"/>
      <c r="W86" s="230"/>
      <c r="X86" s="230"/>
      <c r="Y86" s="230"/>
      <c r="Z86" s="230"/>
      <c r="AA86" s="230"/>
      <c r="AB86" s="230"/>
      <c r="AC86" s="230"/>
      <c r="AD86" s="230"/>
      <c r="AE86" s="230"/>
      <c r="AF86" s="230"/>
      <c r="AG86" s="230"/>
      <c r="AH86" s="230"/>
      <c r="AI86" s="230"/>
      <c r="AJ86" s="230"/>
      <c r="AK86" s="230"/>
      <c r="AL86" s="230"/>
      <c r="AM86" s="230"/>
      <c r="AN86" s="230"/>
      <c r="AO86" s="231"/>
      <c r="AP86" s="235"/>
      <c r="AQ86" s="236"/>
      <c r="AR86" s="236"/>
      <c r="AS86" s="236"/>
      <c r="AT86" s="236"/>
      <c r="AU86" s="236"/>
      <c r="AV86" s="236"/>
      <c r="AW86" s="236"/>
      <c r="AX86" s="236"/>
      <c r="AY86" s="236"/>
      <c r="AZ86" s="237"/>
    </row>
    <row r="87" spans="2:52">
      <c r="B87" s="238"/>
      <c r="C87" s="239"/>
      <c r="D87" s="239"/>
      <c r="E87" s="239"/>
      <c r="F87" s="239"/>
      <c r="G87" s="239"/>
      <c r="H87" s="239"/>
      <c r="I87" s="239"/>
      <c r="J87" s="239"/>
      <c r="K87" s="239"/>
      <c r="L87" s="239"/>
      <c r="M87" s="239"/>
      <c r="N87" s="239"/>
      <c r="O87" s="239"/>
      <c r="P87" s="239"/>
      <c r="Q87" s="239"/>
      <c r="R87" s="239"/>
      <c r="S87" s="239"/>
      <c r="T87" s="239"/>
      <c r="U87" s="239"/>
      <c r="V87" s="239"/>
      <c r="W87" s="239"/>
      <c r="X87" s="239"/>
      <c r="Y87" s="239"/>
      <c r="Z87" s="239"/>
      <c r="AA87" s="239"/>
      <c r="AB87" s="239"/>
      <c r="AC87" s="239"/>
      <c r="AD87" s="239"/>
      <c r="AE87" s="239"/>
      <c r="AF87" s="239"/>
      <c r="AG87" s="239"/>
      <c r="AH87" s="239"/>
      <c r="AI87" s="239"/>
      <c r="AJ87" s="239"/>
      <c r="AK87" s="239"/>
      <c r="AL87" s="239"/>
      <c r="AM87" s="239"/>
      <c r="AN87" s="239"/>
      <c r="AO87" s="240"/>
      <c r="AP87" s="247">
        <v>0</v>
      </c>
      <c r="AQ87" s="239"/>
      <c r="AR87" s="239"/>
      <c r="AS87" s="239"/>
      <c r="AT87" s="239"/>
      <c r="AU87" s="239"/>
      <c r="AV87" s="239"/>
      <c r="AW87" s="239"/>
      <c r="AX87" s="239"/>
      <c r="AY87" s="239"/>
      <c r="AZ87" s="248"/>
    </row>
    <row r="88" spans="2:52">
      <c r="B88" s="241"/>
      <c r="C88" s="242"/>
      <c r="D88" s="242"/>
      <c r="E88" s="242"/>
      <c r="F88" s="242"/>
      <c r="G88" s="242"/>
      <c r="H88" s="242"/>
      <c r="I88" s="242"/>
      <c r="J88" s="242"/>
      <c r="K88" s="242"/>
      <c r="L88" s="242"/>
      <c r="M88" s="242"/>
      <c r="N88" s="242"/>
      <c r="O88" s="242"/>
      <c r="P88" s="242"/>
      <c r="Q88" s="242"/>
      <c r="R88" s="242"/>
      <c r="S88" s="242"/>
      <c r="T88" s="242"/>
      <c r="U88" s="242"/>
      <c r="V88" s="242"/>
      <c r="W88" s="242"/>
      <c r="X88" s="242"/>
      <c r="Y88" s="242"/>
      <c r="Z88" s="242"/>
      <c r="AA88" s="242"/>
      <c r="AB88" s="242"/>
      <c r="AC88" s="242"/>
      <c r="AD88" s="242"/>
      <c r="AE88" s="242"/>
      <c r="AF88" s="242"/>
      <c r="AG88" s="242"/>
      <c r="AH88" s="242"/>
      <c r="AI88" s="242"/>
      <c r="AJ88" s="242"/>
      <c r="AK88" s="242"/>
      <c r="AL88" s="242"/>
      <c r="AM88" s="242"/>
      <c r="AN88" s="242"/>
      <c r="AO88" s="243"/>
      <c r="AP88" s="249"/>
      <c r="AQ88" s="242"/>
      <c r="AR88" s="242"/>
      <c r="AS88" s="242"/>
      <c r="AT88" s="242"/>
      <c r="AU88" s="242"/>
      <c r="AV88" s="242"/>
      <c r="AW88" s="242"/>
      <c r="AX88" s="242"/>
      <c r="AY88" s="242"/>
      <c r="AZ88" s="250"/>
    </row>
    <row r="89" spans="2:52">
      <c r="B89" s="241"/>
      <c r="C89" s="242"/>
      <c r="D89" s="242"/>
      <c r="E89" s="242"/>
      <c r="F89" s="242"/>
      <c r="G89" s="242"/>
      <c r="H89" s="242"/>
      <c r="I89" s="242"/>
      <c r="J89" s="242"/>
      <c r="K89" s="242"/>
      <c r="L89" s="242"/>
      <c r="M89" s="242"/>
      <c r="N89" s="242"/>
      <c r="O89" s="242"/>
      <c r="P89" s="242"/>
      <c r="Q89" s="242"/>
      <c r="R89" s="242"/>
      <c r="S89" s="242"/>
      <c r="T89" s="242"/>
      <c r="U89" s="242"/>
      <c r="V89" s="242"/>
      <c r="W89" s="242"/>
      <c r="X89" s="242"/>
      <c r="Y89" s="242"/>
      <c r="Z89" s="242"/>
      <c r="AA89" s="242"/>
      <c r="AB89" s="242"/>
      <c r="AC89" s="242"/>
      <c r="AD89" s="242"/>
      <c r="AE89" s="242"/>
      <c r="AF89" s="242"/>
      <c r="AG89" s="242"/>
      <c r="AH89" s="242"/>
      <c r="AI89" s="242"/>
      <c r="AJ89" s="242"/>
      <c r="AK89" s="242"/>
      <c r="AL89" s="242"/>
      <c r="AM89" s="242"/>
      <c r="AN89" s="242"/>
      <c r="AO89" s="243"/>
      <c r="AP89" s="249"/>
      <c r="AQ89" s="242"/>
      <c r="AR89" s="242"/>
      <c r="AS89" s="242"/>
      <c r="AT89" s="242"/>
      <c r="AU89" s="242"/>
      <c r="AV89" s="242"/>
      <c r="AW89" s="242"/>
      <c r="AX89" s="242"/>
      <c r="AY89" s="242"/>
      <c r="AZ89" s="250"/>
    </row>
    <row r="90" spans="2:52" ht="15.75" thickBot="1">
      <c r="B90" s="244"/>
      <c r="C90" s="245"/>
      <c r="D90" s="245"/>
      <c r="E90" s="245"/>
      <c r="F90" s="245"/>
      <c r="G90" s="245"/>
      <c r="H90" s="245"/>
      <c r="I90" s="245"/>
      <c r="J90" s="245"/>
      <c r="K90" s="245"/>
      <c r="L90" s="245"/>
      <c r="M90" s="245"/>
      <c r="N90" s="245"/>
      <c r="O90" s="245"/>
      <c r="P90" s="245"/>
      <c r="Q90" s="245"/>
      <c r="R90" s="245"/>
      <c r="S90" s="245"/>
      <c r="T90" s="245"/>
      <c r="U90" s="245"/>
      <c r="V90" s="245"/>
      <c r="W90" s="245"/>
      <c r="X90" s="245"/>
      <c r="Y90" s="245"/>
      <c r="Z90" s="245"/>
      <c r="AA90" s="245"/>
      <c r="AB90" s="245"/>
      <c r="AC90" s="245"/>
      <c r="AD90" s="245"/>
      <c r="AE90" s="245"/>
      <c r="AF90" s="245"/>
      <c r="AG90" s="245"/>
      <c r="AH90" s="245"/>
      <c r="AI90" s="245"/>
      <c r="AJ90" s="245"/>
      <c r="AK90" s="245"/>
      <c r="AL90" s="245"/>
      <c r="AM90" s="245"/>
      <c r="AN90" s="245"/>
      <c r="AO90" s="246"/>
      <c r="AP90" s="251"/>
      <c r="AQ90" s="245"/>
      <c r="AR90" s="245"/>
      <c r="AS90" s="245"/>
      <c r="AT90" s="245"/>
      <c r="AU90" s="245"/>
      <c r="AV90" s="245"/>
      <c r="AW90" s="245"/>
      <c r="AX90" s="245"/>
      <c r="AY90" s="245"/>
      <c r="AZ90" s="252"/>
    </row>
  </sheetData>
  <mergeCells count="58">
    <mergeCell ref="B2:R7"/>
    <mergeCell ref="S2:AS7"/>
    <mergeCell ref="AX2:AZ7"/>
    <mergeCell ref="B8:N8"/>
    <mergeCell ref="O8:AZ8"/>
    <mergeCell ref="B10:H10"/>
    <mergeCell ref="I10:J10"/>
    <mergeCell ref="K10:L10"/>
    <mergeCell ref="M10:N10"/>
    <mergeCell ref="O10:P10"/>
    <mergeCell ref="Q10:R10"/>
    <mergeCell ref="S10:V10"/>
    <mergeCell ref="AE10:AJ10"/>
    <mergeCell ref="AK10:AN10"/>
    <mergeCell ref="AQ10:AZ10"/>
    <mergeCell ref="B12:K13"/>
    <mergeCell ref="L12:AZ13"/>
    <mergeCell ref="B14:K14"/>
    <mergeCell ref="L14:AO14"/>
    <mergeCell ref="AQ14:AR14"/>
    <mergeCell ref="B15:K15"/>
    <mergeCell ref="L15:AO15"/>
    <mergeCell ref="AQ15:AR15"/>
    <mergeCell ref="AS15:AX15"/>
    <mergeCell ref="AY15:AZ15"/>
    <mergeCell ref="B16:K16"/>
    <mergeCell ref="L16:AO16"/>
    <mergeCell ref="AQ16:AR16"/>
    <mergeCell ref="AS16:AX16"/>
    <mergeCell ref="AY16:AZ16"/>
    <mergeCell ref="AW21:AW22"/>
    <mergeCell ref="AX21:AX22"/>
    <mergeCell ref="AY21:AY22"/>
    <mergeCell ref="B17:AZ17"/>
    <mergeCell ref="B18:G20"/>
    <mergeCell ref="H18:K20"/>
    <mergeCell ref="L18:N20"/>
    <mergeCell ref="O18:AO20"/>
    <mergeCell ref="AP18:AP20"/>
    <mergeCell ref="AQ18:AQ20"/>
    <mergeCell ref="AR18:AR20"/>
    <mergeCell ref="AS18:AZ20"/>
    <mergeCell ref="B83:AO86"/>
    <mergeCell ref="AP83:AZ86"/>
    <mergeCell ref="B87:AO90"/>
    <mergeCell ref="AP87:AZ90"/>
    <mergeCell ref="AZ21:AZ22"/>
    <mergeCell ref="AP23:AZ23"/>
    <mergeCell ref="AP35:AZ35"/>
    <mergeCell ref="AP46:AZ46"/>
    <mergeCell ref="AP65:AZ65"/>
    <mergeCell ref="B79:AO81"/>
    <mergeCell ref="AP79:AY79"/>
    <mergeCell ref="AP80:AY80"/>
    <mergeCell ref="AP81:AY81"/>
    <mergeCell ref="AP21:AP22"/>
    <mergeCell ref="AQ21:AS21"/>
    <mergeCell ref="AT21:AV21"/>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O99"/>
  <sheetViews>
    <sheetView topLeftCell="A56" zoomScale="50" workbookViewId="0">
      <selection activeCell="L61" sqref="L61"/>
    </sheetView>
  </sheetViews>
  <sheetFormatPr baseColWidth="10" defaultRowHeight="15"/>
  <cols>
    <col min="4" max="4" width="24.140625" customWidth="1"/>
    <col min="10" max="10" width="15.85546875" customWidth="1"/>
    <col min="11" max="11" width="11.28515625" bestFit="1" customWidth="1"/>
    <col min="12" max="12" width="16.140625" customWidth="1"/>
    <col min="13" max="13" width="13.28515625" customWidth="1"/>
  </cols>
  <sheetData>
    <row r="2" spans="2:15" ht="15.75" thickBot="1">
      <c r="B2" s="26"/>
      <c r="C2" s="26"/>
      <c r="D2" s="26"/>
      <c r="E2" s="26"/>
      <c r="F2" s="26"/>
      <c r="G2" s="26"/>
      <c r="H2" s="26"/>
      <c r="I2" s="26"/>
      <c r="J2" s="26"/>
      <c r="K2" s="26"/>
      <c r="L2" s="26"/>
      <c r="M2" s="26"/>
      <c r="N2" s="26"/>
      <c r="O2" s="26"/>
    </row>
    <row r="3" spans="2:15" ht="15.75" thickTop="1">
      <c r="B3" s="26"/>
      <c r="C3" s="27"/>
      <c r="D3" s="28"/>
      <c r="E3" s="28"/>
      <c r="F3" s="28"/>
      <c r="G3" s="28"/>
      <c r="H3" s="28"/>
      <c r="I3" s="28"/>
      <c r="J3" s="28"/>
      <c r="K3" s="28"/>
      <c r="L3" s="28"/>
      <c r="M3" s="28"/>
      <c r="N3" s="28"/>
      <c r="O3" s="29"/>
    </row>
    <row r="4" spans="2:15">
      <c r="B4" s="26"/>
      <c r="C4" s="30"/>
      <c r="D4" s="396" t="s">
        <v>47</v>
      </c>
      <c r="E4" s="396"/>
      <c r="F4" s="396"/>
      <c r="G4" s="396"/>
      <c r="H4" s="26"/>
      <c r="I4" s="26"/>
      <c r="J4" s="26"/>
      <c r="K4" s="26"/>
      <c r="L4" s="26"/>
      <c r="M4" s="26"/>
      <c r="N4" s="26"/>
      <c r="O4" s="31"/>
    </row>
    <row r="5" spans="2:15" ht="22.5">
      <c r="B5" s="26"/>
      <c r="C5" s="30"/>
      <c r="D5" s="32" t="s">
        <v>48</v>
      </c>
      <c r="E5" s="33" t="s">
        <v>49</v>
      </c>
      <c r="F5" s="397" t="s">
        <v>50</v>
      </c>
      <c r="G5" s="397"/>
      <c r="H5" s="26"/>
      <c r="I5" s="26"/>
      <c r="J5" s="26"/>
      <c r="K5" s="26"/>
      <c r="L5" s="26"/>
      <c r="M5" s="26"/>
      <c r="N5" s="26"/>
      <c r="O5" s="31"/>
    </row>
    <row r="6" spans="2:15">
      <c r="B6" s="26"/>
      <c r="C6" s="30"/>
      <c r="D6" s="26"/>
      <c r="E6" s="26"/>
      <c r="F6" s="26"/>
      <c r="G6" s="26"/>
      <c r="H6" s="26"/>
      <c r="I6" s="26"/>
      <c r="J6" s="26"/>
      <c r="K6" s="26"/>
      <c r="L6" s="26"/>
      <c r="M6" s="26"/>
      <c r="N6" s="26"/>
      <c r="O6" s="31"/>
    </row>
    <row r="7" spans="2:15">
      <c r="B7" s="26"/>
      <c r="C7" s="30"/>
      <c r="D7" s="398" t="s">
        <v>51</v>
      </c>
      <c r="E7" s="399"/>
      <c r="F7" s="399"/>
      <c r="G7" s="399"/>
      <c r="H7" s="399"/>
      <c r="I7" s="399"/>
      <c r="J7" s="399"/>
      <c r="K7" s="399"/>
      <c r="L7" s="399"/>
      <c r="M7" s="399"/>
      <c r="N7" s="400"/>
      <c r="O7" s="31"/>
    </row>
    <row r="8" spans="2:15" ht="15.75" thickBot="1">
      <c r="B8" s="26"/>
      <c r="C8" s="30"/>
      <c r="D8" s="26"/>
      <c r="E8" s="26"/>
      <c r="F8" s="26"/>
      <c r="G8" s="26"/>
      <c r="H8" s="26"/>
      <c r="I8" s="26"/>
      <c r="J8" s="26"/>
      <c r="K8" s="26"/>
      <c r="L8" s="26"/>
      <c r="M8" s="26"/>
      <c r="N8" s="26"/>
      <c r="O8" s="31"/>
    </row>
    <row r="9" spans="2:15">
      <c r="B9" s="26"/>
      <c r="C9" s="30"/>
      <c r="D9" s="401"/>
      <c r="E9" s="404"/>
      <c r="F9" s="405"/>
      <c r="G9" s="405"/>
      <c r="H9" s="405"/>
      <c r="I9" s="405"/>
      <c r="J9" s="405"/>
      <c r="K9" s="406" t="s">
        <v>52</v>
      </c>
      <c r="L9" s="406"/>
      <c r="M9" s="406"/>
      <c r="N9" s="407"/>
      <c r="O9" s="31"/>
    </row>
    <row r="10" spans="2:15">
      <c r="B10" s="26"/>
      <c r="C10" s="30"/>
      <c r="D10" s="402"/>
      <c r="E10" s="410" t="s">
        <v>53</v>
      </c>
      <c r="F10" s="411"/>
      <c r="G10" s="411"/>
      <c r="H10" s="411"/>
      <c r="I10" s="411"/>
      <c r="J10" s="411"/>
      <c r="K10" s="408"/>
      <c r="L10" s="408"/>
      <c r="M10" s="408"/>
      <c r="N10" s="409"/>
      <c r="O10" s="31"/>
    </row>
    <row r="11" spans="2:15">
      <c r="B11" s="26"/>
      <c r="C11" s="30"/>
      <c r="D11" s="402"/>
      <c r="E11" s="412"/>
      <c r="F11" s="413"/>
      <c r="G11" s="413"/>
      <c r="H11" s="413"/>
      <c r="I11" s="413"/>
      <c r="J11" s="413"/>
      <c r="K11" s="408" t="s">
        <v>52</v>
      </c>
      <c r="L11" s="414" t="s">
        <v>54</v>
      </c>
      <c r="M11" s="414"/>
      <c r="N11" s="415"/>
      <c r="O11" s="31"/>
    </row>
    <row r="12" spans="2:15">
      <c r="B12" s="26"/>
      <c r="C12" s="30"/>
      <c r="D12" s="402"/>
      <c r="E12" s="410" t="s">
        <v>55</v>
      </c>
      <c r="F12" s="411"/>
      <c r="G12" s="411"/>
      <c r="H12" s="411"/>
      <c r="I12" s="411"/>
      <c r="J12" s="411"/>
      <c r="K12" s="408"/>
      <c r="L12" s="414"/>
      <c r="M12" s="414"/>
      <c r="N12" s="415"/>
      <c r="O12" s="31"/>
    </row>
    <row r="13" spans="2:15">
      <c r="B13" s="26"/>
      <c r="C13" s="30"/>
      <c r="D13" s="402"/>
      <c r="E13" s="412" t="s">
        <v>56</v>
      </c>
      <c r="F13" s="413"/>
      <c r="G13" s="413"/>
      <c r="H13" s="413"/>
      <c r="I13" s="413"/>
      <c r="J13" s="413"/>
      <c r="K13" s="418" t="s">
        <v>57</v>
      </c>
      <c r="L13" s="421">
        <v>1</v>
      </c>
      <c r="M13" s="421" t="s">
        <v>58</v>
      </c>
      <c r="N13" s="424">
        <v>1</v>
      </c>
      <c r="O13" s="31"/>
    </row>
    <row r="14" spans="2:15">
      <c r="B14" s="26"/>
      <c r="C14" s="30"/>
      <c r="D14" s="402"/>
      <c r="E14" s="412"/>
      <c r="F14" s="413"/>
      <c r="G14" s="413"/>
      <c r="H14" s="413"/>
      <c r="I14" s="413"/>
      <c r="J14" s="413"/>
      <c r="K14" s="419"/>
      <c r="L14" s="422"/>
      <c r="M14" s="422"/>
      <c r="N14" s="425"/>
      <c r="O14" s="31"/>
    </row>
    <row r="15" spans="2:15">
      <c r="B15" s="26"/>
      <c r="C15" s="30"/>
      <c r="D15" s="403"/>
      <c r="E15" s="416"/>
      <c r="F15" s="417"/>
      <c r="G15" s="417"/>
      <c r="H15" s="417"/>
      <c r="I15" s="417"/>
      <c r="J15" s="417"/>
      <c r="K15" s="420"/>
      <c r="L15" s="423"/>
      <c r="M15" s="423"/>
      <c r="N15" s="426"/>
      <c r="O15" s="31"/>
    </row>
    <row r="16" spans="2:15" ht="15.75" thickBot="1">
      <c r="B16" s="26"/>
      <c r="C16" s="30"/>
      <c r="D16" s="34"/>
      <c r="E16" s="26"/>
      <c r="F16" s="26"/>
      <c r="G16" s="26"/>
      <c r="H16" s="26"/>
      <c r="I16" s="26"/>
      <c r="J16" s="26"/>
      <c r="K16" s="26"/>
      <c r="L16" s="26"/>
      <c r="M16" s="26"/>
      <c r="N16" s="35"/>
      <c r="O16" s="31"/>
    </row>
    <row r="17" spans="2:15">
      <c r="B17" s="26"/>
      <c r="C17" s="30"/>
      <c r="D17" s="36"/>
      <c r="E17" s="37"/>
      <c r="F17" s="37"/>
      <c r="G17" s="37"/>
      <c r="H17" s="37"/>
      <c r="I17" s="37"/>
      <c r="J17" s="37"/>
      <c r="K17" s="38" t="s">
        <v>59</v>
      </c>
      <c r="L17" s="39" t="s">
        <v>60</v>
      </c>
      <c r="M17" s="39" t="s">
        <v>61</v>
      </c>
      <c r="N17" s="40" t="s">
        <v>62</v>
      </c>
      <c r="O17" s="31"/>
    </row>
    <row r="18" spans="2:15">
      <c r="B18" s="26"/>
      <c r="C18" s="30"/>
      <c r="D18" s="34"/>
      <c r="E18" s="26"/>
      <c r="F18" s="26"/>
      <c r="G18" s="26"/>
      <c r="H18" s="26"/>
      <c r="I18" s="26"/>
      <c r="J18" s="26"/>
      <c r="K18" s="26"/>
      <c r="L18" s="41"/>
      <c r="M18" s="41"/>
      <c r="N18" s="42"/>
      <c r="O18" s="31"/>
    </row>
    <row r="19" spans="2:15">
      <c r="B19" s="26"/>
      <c r="C19" s="30"/>
      <c r="D19" s="389" t="s">
        <v>63</v>
      </c>
      <c r="E19" s="390"/>
      <c r="F19" s="390"/>
      <c r="G19" s="390"/>
      <c r="H19" s="427" t="s">
        <v>17</v>
      </c>
      <c r="I19" s="427"/>
      <c r="J19" s="427"/>
      <c r="K19" s="427"/>
      <c r="L19" s="427"/>
      <c r="M19" s="26"/>
      <c r="N19" s="35"/>
      <c r="O19" s="31"/>
    </row>
    <row r="20" spans="2:15">
      <c r="B20" s="26"/>
      <c r="C20" s="30"/>
      <c r="D20" s="34"/>
      <c r="E20" s="26"/>
      <c r="F20" s="26"/>
      <c r="G20" s="26"/>
      <c r="H20" s="26"/>
      <c r="I20" s="26"/>
      <c r="J20" s="26"/>
      <c r="K20" s="26"/>
      <c r="L20" s="26"/>
      <c r="M20" s="26"/>
      <c r="N20" s="35"/>
      <c r="O20" s="31"/>
    </row>
    <row r="21" spans="2:15" ht="15.75" thickBot="1">
      <c r="B21" s="26"/>
      <c r="C21" s="30"/>
      <c r="D21" s="43"/>
      <c r="E21" s="44"/>
      <c r="F21" s="44"/>
      <c r="G21" s="44"/>
      <c r="H21" s="44"/>
      <c r="I21" s="44"/>
      <c r="J21" s="44"/>
      <c r="K21" s="44"/>
      <c r="L21" s="44"/>
      <c r="M21" s="44"/>
      <c r="N21" s="45"/>
      <c r="O21" s="31"/>
    </row>
    <row r="22" spans="2:15" ht="15.75" thickBot="1">
      <c r="B22" s="26"/>
      <c r="C22" s="30"/>
      <c r="D22" s="34"/>
      <c r="E22" s="26"/>
      <c r="F22" s="26"/>
      <c r="G22" s="26"/>
      <c r="H22" s="26"/>
      <c r="I22" s="26"/>
      <c r="J22" s="26"/>
      <c r="K22" s="26"/>
      <c r="L22" s="26"/>
      <c r="M22" s="26"/>
      <c r="N22" s="35"/>
      <c r="O22" s="31"/>
    </row>
    <row r="23" spans="2:15">
      <c r="B23" s="26"/>
      <c r="C23" s="30"/>
      <c r="D23" s="392" t="s">
        <v>64</v>
      </c>
      <c r="E23" s="393"/>
      <c r="F23" s="393"/>
      <c r="G23" s="393"/>
      <c r="H23" s="393"/>
      <c r="I23" s="393"/>
      <c r="J23" s="393"/>
      <c r="K23" s="393"/>
      <c r="L23" s="393"/>
      <c r="M23" s="393"/>
      <c r="N23" s="394"/>
      <c r="O23" s="31"/>
    </row>
    <row r="24" spans="2:15" ht="15.75" thickBot="1">
      <c r="B24" s="26"/>
      <c r="C24" s="30"/>
      <c r="D24" s="43"/>
      <c r="E24" s="44"/>
      <c r="F24" s="44"/>
      <c r="G24" s="44"/>
      <c r="H24" s="44"/>
      <c r="I24" s="44"/>
      <c r="J24" s="44"/>
      <c r="K24" s="44"/>
      <c r="L24" s="44"/>
      <c r="M24" s="44"/>
      <c r="N24" s="45"/>
      <c r="O24" s="31"/>
    </row>
    <row r="25" spans="2:15" ht="30">
      <c r="B25" s="26"/>
      <c r="C25" s="30"/>
      <c r="D25" s="46" t="s">
        <v>65</v>
      </c>
      <c r="E25" s="380" t="s">
        <v>66</v>
      </c>
      <c r="F25" s="380"/>
      <c r="G25" s="380"/>
      <c r="H25" s="380"/>
      <c r="I25" s="380"/>
      <c r="J25" s="380"/>
      <c r="K25" s="380"/>
      <c r="L25" s="380"/>
      <c r="M25" s="47" t="s">
        <v>4</v>
      </c>
      <c r="N25" s="48" t="s">
        <v>8</v>
      </c>
      <c r="O25" s="31"/>
    </row>
    <row r="26" spans="2:15" ht="34.5" customHeight="1" thickBot="1">
      <c r="B26" s="26"/>
      <c r="C26" s="30"/>
      <c r="D26" s="49" t="s">
        <v>223</v>
      </c>
      <c r="E26" s="428" t="s">
        <v>108</v>
      </c>
      <c r="F26" s="395"/>
      <c r="G26" s="395"/>
      <c r="H26" s="395"/>
      <c r="I26" s="395"/>
      <c r="J26" s="395"/>
      <c r="K26" s="395"/>
      <c r="L26" s="395"/>
      <c r="M26" s="50" t="s">
        <v>19</v>
      </c>
      <c r="N26" s="51"/>
      <c r="O26" s="31"/>
    </row>
    <row r="27" spans="2:15">
      <c r="B27" s="26"/>
      <c r="C27" s="30"/>
      <c r="D27" s="366" t="s">
        <v>68</v>
      </c>
      <c r="E27" s="367"/>
      <c r="F27" s="367"/>
      <c r="G27" s="367"/>
      <c r="H27" s="367"/>
      <c r="I27" s="367"/>
      <c r="J27" s="367"/>
      <c r="K27" s="367"/>
      <c r="L27" s="367"/>
      <c r="M27" s="367"/>
      <c r="N27" s="368"/>
      <c r="O27" s="31"/>
    </row>
    <row r="28" spans="2:15">
      <c r="B28" s="26"/>
      <c r="C28" s="30"/>
      <c r="D28" s="369"/>
      <c r="E28" s="364"/>
      <c r="F28" s="364"/>
      <c r="G28" s="364"/>
      <c r="H28" s="364"/>
      <c r="I28" s="364"/>
      <c r="J28" s="364"/>
      <c r="K28" s="364"/>
      <c r="L28" s="364"/>
      <c r="M28" s="364"/>
      <c r="N28" s="370"/>
      <c r="O28" s="31"/>
    </row>
    <row r="29" spans="2:15" ht="15.75" thickBot="1">
      <c r="B29" s="26"/>
      <c r="C29" s="30"/>
      <c r="D29" s="371"/>
      <c r="E29" s="372"/>
      <c r="F29" s="372"/>
      <c r="G29" s="372"/>
      <c r="H29" s="372"/>
      <c r="I29" s="372"/>
      <c r="J29" s="372"/>
      <c r="K29" s="372"/>
      <c r="L29" s="372"/>
      <c r="M29" s="372"/>
      <c r="N29" s="373"/>
      <c r="O29" s="31"/>
    </row>
    <row r="30" spans="2:15" ht="30">
      <c r="B30" s="26"/>
      <c r="C30" s="30"/>
      <c r="D30" s="386" t="s">
        <v>66</v>
      </c>
      <c r="E30" s="387"/>
      <c r="F30" s="387"/>
      <c r="G30" s="387"/>
      <c r="H30" s="387"/>
      <c r="I30" s="387"/>
      <c r="J30" s="388"/>
      <c r="K30" s="52" t="s">
        <v>4</v>
      </c>
      <c r="L30" s="47" t="s">
        <v>69</v>
      </c>
      <c r="M30" s="47" t="s">
        <v>70</v>
      </c>
      <c r="N30" s="48" t="s">
        <v>71</v>
      </c>
      <c r="O30" s="31"/>
    </row>
    <row r="31" spans="2:15">
      <c r="B31" s="26"/>
      <c r="C31" s="30"/>
      <c r="D31" s="376" t="s">
        <v>104</v>
      </c>
      <c r="E31" s="377"/>
      <c r="F31" s="377"/>
      <c r="G31" s="377"/>
      <c r="H31" s="377"/>
      <c r="I31" s="377"/>
      <c r="J31" s="378"/>
      <c r="K31" s="41" t="s">
        <v>75</v>
      </c>
      <c r="L31" s="53">
        <v>7397.28</v>
      </c>
      <c r="M31" s="66">
        <v>0.1</v>
      </c>
      <c r="N31" s="55">
        <f>L31*M31</f>
        <v>739.72800000000007</v>
      </c>
      <c r="O31" s="31"/>
    </row>
    <row r="32" spans="2:15">
      <c r="B32" s="26"/>
      <c r="C32" s="30"/>
      <c r="D32" s="346" t="s">
        <v>110</v>
      </c>
      <c r="E32" s="347"/>
      <c r="F32" s="347"/>
      <c r="G32" s="347"/>
      <c r="H32" s="347"/>
      <c r="I32" s="347"/>
      <c r="J32" s="348"/>
      <c r="K32" s="41" t="s">
        <v>100</v>
      </c>
      <c r="L32" s="53">
        <v>150000</v>
      </c>
      <c r="M32" s="54">
        <v>30</v>
      </c>
      <c r="N32" s="55">
        <f>L32/M32</f>
        <v>5000</v>
      </c>
      <c r="O32" s="31"/>
    </row>
    <row r="33" spans="2:15">
      <c r="B33" s="26"/>
      <c r="C33" s="30"/>
      <c r="D33" s="346"/>
      <c r="E33" s="347"/>
      <c r="F33" s="347"/>
      <c r="G33" s="347"/>
      <c r="H33" s="347"/>
      <c r="I33" s="347"/>
      <c r="J33" s="348"/>
      <c r="K33" s="41"/>
      <c r="L33" s="53"/>
      <c r="M33" s="54"/>
      <c r="N33" s="55"/>
      <c r="O33" s="31"/>
    </row>
    <row r="34" spans="2:15">
      <c r="B34" s="26"/>
      <c r="C34" s="30"/>
      <c r="D34" s="346"/>
      <c r="E34" s="347"/>
      <c r="F34" s="347"/>
      <c r="G34" s="347"/>
      <c r="H34" s="347"/>
      <c r="I34" s="347"/>
      <c r="J34" s="348"/>
      <c r="K34" s="41"/>
      <c r="L34" s="53"/>
      <c r="M34" s="54"/>
      <c r="N34" s="55"/>
      <c r="O34" s="31"/>
    </row>
    <row r="35" spans="2:15">
      <c r="B35" s="26"/>
      <c r="C35" s="30"/>
      <c r="D35" s="346"/>
      <c r="E35" s="347"/>
      <c r="F35" s="347"/>
      <c r="G35" s="347"/>
      <c r="H35" s="347"/>
      <c r="I35" s="347"/>
      <c r="J35" s="348"/>
      <c r="K35" s="41"/>
      <c r="L35" s="53"/>
      <c r="M35" s="54"/>
      <c r="N35" s="55"/>
      <c r="O35" s="31"/>
    </row>
    <row r="36" spans="2:15" ht="15.75" thickBot="1">
      <c r="B36" s="26"/>
      <c r="C36" s="30"/>
      <c r="D36" s="381" t="s">
        <v>76</v>
      </c>
      <c r="E36" s="382"/>
      <c r="F36" s="382"/>
      <c r="G36" s="382"/>
      <c r="H36" s="382"/>
      <c r="I36" s="382"/>
      <c r="J36" s="382"/>
      <c r="K36" s="382"/>
      <c r="L36" s="382"/>
      <c r="M36" s="382"/>
      <c r="N36" s="59">
        <f>SUM(N31:N35)</f>
        <v>5739.7280000000001</v>
      </c>
      <c r="O36" s="31"/>
    </row>
    <row r="37" spans="2:15">
      <c r="B37" s="26"/>
      <c r="C37" s="30"/>
      <c r="D37" s="366" t="s">
        <v>77</v>
      </c>
      <c r="E37" s="367"/>
      <c r="F37" s="367"/>
      <c r="G37" s="367"/>
      <c r="H37" s="367"/>
      <c r="I37" s="367"/>
      <c r="J37" s="367"/>
      <c r="K37" s="367"/>
      <c r="L37" s="367"/>
      <c r="M37" s="367"/>
      <c r="N37" s="368"/>
      <c r="O37" s="31"/>
    </row>
    <row r="38" spans="2:15">
      <c r="B38" s="26"/>
      <c r="C38" s="30"/>
      <c r="D38" s="369"/>
      <c r="E38" s="364"/>
      <c r="F38" s="364"/>
      <c r="G38" s="364"/>
      <c r="H38" s="364"/>
      <c r="I38" s="364"/>
      <c r="J38" s="364"/>
      <c r="K38" s="364"/>
      <c r="L38" s="364"/>
      <c r="M38" s="364"/>
      <c r="N38" s="370"/>
      <c r="O38" s="31"/>
    </row>
    <row r="39" spans="2:15" ht="15.75" thickBot="1">
      <c r="B39" s="26"/>
      <c r="C39" s="30"/>
      <c r="D39" s="371"/>
      <c r="E39" s="372"/>
      <c r="F39" s="372"/>
      <c r="G39" s="372"/>
      <c r="H39" s="372"/>
      <c r="I39" s="372"/>
      <c r="J39" s="372"/>
      <c r="K39" s="372"/>
      <c r="L39" s="372"/>
      <c r="M39" s="372"/>
      <c r="N39" s="373"/>
      <c r="O39" s="31"/>
    </row>
    <row r="40" spans="2:15" ht="30">
      <c r="B40" s="26"/>
      <c r="C40" s="30"/>
      <c r="D40" s="379" t="s">
        <v>66</v>
      </c>
      <c r="E40" s="380"/>
      <c r="F40" s="380"/>
      <c r="G40" s="380"/>
      <c r="H40" s="380"/>
      <c r="I40" s="380"/>
      <c r="J40" s="380"/>
      <c r="K40" s="47" t="s">
        <v>4</v>
      </c>
      <c r="L40" s="47" t="s">
        <v>8</v>
      </c>
      <c r="M40" s="47" t="s">
        <v>78</v>
      </c>
      <c r="N40" s="48" t="s">
        <v>71</v>
      </c>
      <c r="O40" s="31"/>
    </row>
    <row r="41" spans="2:15">
      <c r="B41" s="26"/>
      <c r="C41" s="30"/>
      <c r="D41" s="376" t="s">
        <v>111</v>
      </c>
      <c r="E41" s="377"/>
      <c r="F41" s="377"/>
      <c r="G41" s="377"/>
      <c r="H41" s="377"/>
      <c r="I41" s="377"/>
      <c r="J41" s="378"/>
      <c r="K41" s="41" t="s">
        <v>27</v>
      </c>
      <c r="L41" s="60">
        <v>1</v>
      </c>
      <c r="M41" s="61">
        <v>7789</v>
      </c>
      <c r="N41" s="55">
        <f>M41*L41</f>
        <v>7789</v>
      </c>
      <c r="O41" s="31"/>
    </row>
    <row r="42" spans="2:15">
      <c r="B42" s="26"/>
      <c r="C42" s="30"/>
      <c r="D42" s="376"/>
      <c r="E42" s="377"/>
      <c r="F42" s="377"/>
      <c r="G42" s="377"/>
      <c r="H42" s="377"/>
      <c r="I42" s="377"/>
      <c r="J42" s="378"/>
      <c r="K42" s="41"/>
      <c r="L42" s="60"/>
      <c r="M42" s="61"/>
      <c r="N42" s="55"/>
      <c r="O42" s="31"/>
    </row>
    <row r="43" spans="2:15">
      <c r="B43" s="26"/>
      <c r="C43" s="30"/>
      <c r="D43" s="376"/>
      <c r="E43" s="377"/>
      <c r="F43" s="377"/>
      <c r="G43" s="377"/>
      <c r="H43" s="377"/>
      <c r="I43" s="377"/>
      <c r="J43" s="378"/>
      <c r="K43" s="41"/>
      <c r="L43" s="60"/>
      <c r="M43" s="61"/>
      <c r="N43" s="55"/>
      <c r="O43" s="31"/>
    </row>
    <row r="44" spans="2:15">
      <c r="B44" s="26"/>
      <c r="C44" s="30"/>
      <c r="D44" s="376"/>
      <c r="E44" s="377"/>
      <c r="F44" s="377"/>
      <c r="G44" s="377"/>
      <c r="H44" s="377"/>
      <c r="I44" s="377"/>
      <c r="J44" s="378"/>
      <c r="K44" s="41"/>
      <c r="L44" s="60"/>
      <c r="M44" s="61"/>
      <c r="N44" s="55"/>
      <c r="O44" s="31"/>
    </row>
    <row r="45" spans="2:15">
      <c r="B45" s="26"/>
      <c r="C45" s="30"/>
      <c r="D45" s="376"/>
      <c r="E45" s="377"/>
      <c r="F45" s="377"/>
      <c r="G45" s="377"/>
      <c r="H45" s="377"/>
      <c r="I45" s="377"/>
      <c r="J45" s="378"/>
      <c r="K45" s="41"/>
      <c r="L45" s="60"/>
      <c r="M45" s="61"/>
      <c r="N45" s="55"/>
      <c r="O45" s="31"/>
    </row>
    <row r="46" spans="2:15">
      <c r="B46" s="26"/>
      <c r="C46" s="30"/>
      <c r="D46" s="346"/>
      <c r="E46" s="347"/>
      <c r="F46" s="347"/>
      <c r="G46" s="347"/>
      <c r="H46" s="347"/>
      <c r="I46" s="347"/>
      <c r="J46" s="348"/>
      <c r="K46" s="41"/>
      <c r="L46" s="57"/>
      <c r="M46" s="61"/>
      <c r="N46" s="55"/>
      <c r="O46" s="31"/>
    </row>
    <row r="47" spans="2:15">
      <c r="B47" s="26"/>
      <c r="C47" s="30"/>
      <c r="D47" s="346"/>
      <c r="E47" s="347"/>
      <c r="F47" s="347"/>
      <c r="G47" s="347"/>
      <c r="H47" s="347"/>
      <c r="I47" s="347"/>
      <c r="J47" s="348"/>
      <c r="K47" s="41"/>
      <c r="L47" s="57"/>
      <c r="M47" s="61"/>
      <c r="N47" s="55"/>
      <c r="O47" s="31"/>
    </row>
    <row r="48" spans="2:15">
      <c r="B48" s="26"/>
      <c r="C48" s="30"/>
      <c r="D48" s="346"/>
      <c r="E48" s="347"/>
      <c r="F48" s="347"/>
      <c r="G48" s="347"/>
      <c r="H48" s="347"/>
      <c r="I48" s="347"/>
      <c r="J48" s="348"/>
      <c r="K48" s="41"/>
      <c r="L48" s="57"/>
      <c r="M48" s="61"/>
      <c r="N48" s="55"/>
      <c r="O48" s="31"/>
    </row>
    <row r="49" spans="2:15" ht="15.75" thickBot="1">
      <c r="B49" s="26"/>
      <c r="C49" s="30"/>
      <c r="D49" s="381" t="s">
        <v>76</v>
      </c>
      <c r="E49" s="382"/>
      <c r="F49" s="382"/>
      <c r="G49" s="382"/>
      <c r="H49" s="382"/>
      <c r="I49" s="382"/>
      <c r="J49" s="382"/>
      <c r="K49" s="382"/>
      <c r="L49" s="382"/>
      <c r="M49" s="382"/>
      <c r="N49" s="59">
        <f>SUM(N41:N48)</f>
        <v>7789</v>
      </c>
      <c r="O49" s="31"/>
    </row>
    <row r="50" spans="2:15">
      <c r="B50" s="26"/>
      <c r="C50" s="30"/>
      <c r="D50" s="366" t="s">
        <v>79</v>
      </c>
      <c r="E50" s="367"/>
      <c r="F50" s="367"/>
      <c r="G50" s="367"/>
      <c r="H50" s="367"/>
      <c r="I50" s="367"/>
      <c r="J50" s="367"/>
      <c r="K50" s="367"/>
      <c r="L50" s="367"/>
      <c r="M50" s="367"/>
      <c r="N50" s="368"/>
      <c r="O50" s="31"/>
    </row>
    <row r="51" spans="2:15">
      <c r="B51" s="26"/>
      <c r="C51" s="30"/>
      <c r="D51" s="369"/>
      <c r="E51" s="364"/>
      <c r="F51" s="364"/>
      <c r="G51" s="364"/>
      <c r="H51" s="364"/>
      <c r="I51" s="364"/>
      <c r="J51" s="364"/>
      <c r="K51" s="364"/>
      <c r="L51" s="364"/>
      <c r="M51" s="364"/>
      <c r="N51" s="370"/>
      <c r="O51" s="31"/>
    </row>
    <row r="52" spans="2:15" ht="15.75" thickBot="1">
      <c r="B52" s="26"/>
      <c r="C52" s="30"/>
      <c r="D52" s="371"/>
      <c r="E52" s="372"/>
      <c r="F52" s="372"/>
      <c r="G52" s="372"/>
      <c r="H52" s="372"/>
      <c r="I52" s="372"/>
      <c r="J52" s="372"/>
      <c r="K52" s="372"/>
      <c r="L52" s="372"/>
      <c r="M52" s="372"/>
      <c r="N52" s="373"/>
      <c r="O52" s="31"/>
    </row>
    <row r="53" spans="2:15" ht="30">
      <c r="B53" s="26"/>
      <c r="C53" s="30"/>
      <c r="D53" s="379" t="s">
        <v>80</v>
      </c>
      <c r="E53" s="380"/>
      <c r="F53" s="380"/>
      <c r="G53" s="380"/>
      <c r="H53" s="380"/>
      <c r="I53" s="380"/>
      <c r="J53" s="47" t="s">
        <v>81</v>
      </c>
      <c r="K53" s="47" t="s">
        <v>82</v>
      </c>
      <c r="L53" s="47" t="s">
        <v>4</v>
      </c>
      <c r="M53" s="47" t="s">
        <v>69</v>
      </c>
      <c r="N53" s="48" t="s">
        <v>71</v>
      </c>
      <c r="O53" s="31"/>
    </row>
    <row r="54" spans="2:15">
      <c r="B54" s="26"/>
      <c r="C54" s="30"/>
      <c r="D54" s="346" t="s">
        <v>112</v>
      </c>
      <c r="E54" s="347"/>
      <c r="F54" s="347"/>
      <c r="G54" s="347"/>
      <c r="H54" s="347"/>
      <c r="I54" s="348"/>
      <c r="J54" s="57">
        <v>1</v>
      </c>
      <c r="K54" s="57">
        <v>1</v>
      </c>
      <c r="L54" s="96" t="s">
        <v>113</v>
      </c>
      <c r="M54" s="55">
        <v>1800</v>
      </c>
      <c r="N54" s="55">
        <f>M54*K54</f>
        <v>1800</v>
      </c>
      <c r="O54" s="31"/>
    </row>
    <row r="55" spans="2:15">
      <c r="B55" s="26"/>
      <c r="C55" s="30"/>
      <c r="D55" s="346"/>
      <c r="E55" s="347"/>
      <c r="F55" s="347"/>
      <c r="G55" s="347"/>
      <c r="H55" s="347"/>
      <c r="I55" s="348"/>
      <c r="J55" s="57"/>
      <c r="K55" s="57"/>
      <c r="L55" s="57"/>
      <c r="M55" s="57"/>
      <c r="N55" s="58"/>
      <c r="O55" s="31"/>
    </row>
    <row r="56" spans="2:15">
      <c r="B56" s="26"/>
      <c r="C56" s="30"/>
      <c r="D56" s="346"/>
      <c r="E56" s="347"/>
      <c r="F56" s="347"/>
      <c r="G56" s="347"/>
      <c r="H56" s="347"/>
      <c r="I56" s="348"/>
      <c r="J56" s="57"/>
      <c r="K56" s="57"/>
      <c r="L56" s="57"/>
      <c r="M56" s="57"/>
      <c r="N56" s="58"/>
      <c r="O56" s="31"/>
    </row>
    <row r="57" spans="2:15" ht="15.75" thickBot="1">
      <c r="B57" s="26"/>
      <c r="C57" s="30"/>
      <c r="D57" s="381" t="s">
        <v>76</v>
      </c>
      <c r="E57" s="382"/>
      <c r="F57" s="382"/>
      <c r="G57" s="382"/>
      <c r="H57" s="382"/>
      <c r="I57" s="382"/>
      <c r="J57" s="382"/>
      <c r="K57" s="382"/>
      <c r="L57" s="382"/>
      <c r="M57" s="382"/>
      <c r="N57" s="62">
        <f>SUM(N54:N56)</f>
        <v>1800</v>
      </c>
      <c r="O57" s="31"/>
    </row>
    <row r="58" spans="2:15">
      <c r="B58" s="26"/>
      <c r="C58" s="30"/>
      <c r="D58" s="366" t="s">
        <v>83</v>
      </c>
      <c r="E58" s="367"/>
      <c r="F58" s="367"/>
      <c r="G58" s="367"/>
      <c r="H58" s="367"/>
      <c r="I58" s="367"/>
      <c r="J58" s="367"/>
      <c r="K58" s="367"/>
      <c r="L58" s="367"/>
      <c r="M58" s="367"/>
      <c r="N58" s="368"/>
      <c r="O58" s="31"/>
    </row>
    <row r="59" spans="2:15">
      <c r="B59" s="26"/>
      <c r="C59" s="30"/>
      <c r="D59" s="369"/>
      <c r="E59" s="364"/>
      <c r="F59" s="364"/>
      <c r="G59" s="364"/>
      <c r="H59" s="364"/>
      <c r="I59" s="364"/>
      <c r="J59" s="364"/>
      <c r="K59" s="364"/>
      <c r="L59" s="364"/>
      <c r="M59" s="364"/>
      <c r="N59" s="370"/>
      <c r="O59" s="31"/>
    </row>
    <row r="60" spans="2:15" ht="15.75" thickBot="1">
      <c r="B60" s="26"/>
      <c r="C60" s="30"/>
      <c r="D60" s="371"/>
      <c r="E60" s="372"/>
      <c r="F60" s="372"/>
      <c r="G60" s="372"/>
      <c r="H60" s="372"/>
      <c r="I60" s="372"/>
      <c r="J60" s="372"/>
      <c r="K60" s="372"/>
      <c r="L60" s="372"/>
      <c r="M60" s="372"/>
      <c r="N60" s="373"/>
      <c r="O60" s="31"/>
    </row>
    <row r="61" spans="2:15" ht="30">
      <c r="B61" s="26"/>
      <c r="C61" s="30"/>
      <c r="D61" s="374" t="s">
        <v>84</v>
      </c>
      <c r="E61" s="375"/>
      <c r="F61" s="375"/>
      <c r="G61" s="375"/>
      <c r="H61" s="375"/>
      <c r="I61" s="375"/>
      <c r="J61" s="63" t="s">
        <v>85</v>
      </c>
      <c r="K61" s="63" t="s">
        <v>86</v>
      </c>
      <c r="L61" s="63" t="s">
        <v>87</v>
      </c>
      <c r="M61" s="63" t="s">
        <v>70</v>
      </c>
      <c r="N61" s="64" t="s">
        <v>71</v>
      </c>
      <c r="O61" s="31"/>
    </row>
    <row r="62" spans="2:15">
      <c r="B62" s="26"/>
      <c r="C62" s="30"/>
      <c r="D62" s="376"/>
      <c r="E62" s="377"/>
      <c r="F62" s="377"/>
      <c r="G62" s="377"/>
      <c r="H62" s="377"/>
      <c r="I62" s="378"/>
      <c r="J62" s="65"/>
      <c r="K62" s="66"/>
      <c r="L62" s="65"/>
      <c r="M62" s="54"/>
      <c r="N62" s="67"/>
      <c r="O62" s="31"/>
    </row>
    <row r="63" spans="2:15">
      <c r="B63" s="26"/>
      <c r="C63" s="30"/>
      <c r="D63" s="376"/>
      <c r="E63" s="377"/>
      <c r="F63" s="377"/>
      <c r="G63" s="377"/>
      <c r="H63" s="377"/>
      <c r="I63" s="378"/>
      <c r="J63" s="65"/>
      <c r="K63" s="66"/>
      <c r="L63" s="65"/>
      <c r="M63" s="54"/>
      <c r="N63" s="67"/>
      <c r="O63" s="31"/>
    </row>
    <row r="64" spans="2:15">
      <c r="B64" s="26"/>
      <c r="C64" s="30"/>
      <c r="D64" s="376"/>
      <c r="E64" s="377"/>
      <c r="F64" s="377"/>
      <c r="G64" s="377"/>
      <c r="H64" s="377"/>
      <c r="I64" s="378"/>
      <c r="J64" s="65"/>
      <c r="K64" s="68"/>
      <c r="L64" s="69"/>
      <c r="M64" s="54"/>
      <c r="N64" s="67"/>
      <c r="O64" s="31"/>
    </row>
    <row r="65" spans="2:15">
      <c r="B65" s="26"/>
      <c r="C65" s="30"/>
      <c r="D65" s="346"/>
      <c r="E65" s="347"/>
      <c r="F65" s="347"/>
      <c r="G65" s="347"/>
      <c r="H65" s="347"/>
      <c r="I65" s="348"/>
      <c r="J65" s="57"/>
      <c r="K65" s="99"/>
      <c r="L65" s="57"/>
      <c r="M65" s="57"/>
      <c r="N65" s="58"/>
      <c r="O65" s="31"/>
    </row>
    <row r="66" spans="2:15" ht="15.75" thickBot="1">
      <c r="B66" s="26"/>
      <c r="C66" s="30"/>
      <c r="D66" s="350" t="s">
        <v>76</v>
      </c>
      <c r="E66" s="351"/>
      <c r="F66" s="351"/>
      <c r="G66" s="351"/>
      <c r="H66" s="351"/>
      <c r="I66" s="351"/>
      <c r="J66" s="351"/>
      <c r="K66" s="351"/>
      <c r="L66" s="351"/>
      <c r="M66" s="351"/>
      <c r="N66" s="70">
        <f>SUM(N62:N65)</f>
        <v>0</v>
      </c>
      <c r="O66" s="31"/>
    </row>
    <row r="67" spans="2:15">
      <c r="B67" s="26"/>
      <c r="C67" s="30"/>
      <c r="D67" s="71"/>
      <c r="E67" s="72"/>
      <c r="F67" s="72"/>
      <c r="G67" s="72"/>
      <c r="H67" s="72"/>
      <c r="I67" s="72"/>
      <c r="J67" s="72"/>
      <c r="K67" s="72"/>
      <c r="L67" s="72"/>
      <c r="M67" s="72"/>
      <c r="N67" s="73"/>
      <c r="O67" s="31"/>
    </row>
    <row r="68" spans="2:15" ht="15.75" thickBot="1">
      <c r="B68" s="26"/>
      <c r="C68" s="30"/>
      <c r="D68" s="352" t="s">
        <v>90</v>
      </c>
      <c r="E68" s="353"/>
      <c r="F68" s="353"/>
      <c r="G68" s="353"/>
      <c r="H68" s="353"/>
      <c r="I68" s="353"/>
      <c r="J68" s="353"/>
      <c r="K68" s="353"/>
      <c r="L68" s="353"/>
      <c r="M68" s="353"/>
      <c r="N68" s="74">
        <f>ROUND(N36+N49+N57+N66,0)</f>
        <v>15329</v>
      </c>
      <c r="O68" s="31"/>
    </row>
    <row r="69" spans="2:15" ht="15.75" thickTop="1">
      <c r="B69" s="26"/>
      <c r="C69" s="30"/>
      <c r="D69" s="75"/>
      <c r="E69" s="76"/>
      <c r="F69" s="76"/>
      <c r="G69" s="76"/>
      <c r="H69" s="76"/>
      <c r="I69" s="76"/>
      <c r="J69" s="76"/>
      <c r="K69" s="76"/>
      <c r="L69" s="76"/>
      <c r="M69" s="76"/>
      <c r="N69" s="77"/>
      <c r="O69" s="31"/>
    </row>
    <row r="70" spans="2:15">
      <c r="B70" s="26"/>
      <c r="C70" s="30"/>
      <c r="D70" s="78"/>
      <c r="E70" s="79"/>
      <c r="F70" s="79"/>
      <c r="G70" s="79"/>
      <c r="H70" s="354"/>
      <c r="I70" s="354"/>
      <c r="J70" s="354"/>
      <c r="K70" s="354"/>
      <c r="L70" s="79"/>
      <c r="M70" s="79"/>
      <c r="N70" s="80"/>
      <c r="O70" s="31"/>
    </row>
    <row r="71" spans="2:15">
      <c r="B71" s="26"/>
      <c r="C71" s="30"/>
      <c r="D71" s="78"/>
      <c r="E71" s="79"/>
      <c r="F71" s="79"/>
      <c r="G71" s="79"/>
      <c r="H71" s="354"/>
      <c r="I71" s="354"/>
      <c r="J71" s="354"/>
      <c r="K71" s="354"/>
      <c r="L71" s="79"/>
      <c r="M71" s="79"/>
      <c r="N71" s="80"/>
      <c r="O71" s="31"/>
    </row>
    <row r="72" spans="2:15" ht="15.75" thickBot="1">
      <c r="B72" s="26"/>
      <c r="C72" s="30"/>
      <c r="D72" s="78"/>
      <c r="E72" s="79"/>
      <c r="F72" s="79"/>
      <c r="G72" s="81" t="s">
        <v>91</v>
      </c>
      <c r="H72" s="355"/>
      <c r="I72" s="355"/>
      <c r="J72" s="355"/>
      <c r="K72" s="355"/>
      <c r="L72" s="79"/>
      <c r="M72" s="79"/>
      <c r="N72" s="80"/>
      <c r="O72" s="31"/>
    </row>
    <row r="73" spans="2:15">
      <c r="B73" s="26"/>
      <c r="C73" s="30"/>
      <c r="D73" s="78"/>
      <c r="E73" s="79"/>
      <c r="F73" s="79"/>
      <c r="G73" s="82" t="s">
        <v>92</v>
      </c>
      <c r="H73" s="356"/>
      <c r="I73" s="356"/>
      <c r="J73" s="356"/>
      <c r="K73" s="356"/>
      <c r="L73" s="356"/>
      <c r="M73" s="79"/>
      <c r="N73" s="80"/>
      <c r="O73" s="31"/>
    </row>
    <row r="74" spans="2:15" ht="15.75">
      <c r="B74" s="26"/>
      <c r="C74" s="30"/>
      <c r="D74" s="78"/>
      <c r="E74" s="79"/>
      <c r="F74" s="79"/>
      <c r="G74" s="342" t="s">
        <v>93</v>
      </c>
      <c r="H74" s="342"/>
      <c r="I74" s="342"/>
      <c r="J74" s="342"/>
      <c r="K74" s="342"/>
      <c r="L74" s="79"/>
      <c r="M74" s="79"/>
      <c r="N74" s="80"/>
      <c r="O74" s="31"/>
    </row>
    <row r="75" spans="2:15">
      <c r="B75" s="26"/>
      <c r="C75" s="30"/>
      <c r="D75" s="78"/>
      <c r="E75" s="79"/>
      <c r="F75" s="79"/>
      <c r="G75" s="83"/>
      <c r="H75" s="79"/>
      <c r="I75" s="79"/>
      <c r="J75" s="79"/>
      <c r="K75" s="79"/>
      <c r="L75" s="79"/>
      <c r="M75" s="79"/>
      <c r="N75" s="80"/>
      <c r="O75" s="31"/>
    </row>
    <row r="76" spans="2:15">
      <c r="B76" s="26"/>
      <c r="C76" s="30"/>
      <c r="D76" s="78"/>
      <c r="E76" s="79"/>
      <c r="F76" s="79"/>
      <c r="G76" s="357"/>
      <c r="H76" s="357"/>
      <c r="I76" s="357"/>
      <c r="J76" s="357"/>
      <c r="K76" s="357"/>
      <c r="L76" s="79"/>
      <c r="M76" s="79"/>
      <c r="N76" s="80"/>
      <c r="O76" s="31"/>
    </row>
    <row r="77" spans="2:15" ht="15.75" thickBot="1">
      <c r="B77" s="26"/>
      <c r="C77" s="30"/>
      <c r="D77" s="84"/>
      <c r="E77" s="85"/>
      <c r="F77" s="85"/>
      <c r="G77" s="81"/>
      <c r="H77" s="85"/>
      <c r="I77" s="85"/>
      <c r="J77" s="85"/>
      <c r="K77" s="85"/>
      <c r="L77" s="85"/>
      <c r="M77" s="85"/>
      <c r="N77" s="86"/>
      <c r="O77" s="31"/>
    </row>
    <row r="78" spans="2:15" ht="15.75" thickBot="1">
      <c r="B78" s="26"/>
      <c r="C78" s="30"/>
      <c r="D78" s="87" t="s">
        <v>94</v>
      </c>
      <c r="E78" s="88"/>
      <c r="F78" s="358"/>
      <c r="G78" s="358"/>
      <c r="H78" s="358"/>
      <c r="I78" s="358"/>
      <c r="J78" s="358"/>
      <c r="K78" s="358"/>
      <c r="L78" s="358"/>
      <c r="M78" s="358"/>
      <c r="N78" s="359"/>
      <c r="O78" s="31"/>
    </row>
    <row r="79" spans="2:15" ht="15.75" thickBot="1">
      <c r="B79" s="26"/>
      <c r="C79" s="30"/>
      <c r="D79" s="360"/>
      <c r="E79" s="361"/>
      <c r="F79" s="361"/>
      <c r="G79" s="361"/>
      <c r="H79" s="361"/>
      <c r="I79" s="361"/>
      <c r="J79" s="361"/>
      <c r="K79" s="361"/>
      <c r="L79" s="361"/>
      <c r="M79" s="361"/>
      <c r="N79" s="362"/>
      <c r="O79" s="31"/>
    </row>
    <row r="80" spans="2:15" ht="15.75" thickBot="1">
      <c r="B80" s="26"/>
      <c r="C80" s="30"/>
      <c r="D80" s="360"/>
      <c r="E80" s="361"/>
      <c r="F80" s="361"/>
      <c r="G80" s="361"/>
      <c r="H80" s="361"/>
      <c r="I80" s="361"/>
      <c r="J80" s="361"/>
      <c r="K80" s="361"/>
      <c r="L80" s="361"/>
      <c r="M80" s="361"/>
      <c r="N80" s="362"/>
      <c r="O80" s="31"/>
    </row>
    <row r="81" spans="2:15">
      <c r="B81" s="26"/>
      <c r="C81" s="30"/>
      <c r="D81" s="78"/>
      <c r="E81" s="79"/>
      <c r="F81" s="79"/>
      <c r="G81" s="79"/>
      <c r="H81" s="79"/>
      <c r="I81" s="79"/>
      <c r="J81" s="79"/>
      <c r="K81" s="79"/>
      <c r="L81" s="79"/>
      <c r="M81" s="79"/>
      <c r="N81" s="80"/>
      <c r="O81" s="31"/>
    </row>
    <row r="82" spans="2:15">
      <c r="B82" s="26"/>
      <c r="C82" s="30"/>
      <c r="D82" s="89" t="s">
        <v>95</v>
      </c>
      <c r="E82" s="79"/>
      <c r="F82" s="79"/>
      <c r="G82" s="79"/>
      <c r="H82" s="79"/>
      <c r="I82" s="79"/>
      <c r="J82" s="79"/>
      <c r="K82" s="79"/>
      <c r="L82" s="79"/>
      <c r="M82" s="79"/>
      <c r="N82" s="80"/>
      <c r="O82" s="31"/>
    </row>
    <row r="83" spans="2:15">
      <c r="B83" s="26"/>
      <c r="C83" s="30"/>
      <c r="D83" s="363" t="s">
        <v>96</v>
      </c>
      <c r="E83" s="364"/>
      <c r="F83" s="364"/>
      <c r="G83" s="364"/>
      <c r="H83" s="364"/>
      <c r="I83" s="364"/>
      <c r="J83" s="364"/>
      <c r="K83" s="364"/>
      <c r="L83" s="364"/>
      <c r="M83" s="364"/>
      <c r="N83" s="365"/>
      <c r="O83" s="31"/>
    </row>
    <row r="84" spans="2:15">
      <c r="B84" s="26"/>
      <c r="C84" s="30"/>
      <c r="D84" s="363"/>
      <c r="E84" s="364"/>
      <c r="F84" s="364"/>
      <c r="G84" s="364"/>
      <c r="H84" s="364"/>
      <c r="I84" s="364"/>
      <c r="J84" s="364"/>
      <c r="K84" s="364"/>
      <c r="L84" s="364"/>
      <c r="M84" s="364"/>
      <c r="N84" s="365"/>
      <c r="O84" s="31"/>
    </row>
    <row r="85" spans="2:15">
      <c r="B85" s="26"/>
      <c r="C85" s="30"/>
      <c r="D85" s="363" t="s">
        <v>97</v>
      </c>
      <c r="E85" s="364"/>
      <c r="F85" s="364"/>
      <c r="G85" s="364"/>
      <c r="H85" s="364"/>
      <c r="I85" s="364"/>
      <c r="J85" s="364"/>
      <c r="K85" s="364"/>
      <c r="L85" s="364"/>
      <c r="M85" s="364"/>
      <c r="N85" s="365"/>
      <c r="O85" s="31"/>
    </row>
    <row r="86" spans="2:15">
      <c r="B86" s="26"/>
      <c r="C86" s="30"/>
      <c r="D86" s="363"/>
      <c r="E86" s="364"/>
      <c r="F86" s="364"/>
      <c r="G86" s="364"/>
      <c r="H86" s="364"/>
      <c r="I86" s="364"/>
      <c r="J86" s="364"/>
      <c r="K86" s="364"/>
      <c r="L86" s="364"/>
      <c r="M86" s="364"/>
      <c r="N86" s="365"/>
      <c r="O86" s="31"/>
    </row>
    <row r="87" spans="2:15">
      <c r="B87" s="26"/>
      <c r="C87" s="30"/>
      <c r="D87" s="78"/>
      <c r="E87" s="79"/>
      <c r="F87" s="79"/>
      <c r="G87" s="79"/>
      <c r="H87" s="79"/>
      <c r="I87" s="79"/>
      <c r="J87" s="79"/>
      <c r="K87" s="79"/>
      <c r="L87" s="79"/>
      <c r="M87" s="79"/>
      <c r="N87" s="80"/>
      <c r="O87" s="31"/>
    </row>
    <row r="88" spans="2:15">
      <c r="B88" s="26"/>
      <c r="C88" s="30"/>
      <c r="D88" s="78"/>
      <c r="E88" s="79"/>
      <c r="F88" s="79"/>
      <c r="G88" s="79"/>
      <c r="H88" s="79"/>
      <c r="I88" s="79"/>
      <c r="J88" s="79"/>
      <c r="K88" s="79"/>
      <c r="L88" s="79"/>
      <c r="M88" s="79"/>
      <c r="N88" s="80"/>
      <c r="O88" s="31"/>
    </row>
    <row r="89" spans="2:15">
      <c r="B89" s="26"/>
      <c r="C89" s="30"/>
      <c r="D89" s="78"/>
      <c r="E89" s="79"/>
      <c r="F89" s="79"/>
      <c r="G89" s="79"/>
      <c r="H89" s="79"/>
      <c r="I89" s="79"/>
      <c r="J89" s="79"/>
      <c r="K89" s="79"/>
      <c r="L89" s="79"/>
      <c r="M89" s="79"/>
      <c r="N89" s="80"/>
      <c r="O89" s="31"/>
    </row>
    <row r="90" spans="2:15">
      <c r="B90" s="26"/>
      <c r="C90" s="30"/>
      <c r="D90" s="78"/>
      <c r="E90" s="79"/>
      <c r="F90" s="79"/>
      <c r="G90" s="79"/>
      <c r="H90" s="343"/>
      <c r="I90" s="343"/>
      <c r="J90" s="343"/>
      <c r="K90" s="343"/>
      <c r="L90" s="79"/>
      <c r="M90" s="79"/>
      <c r="N90" s="80"/>
      <c r="O90" s="31"/>
    </row>
    <row r="91" spans="2:15">
      <c r="B91" s="26"/>
      <c r="C91" s="30"/>
      <c r="D91" s="78"/>
      <c r="E91" s="79"/>
      <c r="F91" s="79"/>
      <c r="G91" s="79"/>
      <c r="H91" s="343"/>
      <c r="I91" s="343"/>
      <c r="J91" s="343"/>
      <c r="K91" s="343"/>
      <c r="L91" s="79"/>
      <c r="M91" s="79"/>
      <c r="N91" s="80"/>
      <c r="O91" s="31"/>
    </row>
    <row r="92" spans="2:15" ht="15.75" thickBot="1">
      <c r="B92" s="26"/>
      <c r="C92" s="30"/>
      <c r="D92" s="78"/>
      <c r="E92" s="79"/>
      <c r="F92" s="79"/>
      <c r="G92" s="81" t="s">
        <v>91</v>
      </c>
      <c r="H92" s="349"/>
      <c r="I92" s="349"/>
      <c r="J92" s="349"/>
      <c r="K92" s="349"/>
      <c r="L92" s="79"/>
      <c r="M92" s="79"/>
      <c r="N92" s="80"/>
      <c r="O92" s="31"/>
    </row>
    <row r="93" spans="2:15">
      <c r="B93" s="26"/>
      <c r="C93" s="30"/>
      <c r="D93" s="78"/>
      <c r="E93" s="79"/>
      <c r="F93" s="79"/>
      <c r="G93" s="82" t="s">
        <v>92</v>
      </c>
      <c r="H93" s="341"/>
      <c r="I93" s="341"/>
      <c r="J93" s="341"/>
      <c r="K93" s="341"/>
      <c r="L93" s="79"/>
      <c r="M93" s="79"/>
      <c r="N93" s="80"/>
      <c r="O93" s="31"/>
    </row>
    <row r="94" spans="2:15" ht="15.75">
      <c r="B94" s="26"/>
      <c r="C94" s="30"/>
      <c r="D94" s="78"/>
      <c r="E94" s="79"/>
      <c r="F94" s="79"/>
      <c r="G94" s="342" t="s">
        <v>98</v>
      </c>
      <c r="H94" s="342"/>
      <c r="I94" s="342"/>
      <c r="J94" s="342"/>
      <c r="K94" s="342"/>
      <c r="L94" s="79"/>
      <c r="M94" s="79"/>
      <c r="N94" s="80"/>
      <c r="O94" s="31"/>
    </row>
    <row r="95" spans="2:15">
      <c r="B95" s="26"/>
      <c r="C95" s="30"/>
      <c r="D95" s="78"/>
      <c r="E95" s="79"/>
      <c r="F95" s="79"/>
      <c r="G95" s="342"/>
      <c r="H95" s="342"/>
      <c r="I95" s="342"/>
      <c r="J95" s="342"/>
      <c r="K95" s="342"/>
      <c r="L95" s="90"/>
      <c r="M95" s="79"/>
      <c r="N95" s="80"/>
      <c r="O95" s="31"/>
    </row>
    <row r="96" spans="2:15">
      <c r="B96" s="26"/>
      <c r="C96" s="30"/>
      <c r="D96" s="78"/>
      <c r="E96" s="79"/>
      <c r="F96" s="79"/>
      <c r="G96" s="343"/>
      <c r="H96" s="343"/>
      <c r="I96" s="343"/>
      <c r="J96" s="343"/>
      <c r="K96" s="79"/>
      <c r="L96" s="79"/>
      <c r="M96" s="79"/>
      <c r="N96" s="80"/>
      <c r="O96" s="31"/>
    </row>
    <row r="97" spans="2:15" ht="15.75" thickBot="1">
      <c r="B97" s="26"/>
      <c r="C97" s="30"/>
      <c r="D97" s="344"/>
      <c r="E97" s="345"/>
      <c r="F97" s="345"/>
      <c r="G97" s="91"/>
      <c r="H97" s="91"/>
      <c r="I97" s="91"/>
      <c r="J97" s="91"/>
      <c r="K97" s="91"/>
      <c r="L97" s="91"/>
      <c r="M97" s="91"/>
      <c r="N97" s="92"/>
      <c r="O97" s="31"/>
    </row>
    <row r="98" spans="2:15" ht="16.5" thickTop="1" thickBot="1">
      <c r="B98" s="26"/>
      <c r="C98" s="93"/>
      <c r="D98" s="94"/>
      <c r="E98" s="94"/>
      <c r="F98" s="94"/>
      <c r="G98" s="94"/>
      <c r="H98" s="94"/>
      <c r="I98" s="94"/>
      <c r="J98" s="94"/>
      <c r="K98" s="94"/>
      <c r="L98" s="94"/>
      <c r="M98" s="94"/>
      <c r="N98" s="94"/>
      <c r="O98" s="95"/>
    </row>
    <row r="99" spans="2:15" ht="15.75" thickTop="1">
      <c r="B99" s="26"/>
      <c r="C99" s="26"/>
      <c r="D99" s="26"/>
      <c r="E99" s="26"/>
      <c r="F99" s="26"/>
      <c r="G99" s="26"/>
      <c r="H99" s="26"/>
      <c r="I99" s="26"/>
      <c r="J99" s="26"/>
      <c r="K99" s="26"/>
      <c r="L99" s="26"/>
      <c r="M99" s="26"/>
      <c r="N99" s="26"/>
      <c r="O99" s="26"/>
    </row>
  </sheetData>
  <mergeCells count="69">
    <mergeCell ref="D4:G4"/>
    <mergeCell ref="F5:G5"/>
    <mergeCell ref="D7:N7"/>
    <mergeCell ref="D9:D15"/>
    <mergeCell ref="E9:J9"/>
    <mergeCell ref="K9:N10"/>
    <mergeCell ref="E10:J10"/>
    <mergeCell ref="E11:J11"/>
    <mergeCell ref="K11:K12"/>
    <mergeCell ref="L11:N12"/>
    <mergeCell ref="E12:J12"/>
    <mergeCell ref="E13:J15"/>
    <mergeCell ref="K13:K15"/>
    <mergeCell ref="L13:L15"/>
    <mergeCell ref="M13:M15"/>
    <mergeCell ref="N13:N15"/>
    <mergeCell ref="D19:G19"/>
    <mergeCell ref="H19:L19"/>
    <mergeCell ref="D23:N23"/>
    <mergeCell ref="E25:L25"/>
    <mergeCell ref="E26:L26"/>
    <mergeCell ref="D27:N29"/>
    <mergeCell ref="D30:J30"/>
    <mergeCell ref="D31:J31"/>
    <mergeCell ref="D32:J32"/>
    <mergeCell ref="D33:J33"/>
    <mergeCell ref="D34:J34"/>
    <mergeCell ref="D35:J35"/>
    <mergeCell ref="D36:M36"/>
    <mergeCell ref="D37:N39"/>
    <mergeCell ref="D40:J40"/>
    <mergeCell ref="D41:J41"/>
    <mergeCell ref="D42:J42"/>
    <mergeCell ref="D43:J43"/>
    <mergeCell ref="D44:J44"/>
    <mergeCell ref="D45:J45"/>
    <mergeCell ref="D46:J46"/>
    <mergeCell ref="D47:J47"/>
    <mergeCell ref="D48:J48"/>
    <mergeCell ref="D49:M49"/>
    <mergeCell ref="D50:N52"/>
    <mergeCell ref="D53:I53"/>
    <mergeCell ref="D54:I54"/>
    <mergeCell ref="D55:I55"/>
    <mergeCell ref="D56:I56"/>
    <mergeCell ref="D57:M57"/>
    <mergeCell ref="D58:N60"/>
    <mergeCell ref="D61:I61"/>
    <mergeCell ref="D62:I62"/>
    <mergeCell ref="D63:I63"/>
    <mergeCell ref="D64:I64"/>
    <mergeCell ref="D65:I65"/>
    <mergeCell ref="H90:K92"/>
    <mergeCell ref="D66:M66"/>
    <mergeCell ref="D68:M68"/>
    <mergeCell ref="H70:K72"/>
    <mergeCell ref="H73:L73"/>
    <mergeCell ref="G74:K74"/>
    <mergeCell ref="G76:K76"/>
    <mergeCell ref="F78:N78"/>
    <mergeCell ref="D79:N79"/>
    <mergeCell ref="D80:N80"/>
    <mergeCell ref="D83:N84"/>
    <mergeCell ref="D85:N86"/>
    <mergeCell ref="H93:K93"/>
    <mergeCell ref="G94:K94"/>
    <mergeCell ref="G95:K95"/>
    <mergeCell ref="G96:J96"/>
    <mergeCell ref="D97:F9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AV90"/>
  <sheetViews>
    <sheetView zoomScale="70" zoomScaleNormal="70" workbookViewId="0">
      <selection activeCell="B79" sqref="B79:AO81"/>
    </sheetView>
  </sheetViews>
  <sheetFormatPr baseColWidth="10" defaultRowHeight="15"/>
  <cols>
    <col min="15" max="16" width="0.7109375" customWidth="1"/>
    <col min="17" max="17" width="5.7109375" customWidth="1"/>
    <col min="18" max="41" width="0.7109375" customWidth="1"/>
  </cols>
  <sheetData>
    <row r="1" spans="2:48" ht="15.75" thickBot="1"/>
    <row r="2" spans="2:48">
      <c r="B2" s="325"/>
      <c r="C2" s="326"/>
      <c r="D2" s="326"/>
      <c r="E2" s="326"/>
      <c r="F2" s="326"/>
      <c r="G2" s="326"/>
      <c r="H2" s="326"/>
      <c r="I2" s="326"/>
      <c r="J2" s="326"/>
      <c r="K2" s="326"/>
      <c r="L2" s="326"/>
      <c r="M2" s="326"/>
      <c r="N2" s="326"/>
      <c r="O2" s="326"/>
      <c r="P2" s="326"/>
      <c r="Q2" s="326"/>
      <c r="R2" s="326"/>
      <c r="S2" s="331" t="s">
        <v>225</v>
      </c>
      <c r="T2" s="331"/>
      <c r="U2" s="331"/>
      <c r="V2" s="331"/>
      <c r="W2" s="331"/>
      <c r="X2" s="331"/>
      <c r="Y2" s="331"/>
      <c r="Z2" s="331"/>
      <c r="AA2" s="331"/>
      <c r="AB2" s="331"/>
      <c r="AC2" s="331"/>
      <c r="AD2" s="331"/>
      <c r="AE2" s="331"/>
      <c r="AF2" s="331"/>
      <c r="AG2" s="331"/>
      <c r="AH2" s="331"/>
      <c r="AI2" s="331"/>
      <c r="AJ2" s="331"/>
      <c r="AK2" s="331"/>
      <c r="AL2" s="331"/>
      <c r="AM2" s="331"/>
      <c r="AN2" s="331"/>
      <c r="AO2" s="331"/>
      <c r="AP2" s="331"/>
      <c r="AQ2" s="331"/>
      <c r="AR2" s="331"/>
      <c r="AS2" s="332"/>
      <c r="AT2" s="337"/>
      <c r="AU2" s="294"/>
      <c r="AV2" s="295"/>
    </row>
    <row r="3" spans="2:48">
      <c r="B3" s="327"/>
      <c r="C3" s="328"/>
      <c r="D3" s="328"/>
      <c r="E3" s="328"/>
      <c r="F3" s="328"/>
      <c r="G3" s="328"/>
      <c r="H3" s="328"/>
      <c r="I3" s="328"/>
      <c r="J3" s="328"/>
      <c r="K3" s="328"/>
      <c r="L3" s="328"/>
      <c r="M3" s="328"/>
      <c r="N3" s="328"/>
      <c r="O3" s="328"/>
      <c r="P3" s="328"/>
      <c r="Q3" s="328"/>
      <c r="R3" s="328"/>
      <c r="S3" s="333"/>
      <c r="T3" s="333"/>
      <c r="U3" s="333"/>
      <c r="V3" s="333"/>
      <c r="W3" s="333"/>
      <c r="X3" s="333"/>
      <c r="Y3" s="333"/>
      <c r="Z3" s="333"/>
      <c r="AA3" s="333"/>
      <c r="AB3" s="333"/>
      <c r="AC3" s="333"/>
      <c r="AD3" s="333"/>
      <c r="AE3" s="333"/>
      <c r="AF3" s="333"/>
      <c r="AG3" s="333"/>
      <c r="AH3" s="333"/>
      <c r="AI3" s="333"/>
      <c r="AJ3" s="333"/>
      <c r="AK3" s="333"/>
      <c r="AL3" s="333"/>
      <c r="AM3" s="333"/>
      <c r="AN3" s="333"/>
      <c r="AO3" s="333"/>
      <c r="AP3" s="333"/>
      <c r="AQ3" s="333"/>
      <c r="AR3" s="333"/>
      <c r="AS3" s="334"/>
      <c r="AT3" s="338"/>
      <c r="AU3" s="242"/>
      <c r="AV3" s="250"/>
    </row>
    <row r="4" spans="2:48">
      <c r="B4" s="327"/>
      <c r="C4" s="328"/>
      <c r="D4" s="328"/>
      <c r="E4" s="328"/>
      <c r="F4" s="328"/>
      <c r="G4" s="328"/>
      <c r="H4" s="328"/>
      <c r="I4" s="328"/>
      <c r="J4" s="328"/>
      <c r="K4" s="328"/>
      <c r="L4" s="328"/>
      <c r="M4" s="328"/>
      <c r="N4" s="328"/>
      <c r="O4" s="328"/>
      <c r="P4" s="328"/>
      <c r="Q4" s="328"/>
      <c r="R4" s="328"/>
      <c r="S4" s="333"/>
      <c r="T4" s="333"/>
      <c r="U4" s="333"/>
      <c r="V4" s="333"/>
      <c r="W4" s="333"/>
      <c r="X4" s="333"/>
      <c r="Y4" s="333"/>
      <c r="Z4" s="333"/>
      <c r="AA4" s="333"/>
      <c r="AB4" s="333"/>
      <c r="AC4" s="333"/>
      <c r="AD4" s="333"/>
      <c r="AE4" s="333"/>
      <c r="AF4" s="333"/>
      <c r="AG4" s="333"/>
      <c r="AH4" s="333"/>
      <c r="AI4" s="333"/>
      <c r="AJ4" s="333"/>
      <c r="AK4" s="333"/>
      <c r="AL4" s="333"/>
      <c r="AM4" s="333"/>
      <c r="AN4" s="333"/>
      <c r="AO4" s="333"/>
      <c r="AP4" s="333"/>
      <c r="AQ4" s="333"/>
      <c r="AR4" s="333"/>
      <c r="AS4" s="334"/>
      <c r="AT4" s="338"/>
      <c r="AU4" s="242"/>
      <c r="AV4" s="250"/>
    </row>
    <row r="5" spans="2:48">
      <c r="B5" s="327"/>
      <c r="C5" s="328"/>
      <c r="D5" s="328"/>
      <c r="E5" s="328"/>
      <c r="F5" s="328"/>
      <c r="G5" s="328"/>
      <c r="H5" s="328"/>
      <c r="I5" s="328"/>
      <c r="J5" s="328"/>
      <c r="K5" s="328"/>
      <c r="L5" s="328"/>
      <c r="M5" s="328"/>
      <c r="N5" s="328"/>
      <c r="O5" s="328"/>
      <c r="P5" s="328"/>
      <c r="Q5" s="328"/>
      <c r="R5" s="328"/>
      <c r="S5" s="333"/>
      <c r="T5" s="333"/>
      <c r="U5" s="333"/>
      <c r="V5" s="333"/>
      <c r="W5" s="333"/>
      <c r="X5" s="333"/>
      <c r="Y5" s="333"/>
      <c r="Z5" s="333"/>
      <c r="AA5" s="333"/>
      <c r="AB5" s="333"/>
      <c r="AC5" s="333"/>
      <c r="AD5" s="333"/>
      <c r="AE5" s="333"/>
      <c r="AF5" s="333"/>
      <c r="AG5" s="333"/>
      <c r="AH5" s="333"/>
      <c r="AI5" s="333"/>
      <c r="AJ5" s="333"/>
      <c r="AK5" s="333"/>
      <c r="AL5" s="333"/>
      <c r="AM5" s="333"/>
      <c r="AN5" s="333"/>
      <c r="AO5" s="333"/>
      <c r="AP5" s="333"/>
      <c r="AQ5" s="333"/>
      <c r="AR5" s="333"/>
      <c r="AS5" s="334"/>
      <c r="AT5" s="338"/>
      <c r="AU5" s="242"/>
      <c r="AV5" s="250"/>
    </row>
    <row r="6" spans="2:48">
      <c r="B6" s="327"/>
      <c r="C6" s="328"/>
      <c r="D6" s="328"/>
      <c r="E6" s="328"/>
      <c r="F6" s="328"/>
      <c r="G6" s="328"/>
      <c r="H6" s="328"/>
      <c r="I6" s="328"/>
      <c r="J6" s="328"/>
      <c r="K6" s="328"/>
      <c r="L6" s="328"/>
      <c r="M6" s="328"/>
      <c r="N6" s="328"/>
      <c r="O6" s="328"/>
      <c r="P6" s="328"/>
      <c r="Q6" s="328"/>
      <c r="R6" s="328"/>
      <c r="S6" s="333"/>
      <c r="T6" s="333"/>
      <c r="U6" s="333"/>
      <c r="V6" s="333"/>
      <c r="W6" s="333"/>
      <c r="X6" s="333"/>
      <c r="Y6" s="333"/>
      <c r="Z6" s="333"/>
      <c r="AA6" s="333"/>
      <c r="AB6" s="333"/>
      <c r="AC6" s="333"/>
      <c r="AD6" s="333"/>
      <c r="AE6" s="333"/>
      <c r="AF6" s="333"/>
      <c r="AG6" s="333"/>
      <c r="AH6" s="333"/>
      <c r="AI6" s="333"/>
      <c r="AJ6" s="333"/>
      <c r="AK6" s="333"/>
      <c r="AL6" s="333"/>
      <c r="AM6" s="333"/>
      <c r="AN6" s="333"/>
      <c r="AO6" s="333"/>
      <c r="AP6" s="333"/>
      <c r="AQ6" s="333"/>
      <c r="AR6" s="333"/>
      <c r="AS6" s="334"/>
      <c r="AT6" s="338"/>
      <c r="AU6" s="242"/>
      <c r="AV6" s="250"/>
    </row>
    <row r="7" spans="2:48">
      <c r="B7" s="329"/>
      <c r="C7" s="330"/>
      <c r="D7" s="330"/>
      <c r="E7" s="330"/>
      <c r="F7" s="330"/>
      <c r="G7" s="330"/>
      <c r="H7" s="330"/>
      <c r="I7" s="330"/>
      <c r="J7" s="330"/>
      <c r="K7" s="330"/>
      <c r="L7" s="330"/>
      <c r="M7" s="330"/>
      <c r="N7" s="330"/>
      <c r="O7" s="330"/>
      <c r="P7" s="330"/>
      <c r="Q7" s="330"/>
      <c r="R7" s="330"/>
      <c r="S7" s="335"/>
      <c r="T7" s="335"/>
      <c r="U7" s="335"/>
      <c r="V7" s="335"/>
      <c r="W7" s="335"/>
      <c r="X7" s="335"/>
      <c r="Y7" s="335"/>
      <c r="Z7" s="335"/>
      <c r="AA7" s="335"/>
      <c r="AB7" s="335"/>
      <c r="AC7" s="335"/>
      <c r="AD7" s="335"/>
      <c r="AE7" s="335"/>
      <c r="AF7" s="335"/>
      <c r="AG7" s="335"/>
      <c r="AH7" s="335"/>
      <c r="AI7" s="335"/>
      <c r="AJ7" s="335"/>
      <c r="AK7" s="335"/>
      <c r="AL7" s="335"/>
      <c r="AM7" s="335"/>
      <c r="AN7" s="335"/>
      <c r="AO7" s="335"/>
      <c r="AP7" s="335"/>
      <c r="AQ7" s="335"/>
      <c r="AR7" s="335"/>
      <c r="AS7" s="336"/>
      <c r="AT7" s="339"/>
      <c r="AU7" s="256"/>
      <c r="AV7" s="296"/>
    </row>
    <row r="8" spans="2:48" ht="18">
      <c r="B8" s="340" t="s">
        <v>132</v>
      </c>
      <c r="C8" s="269"/>
      <c r="D8" s="269"/>
      <c r="E8" s="269"/>
      <c r="F8" s="269"/>
      <c r="G8" s="269"/>
      <c r="H8" s="269"/>
      <c r="I8" s="269"/>
      <c r="J8" s="269"/>
      <c r="K8" s="269"/>
      <c r="L8" s="269"/>
      <c r="M8" s="269"/>
      <c r="N8" s="270"/>
      <c r="O8" s="316" t="s">
        <v>226</v>
      </c>
      <c r="P8" s="269"/>
      <c r="Q8" s="269"/>
      <c r="R8" s="269"/>
      <c r="S8" s="269"/>
      <c r="T8" s="269"/>
      <c r="U8" s="269"/>
      <c r="V8" s="269"/>
      <c r="W8" s="269"/>
      <c r="X8" s="269"/>
      <c r="Y8" s="269"/>
      <c r="Z8" s="269"/>
      <c r="AA8" s="269"/>
      <c r="AB8" s="269"/>
      <c r="AC8" s="269"/>
      <c r="AD8" s="269"/>
      <c r="AE8" s="269"/>
      <c r="AF8" s="269"/>
      <c r="AG8" s="269"/>
      <c r="AH8" s="269"/>
      <c r="AI8" s="269"/>
      <c r="AJ8" s="269"/>
      <c r="AK8" s="269"/>
      <c r="AL8" s="269"/>
      <c r="AM8" s="269"/>
      <c r="AN8" s="269"/>
      <c r="AO8" s="269"/>
      <c r="AP8" s="269"/>
      <c r="AQ8" s="269"/>
      <c r="AR8" s="269"/>
      <c r="AS8" s="269"/>
      <c r="AT8" s="269"/>
      <c r="AU8" s="269"/>
      <c r="AV8" s="323"/>
    </row>
    <row r="9" spans="2:48" ht="18">
      <c r="B9" s="135"/>
      <c r="C9" s="136"/>
      <c r="D9" s="136"/>
      <c r="E9" s="136"/>
      <c r="F9" s="136"/>
      <c r="G9" s="136"/>
      <c r="H9" s="136"/>
      <c r="I9" s="136"/>
      <c r="J9" s="136"/>
      <c r="K9" s="136"/>
      <c r="L9" s="136"/>
      <c r="M9" s="136"/>
      <c r="N9" s="136"/>
      <c r="O9" s="136"/>
      <c r="P9" s="136"/>
      <c r="Q9" s="136"/>
      <c r="R9" s="136"/>
      <c r="S9" s="136"/>
      <c r="T9" s="136"/>
      <c r="U9" s="136"/>
      <c r="V9" s="136"/>
      <c r="W9" s="136"/>
      <c r="X9" s="136"/>
      <c r="Y9" s="136"/>
      <c r="Z9" s="136"/>
      <c r="AA9" s="136"/>
      <c r="AB9" s="136"/>
      <c r="AC9" s="136"/>
      <c r="AD9" s="136"/>
      <c r="AE9" s="136"/>
      <c r="AF9" s="136"/>
      <c r="AG9" s="136"/>
      <c r="AH9" s="136"/>
      <c r="AI9" s="136"/>
      <c r="AJ9" s="136"/>
      <c r="AK9" s="136"/>
      <c r="AL9" s="136"/>
      <c r="AM9" s="136"/>
      <c r="AN9" s="136"/>
      <c r="AO9" s="136"/>
      <c r="AP9" s="136"/>
      <c r="AQ9" s="136"/>
      <c r="AR9" s="136"/>
      <c r="AS9" s="136"/>
      <c r="AT9" s="136"/>
      <c r="AU9" s="137"/>
      <c r="AV9" s="138"/>
    </row>
    <row r="10" spans="2:48" ht="18">
      <c r="B10" s="297" t="s">
        <v>59</v>
      </c>
      <c r="C10" s="269"/>
      <c r="D10" s="269"/>
      <c r="E10" s="269"/>
      <c r="F10" s="269"/>
      <c r="G10" s="269"/>
      <c r="H10" s="270"/>
      <c r="I10" s="303" t="s">
        <v>60</v>
      </c>
      <c r="J10" s="304"/>
      <c r="K10" s="324">
        <v>17</v>
      </c>
      <c r="L10" s="270"/>
      <c r="M10" s="303" t="s">
        <v>61</v>
      </c>
      <c r="N10" s="304"/>
      <c r="O10" s="324">
        <v>9</v>
      </c>
      <c r="P10" s="270"/>
      <c r="Q10" s="303" t="s">
        <v>62</v>
      </c>
      <c r="R10" s="304"/>
      <c r="S10" s="316">
        <v>2026</v>
      </c>
      <c r="T10" s="317"/>
      <c r="U10" s="317"/>
      <c r="V10" s="318"/>
      <c r="W10" s="139"/>
      <c r="X10" s="139"/>
      <c r="Y10" s="139"/>
      <c r="Z10" s="139"/>
      <c r="AA10" s="139"/>
      <c r="AB10" s="139"/>
      <c r="AC10" s="139"/>
      <c r="AD10" s="140"/>
      <c r="AE10" s="319" t="s">
        <v>227</v>
      </c>
      <c r="AF10" s="320"/>
      <c r="AG10" s="320"/>
      <c r="AH10" s="320"/>
      <c r="AI10" s="320"/>
      <c r="AJ10" s="321"/>
      <c r="AK10" s="301">
        <v>1</v>
      </c>
      <c r="AL10" s="322"/>
      <c r="AM10" s="322"/>
      <c r="AN10" s="302"/>
      <c r="AO10" s="136"/>
      <c r="AP10" s="141" t="s">
        <v>42</v>
      </c>
      <c r="AQ10" s="300" t="s">
        <v>229</v>
      </c>
      <c r="AR10" s="269"/>
      <c r="AS10" s="269"/>
      <c r="AT10" s="269"/>
      <c r="AU10" s="269"/>
      <c r="AV10" s="323"/>
    </row>
    <row r="11" spans="2:48" ht="18">
      <c r="B11" s="142"/>
      <c r="C11" s="136"/>
      <c r="D11" s="136"/>
      <c r="E11" s="136"/>
      <c r="F11" s="136"/>
      <c r="G11" s="136"/>
      <c r="H11" s="136"/>
      <c r="I11" s="136"/>
      <c r="J11" s="136"/>
      <c r="K11" s="136"/>
      <c r="L11" s="136"/>
      <c r="M11" s="136"/>
      <c r="N11" s="136"/>
      <c r="O11" s="136"/>
      <c r="P11" s="136"/>
      <c r="Q11" s="136"/>
      <c r="R11" s="136"/>
      <c r="S11" s="136"/>
      <c r="T11" s="136"/>
      <c r="U11" s="136"/>
      <c r="V11" s="136"/>
      <c r="W11" s="136"/>
      <c r="X11" s="136"/>
      <c r="Y11" s="136"/>
      <c r="Z11" s="136"/>
      <c r="AA11" s="136"/>
      <c r="AB11" s="136"/>
      <c r="AC11" s="136"/>
      <c r="AD11" s="136"/>
      <c r="AE11" s="136"/>
      <c r="AF11" s="136"/>
      <c r="AG11" s="136"/>
      <c r="AH11" s="136"/>
      <c r="AI11" s="136"/>
      <c r="AJ11" s="136"/>
      <c r="AK11" s="136"/>
      <c r="AL11" s="136"/>
      <c r="AM11" s="136"/>
      <c r="AN11" s="136"/>
      <c r="AO11" s="136"/>
      <c r="AP11" s="136"/>
      <c r="AQ11" s="136"/>
      <c r="AR11" s="136"/>
      <c r="AS11" s="136"/>
      <c r="AT11" s="136"/>
      <c r="AU11" s="137"/>
      <c r="AV11" s="143"/>
    </row>
    <row r="12" spans="2:48">
      <c r="B12" s="306" t="s">
        <v>133</v>
      </c>
      <c r="C12" s="307"/>
      <c r="D12" s="307"/>
      <c r="E12" s="307"/>
      <c r="F12" s="307"/>
      <c r="G12" s="307"/>
      <c r="H12" s="307"/>
      <c r="I12" s="307"/>
      <c r="J12" s="307"/>
      <c r="K12" s="308"/>
      <c r="L12" s="312"/>
      <c r="M12" s="307"/>
      <c r="N12" s="307"/>
      <c r="O12" s="307"/>
      <c r="P12" s="307"/>
      <c r="Q12" s="307"/>
      <c r="R12" s="307"/>
      <c r="S12" s="307"/>
      <c r="T12" s="307"/>
      <c r="U12" s="307"/>
      <c r="V12" s="307"/>
      <c r="W12" s="307"/>
      <c r="X12" s="307"/>
      <c r="Y12" s="307"/>
      <c r="Z12" s="307"/>
      <c r="AA12" s="307"/>
      <c r="AB12" s="307"/>
      <c r="AC12" s="307"/>
      <c r="AD12" s="307"/>
      <c r="AE12" s="307"/>
      <c r="AF12" s="307"/>
      <c r="AG12" s="307"/>
      <c r="AH12" s="307"/>
      <c r="AI12" s="307"/>
      <c r="AJ12" s="307"/>
      <c r="AK12" s="307"/>
      <c r="AL12" s="307"/>
      <c r="AM12" s="307"/>
      <c r="AN12" s="307"/>
      <c r="AO12" s="307"/>
      <c r="AP12" s="307"/>
      <c r="AQ12" s="307"/>
      <c r="AR12" s="307"/>
      <c r="AS12" s="307"/>
      <c r="AT12" s="307"/>
      <c r="AU12" s="307"/>
      <c r="AV12" s="313"/>
    </row>
    <row r="13" spans="2:48">
      <c r="B13" s="309"/>
      <c r="C13" s="310"/>
      <c r="D13" s="310"/>
      <c r="E13" s="310"/>
      <c r="F13" s="310"/>
      <c r="G13" s="310"/>
      <c r="H13" s="310"/>
      <c r="I13" s="310"/>
      <c r="J13" s="310"/>
      <c r="K13" s="311"/>
      <c r="L13" s="314"/>
      <c r="M13" s="310"/>
      <c r="N13" s="310"/>
      <c r="O13" s="310"/>
      <c r="P13" s="310"/>
      <c r="Q13" s="310"/>
      <c r="R13" s="310"/>
      <c r="S13" s="310"/>
      <c r="T13" s="310"/>
      <c r="U13" s="310"/>
      <c r="V13" s="310"/>
      <c r="W13" s="310"/>
      <c r="X13" s="310"/>
      <c r="Y13" s="310"/>
      <c r="Z13" s="310"/>
      <c r="AA13" s="310"/>
      <c r="AB13" s="310"/>
      <c r="AC13" s="310"/>
      <c r="AD13" s="310"/>
      <c r="AE13" s="310"/>
      <c r="AF13" s="310"/>
      <c r="AG13" s="310"/>
      <c r="AH13" s="310"/>
      <c r="AI13" s="310"/>
      <c r="AJ13" s="310"/>
      <c r="AK13" s="310"/>
      <c r="AL13" s="310"/>
      <c r="AM13" s="310"/>
      <c r="AN13" s="310"/>
      <c r="AO13" s="310"/>
      <c r="AP13" s="310"/>
      <c r="AQ13" s="310"/>
      <c r="AR13" s="310"/>
      <c r="AS13" s="310"/>
      <c r="AT13" s="310"/>
      <c r="AU13" s="310"/>
      <c r="AV13" s="315"/>
    </row>
    <row r="14" spans="2:48" ht="18">
      <c r="B14" s="297" t="s">
        <v>134</v>
      </c>
      <c r="C14" s="298"/>
      <c r="D14" s="298"/>
      <c r="E14" s="298"/>
      <c r="F14" s="298"/>
      <c r="G14" s="298"/>
      <c r="H14" s="298"/>
      <c r="I14" s="298"/>
      <c r="J14" s="298"/>
      <c r="K14" s="299"/>
      <c r="L14" s="300"/>
      <c r="M14" s="298"/>
      <c r="N14" s="298"/>
      <c r="O14" s="298"/>
      <c r="P14" s="298"/>
      <c r="Q14" s="298"/>
      <c r="R14" s="298"/>
      <c r="S14" s="298"/>
      <c r="T14" s="298"/>
      <c r="U14" s="298"/>
      <c r="V14" s="298"/>
      <c r="W14" s="298"/>
      <c r="X14" s="298"/>
      <c r="Y14" s="298"/>
      <c r="Z14" s="298"/>
      <c r="AA14" s="298"/>
      <c r="AB14" s="298"/>
      <c r="AC14" s="298"/>
      <c r="AD14" s="298"/>
      <c r="AE14" s="298"/>
      <c r="AF14" s="298"/>
      <c r="AG14" s="298"/>
      <c r="AH14" s="298"/>
      <c r="AI14" s="298"/>
      <c r="AJ14" s="298"/>
      <c r="AK14" s="298"/>
      <c r="AL14" s="298"/>
      <c r="AM14" s="298"/>
      <c r="AN14" s="298"/>
      <c r="AO14" s="299"/>
      <c r="AP14" s="144"/>
      <c r="AQ14" s="301"/>
      <c r="AR14" s="302"/>
      <c r="AS14" s="145"/>
      <c r="AT14" s="146"/>
      <c r="AU14" s="147"/>
      <c r="AV14" s="148"/>
    </row>
    <row r="15" spans="2:48" ht="18">
      <c r="B15" s="297" t="s">
        <v>135</v>
      </c>
      <c r="C15" s="298"/>
      <c r="D15" s="298"/>
      <c r="E15" s="298"/>
      <c r="F15" s="298"/>
      <c r="G15" s="298"/>
      <c r="H15" s="298"/>
      <c r="I15" s="298"/>
      <c r="J15" s="298"/>
      <c r="K15" s="299"/>
      <c r="L15" s="300"/>
      <c r="M15" s="298"/>
      <c r="N15" s="298"/>
      <c r="O15" s="298"/>
      <c r="P15" s="298"/>
      <c r="Q15" s="298"/>
      <c r="R15" s="298"/>
      <c r="S15" s="298"/>
      <c r="T15" s="298"/>
      <c r="U15" s="298"/>
      <c r="V15" s="298"/>
      <c r="W15" s="298"/>
      <c r="X15" s="298"/>
      <c r="Y15" s="298"/>
      <c r="Z15" s="298"/>
      <c r="AA15" s="298"/>
      <c r="AB15" s="298"/>
      <c r="AC15" s="298"/>
      <c r="AD15" s="298"/>
      <c r="AE15" s="298"/>
      <c r="AF15" s="298"/>
      <c r="AG15" s="298"/>
      <c r="AH15" s="298"/>
      <c r="AI15" s="298"/>
      <c r="AJ15" s="298"/>
      <c r="AK15" s="298"/>
      <c r="AL15" s="298"/>
      <c r="AM15" s="298"/>
      <c r="AN15" s="298"/>
      <c r="AO15" s="299"/>
      <c r="AP15" s="144" t="s">
        <v>136</v>
      </c>
      <c r="AQ15" s="301"/>
      <c r="AR15" s="302"/>
      <c r="AS15" s="303" t="s">
        <v>137</v>
      </c>
      <c r="AT15" s="304"/>
      <c r="AU15" s="301"/>
      <c r="AV15" s="305"/>
    </row>
    <row r="16" spans="2:48" ht="18">
      <c r="B16" s="297" t="s">
        <v>138</v>
      </c>
      <c r="C16" s="298"/>
      <c r="D16" s="298"/>
      <c r="E16" s="298"/>
      <c r="F16" s="298"/>
      <c r="G16" s="298"/>
      <c r="H16" s="298"/>
      <c r="I16" s="298"/>
      <c r="J16" s="298"/>
      <c r="K16" s="299"/>
      <c r="L16" s="300"/>
      <c r="M16" s="298"/>
      <c r="N16" s="298"/>
      <c r="O16" s="298"/>
      <c r="P16" s="298"/>
      <c r="Q16" s="298"/>
      <c r="R16" s="298"/>
      <c r="S16" s="298"/>
      <c r="T16" s="298"/>
      <c r="U16" s="298"/>
      <c r="V16" s="298"/>
      <c r="W16" s="298"/>
      <c r="X16" s="298"/>
      <c r="Y16" s="298"/>
      <c r="Z16" s="298"/>
      <c r="AA16" s="298"/>
      <c r="AB16" s="298"/>
      <c r="AC16" s="298"/>
      <c r="AD16" s="298"/>
      <c r="AE16" s="298"/>
      <c r="AF16" s="298"/>
      <c r="AG16" s="298"/>
      <c r="AH16" s="298"/>
      <c r="AI16" s="298"/>
      <c r="AJ16" s="298"/>
      <c r="AK16" s="298"/>
      <c r="AL16" s="298"/>
      <c r="AM16" s="298"/>
      <c r="AN16" s="298"/>
      <c r="AO16" s="299"/>
      <c r="AP16" s="144" t="s">
        <v>136</v>
      </c>
      <c r="AQ16" s="301"/>
      <c r="AR16" s="302"/>
      <c r="AS16" s="303" t="s">
        <v>137</v>
      </c>
      <c r="AT16" s="304"/>
      <c r="AU16" s="301"/>
      <c r="AV16" s="305"/>
    </row>
    <row r="17" spans="2:48" ht="21" thickBot="1">
      <c r="B17" s="275"/>
      <c r="C17" s="269"/>
      <c r="D17" s="269"/>
      <c r="E17" s="269"/>
      <c r="F17" s="269"/>
      <c r="G17" s="269"/>
      <c r="H17" s="269"/>
      <c r="I17" s="269"/>
      <c r="J17" s="269"/>
      <c r="K17" s="269"/>
      <c r="L17" s="269"/>
      <c r="M17" s="269"/>
      <c r="N17" s="269"/>
      <c r="O17" s="269"/>
      <c r="P17" s="269"/>
      <c r="Q17" s="269"/>
      <c r="R17" s="269"/>
      <c r="S17" s="269"/>
      <c r="T17" s="269"/>
      <c r="U17" s="269"/>
      <c r="V17" s="269"/>
      <c r="W17" s="269"/>
      <c r="X17" s="269"/>
      <c r="Y17" s="269"/>
      <c r="Z17" s="269"/>
      <c r="AA17" s="269"/>
      <c r="AB17" s="269"/>
      <c r="AC17" s="269"/>
      <c r="AD17" s="269"/>
      <c r="AE17" s="269"/>
      <c r="AF17" s="269"/>
      <c r="AG17" s="269"/>
      <c r="AH17" s="269"/>
      <c r="AI17" s="269"/>
      <c r="AJ17" s="269"/>
      <c r="AK17" s="269"/>
      <c r="AL17" s="269"/>
      <c r="AM17" s="269"/>
      <c r="AN17" s="269"/>
      <c r="AO17" s="269"/>
      <c r="AP17" s="239"/>
      <c r="AQ17" s="239"/>
      <c r="AR17" s="239"/>
      <c r="AS17" s="239"/>
      <c r="AT17" s="239"/>
      <c r="AU17" s="239"/>
      <c r="AV17" s="248"/>
    </row>
    <row r="18" spans="2:48">
      <c r="B18" s="276" t="s">
        <v>139</v>
      </c>
      <c r="C18" s="239"/>
      <c r="D18" s="239"/>
      <c r="E18" s="239"/>
      <c r="F18" s="239"/>
      <c r="G18" s="240"/>
      <c r="H18" s="278" t="s">
        <v>118</v>
      </c>
      <c r="I18" s="239"/>
      <c r="J18" s="239"/>
      <c r="K18" s="240"/>
      <c r="L18" s="280" t="s">
        <v>140</v>
      </c>
      <c r="M18" s="239"/>
      <c r="N18" s="240"/>
      <c r="O18" s="281" t="s">
        <v>26</v>
      </c>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c r="AN18" s="282"/>
      <c r="AO18" s="282"/>
      <c r="AP18" s="288" t="s">
        <v>141</v>
      </c>
      <c r="AQ18" s="290" t="s">
        <v>27</v>
      </c>
      <c r="AR18" s="292" t="s">
        <v>142</v>
      </c>
      <c r="AS18" s="293" t="s">
        <v>143</v>
      </c>
      <c r="AT18" s="294"/>
      <c r="AU18" s="294"/>
      <c r="AV18" s="295"/>
    </row>
    <row r="19" spans="2:48">
      <c r="B19" s="241"/>
      <c r="C19" s="242"/>
      <c r="D19" s="242"/>
      <c r="E19" s="242"/>
      <c r="F19" s="242"/>
      <c r="G19" s="243"/>
      <c r="H19" s="249"/>
      <c r="I19" s="242"/>
      <c r="J19" s="242"/>
      <c r="K19" s="243"/>
      <c r="L19" s="249"/>
      <c r="M19" s="242"/>
      <c r="N19" s="243"/>
      <c r="O19" s="283"/>
      <c r="P19" s="284"/>
      <c r="Q19" s="284"/>
      <c r="R19" s="284"/>
      <c r="S19" s="284"/>
      <c r="T19" s="284"/>
      <c r="U19" s="284"/>
      <c r="V19" s="284"/>
      <c r="W19" s="284"/>
      <c r="X19" s="284"/>
      <c r="Y19" s="284"/>
      <c r="Z19" s="284"/>
      <c r="AA19" s="284"/>
      <c r="AB19" s="284"/>
      <c r="AC19" s="284"/>
      <c r="AD19" s="284"/>
      <c r="AE19" s="284"/>
      <c r="AF19" s="284"/>
      <c r="AG19" s="284"/>
      <c r="AH19" s="284"/>
      <c r="AI19" s="284"/>
      <c r="AJ19" s="284"/>
      <c r="AK19" s="284"/>
      <c r="AL19" s="284"/>
      <c r="AM19" s="284"/>
      <c r="AN19" s="284"/>
      <c r="AO19" s="285"/>
      <c r="AP19" s="289"/>
      <c r="AQ19" s="291"/>
      <c r="AR19" s="291"/>
      <c r="AS19" s="249"/>
      <c r="AT19" s="242"/>
      <c r="AU19" s="242"/>
      <c r="AV19" s="250"/>
    </row>
    <row r="20" spans="2:48">
      <c r="B20" s="255"/>
      <c r="C20" s="256"/>
      <c r="D20" s="256"/>
      <c r="E20" s="256"/>
      <c r="F20" s="256"/>
      <c r="G20" s="277"/>
      <c r="H20" s="279"/>
      <c r="I20" s="256"/>
      <c r="J20" s="256"/>
      <c r="K20" s="277"/>
      <c r="L20" s="279"/>
      <c r="M20" s="256"/>
      <c r="N20" s="277"/>
      <c r="O20" s="286"/>
      <c r="P20" s="287"/>
      <c r="Q20" s="287"/>
      <c r="R20" s="287"/>
      <c r="S20" s="287"/>
      <c r="T20" s="287"/>
      <c r="U20" s="287"/>
      <c r="V20" s="287"/>
      <c r="W20" s="287"/>
      <c r="X20" s="287"/>
      <c r="Y20" s="287"/>
      <c r="Z20" s="287"/>
      <c r="AA20" s="287"/>
      <c r="AB20" s="287"/>
      <c r="AC20" s="287"/>
      <c r="AD20" s="287"/>
      <c r="AE20" s="287"/>
      <c r="AF20" s="287"/>
      <c r="AG20" s="287"/>
      <c r="AH20" s="287"/>
      <c r="AI20" s="287"/>
      <c r="AJ20" s="287"/>
      <c r="AK20" s="287"/>
      <c r="AL20" s="287"/>
      <c r="AM20" s="287"/>
      <c r="AN20" s="287"/>
      <c r="AO20" s="287"/>
      <c r="AP20" s="267"/>
      <c r="AQ20" s="274"/>
      <c r="AR20" s="274"/>
      <c r="AS20" s="279"/>
      <c r="AT20" s="256"/>
      <c r="AU20" s="256"/>
      <c r="AV20" s="296"/>
    </row>
    <row r="21" spans="2:48" ht="15.75">
      <c r="B21" s="149"/>
      <c r="C21" s="150"/>
      <c r="D21" s="150"/>
      <c r="E21" s="150"/>
      <c r="F21" s="150"/>
      <c r="G21" s="150"/>
      <c r="H21" s="150"/>
      <c r="I21" s="150"/>
      <c r="J21" s="150"/>
      <c r="K21" s="150"/>
      <c r="L21" s="150"/>
      <c r="M21" s="150"/>
      <c r="N21" s="150"/>
      <c r="O21" s="150"/>
      <c r="P21" s="150"/>
      <c r="Q21" s="150"/>
      <c r="R21" s="150"/>
      <c r="S21" s="150"/>
      <c r="T21" s="150"/>
      <c r="U21" s="150"/>
      <c r="V21" s="150"/>
      <c r="W21" s="150"/>
      <c r="X21" s="150"/>
      <c r="Y21" s="150"/>
      <c r="Z21" s="150"/>
      <c r="AA21" s="150"/>
      <c r="AB21" s="150"/>
      <c r="AC21" s="150"/>
      <c r="AD21" s="150"/>
      <c r="AE21" s="150"/>
      <c r="AF21" s="150"/>
      <c r="AG21" s="150"/>
      <c r="AH21" s="150"/>
      <c r="AI21" s="150"/>
      <c r="AJ21" s="150"/>
      <c r="AK21" s="150"/>
      <c r="AL21" s="150"/>
      <c r="AM21" s="150"/>
      <c r="AN21" s="150"/>
      <c r="AO21" s="151"/>
      <c r="AP21" s="266" t="s">
        <v>144</v>
      </c>
      <c r="AQ21" s="268" t="s">
        <v>145</v>
      </c>
      <c r="AR21" s="269"/>
      <c r="AS21" s="270"/>
      <c r="AT21" s="271" t="s">
        <v>146</v>
      </c>
      <c r="AU21" s="273" t="s">
        <v>147</v>
      </c>
      <c r="AV21" s="221" t="s">
        <v>148</v>
      </c>
    </row>
    <row r="22" spans="2:48" ht="15.75">
      <c r="B22" s="152"/>
      <c r="C22" s="153"/>
      <c r="D22" s="153"/>
      <c r="E22" s="153"/>
      <c r="F22" s="153"/>
      <c r="G22" s="153"/>
      <c r="H22" s="153"/>
      <c r="I22" s="153"/>
      <c r="J22" s="153"/>
      <c r="K22" s="153"/>
      <c r="L22" s="153"/>
      <c r="M22" s="153"/>
      <c r="N22" s="153"/>
      <c r="O22" s="153"/>
      <c r="P22" s="153"/>
      <c r="Q22" s="153"/>
      <c r="R22" s="153"/>
      <c r="S22" s="153"/>
      <c r="T22" s="153"/>
      <c r="U22" s="153"/>
      <c r="V22" s="153"/>
      <c r="W22" s="153"/>
      <c r="X22" s="153"/>
      <c r="Y22" s="153"/>
      <c r="Z22" s="153"/>
      <c r="AA22" s="153"/>
      <c r="AB22" s="153"/>
      <c r="AC22" s="153"/>
      <c r="AD22" s="153"/>
      <c r="AE22" s="153"/>
      <c r="AF22" s="153"/>
      <c r="AG22" s="153"/>
      <c r="AH22" s="153"/>
      <c r="AI22" s="153"/>
      <c r="AJ22" s="153"/>
      <c r="AK22" s="153"/>
      <c r="AL22" s="153"/>
      <c r="AM22" s="153"/>
      <c r="AN22" s="153"/>
      <c r="AO22" s="154"/>
      <c r="AP22" s="267"/>
      <c r="AQ22" s="155" t="s">
        <v>149</v>
      </c>
      <c r="AR22" s="155" t="s">
        <v>213</v>
      </c>
      <c r="AS22" s="156" t="s">
        <v>214</v>
      </c>
      <c r="AT22" s="272"/>
      <c r="AU22" s="274"/>
      <c r="AV22" s="222"/>
    </row>
    <row r="23" spans="2:48">
      <c r="B23" s="152"/>
      <c r="C23" s="153"/>
      <c r="D23" s="153"/>
      <c r="E23" s="153"/>
      <c r="F23" s="153"/>
      <c r="G23" s="153"/>
      <c r="H23" s="153"/>
      <c r="I23" s="153"/>
      <c r="J23" s="153"/>
      <c r="K23" s="153"/>
      <c r="L23" s="153"/>
      <c r="M23" s="153"/>
      <c r="N23" s="153"/>
      <c r="O23" s="153"/>
      <c r="P23" s="153"/>
      <c r="Q23" s="153"/>
      <c r="R23" s="153"/>
      <c r="S23" s="153"/>
      <c r="T23" s="153"/>
      <c r="U23" s="153"/>
      <c r="V23" s="153"/>
      <c r="W23" s="153"/>
      <c r="X23" s="153"/>
      <c r="Y23" s="153"/>
      <c r="Z23" s="153"/>
      <c r="AA23" s="153"/>
      <c r="AB23" s="153"/>
      <c r="AC23" s="153"/>
      <c r="AD23" s="153"/>
      <c r="AE23" s="153"/>
      <c r="AF23" s="153"/>
      <c r="AG23" s="153"/>
      <c r="AH23" s="153"/>
      <c r="AI23" s="153"/>
      <c r="AJ23" s="153"/>
      <c r="AK23" s="153"/>
      <c r="AL23" s="153"/>
      <c r="AM23" s="153"/>
      <c r="AN23" s="153"/>
      <c r="AO23" s="154"/>
      <c r="AP23" s="223" t="s">
        <v>152</v>
      </c>
      <c r="AQ23" s="224"/>
      <c r="AR23" s="224"/>
      <c r="AS23" s="224"/>
      <c r="AT23" s="224"/>
      <c r="AU23" s="224"/>
      <c r="AV23" s="225"/>
    </row>
    <row r="24" spans="2:48" ht="15.75">
      <c r="B24" s="152"/>
      <c r="C24" s="153"/>
      <c r="D24" s="153"/>
      <c r="E24" s="153"/>
      <c r="F24" s="153"/>
      <c r="G24" s="153"/>
      <c r="H24" s="153"/>
      <c r="I24" s="153"/>
      <c r="J24" s="153"/>
      <c r="K24" s="153"/>
      <c r="L24" s="153"/>
      <c r="M24" s="153"/>
      <c r="N24" s="153"/>
      <c r="O24" s="153"/>
      <c r="P24" s="153"/>
      <c r="Q24" s="153"/>
      <c r="R24" s="153"/>
      <c r="S24" s="153"/>
      <c r="T24" s="153"/>
      <c r="U24" s="153"/>
      <c r="V24" s="153"/>
      <c r="W24" s="153"/>
      <c r="X24" s="153"/>
      <c r="Y24" s="153"/>
      <c r="Z24" s="153"/>
      <c r="AA24" s="153"/>
      <c r="AB24" s="153"/>
      <c r="AC24" s="153"/>
      <c r="AD24" s="153"/>
      <c r="AE24" s="153"/>
      <c r="AF24" s="153"/>
      <c r="AG24" s="153"/>
      <c r="AH24" s="153"/>
      <c r="AI24" s="153"/>
      <c r="AJ24" s="153"/>
      <c r="AK24" s="153"/>
      <c r="AL24" s="153"/>
      <c r="AM24" s="153"/>
      <c r="AN24" s="153"/>
      <c r="AO24" s="154"/>
      <c r="AP24" s="157" t="s">
        <v>153</v>
      </c>
      <c r="AQ24" s="158">
        <v>3.65</v>
      </c>
      <c r="AR24" s="158">
        <v>0.5</v>
      </c>
      <c r="AS24" s="158">
        <v>0.2</v>
      </c>
      <c r="AT24" s="158">
        <f>AS24*AR24*AQ24</f>
        <v>0.36499999999999999</v>
      </c>
      <c r="AU24" s="158">
        <v>1</v>
      </c>
      <c r="AV24" s="159">
        <f>AT24</f>
        <v>0.36499999999999999</v>
      </c>
    </row>
    <row r="25" spans="2:48" ht="15.75">
      <c r="B25" s="152"/>
      <c r="C25" s="153"/>
      <c r="D25" s="153"/>
      <c r="E25" s="153"/>
      <c r="F25" s="153"/>
      <c r="G25" s="153"/>
      <c r="H25" s="153"/>
      <c r="I25" s="153"/>
      <c r="J25" s="153"/>
      <c r="K25" s="153"/>
      <c r="L25" s="153"/>
      <c r="M25" s="153"/>
      <c r="N25" s="153"/>
      <c r="O25" s="153"/>
      <c r="P25" s="153"/>
      <c r="Q25" s="153"/>
      <c r="R25" s="153"/>
      <c r="S25" s="153"/>
      <c r="T25" s="153"/>
      <c r="U25" s="153"/>
      <c r="V25" s="153"/>
      <c r="W25" s="153"/>
      <c r="X25" s="153"/>
      <c r="Y25" s="153"/>
      <c r="Z25" s="153"/>
      <c r="AA25" s="153"/>
      <c r="AB25" s="153"/>
      <c r="AC25" s="153"/>
      <c r="AD25" s="153"/>
      <c r="AE25" s="153"/>
      <c r="AF25" s="153"/>
      <c r="AG25" s="153"/>
      <c r="AH25" s="153"/>
      <c r="AI25" s="153"/>
      <c r="AJ25" s="153"/>
      <c r="AK25" s="153"/>
      <c r="AL25" s="153"/>
      <c r="AM25" s="153"/>
      <c r="AN25" s="153"/>
      <c r="AO25" s="154"/>
      <c r="AP25" s="157" t="s">
        <v>154</v>
      </c>
      <c r="AQ25" s="158">
        <v>3.65</v>
      </c>
      <c r="AR25" s="158">
        <v>0.5</v>
      </c>
      <c r="AS25" s="158">
        <v>0.2</v>
      </c>
      <c r="AT25" s="158">
        <f t="shared" ref="AT25:AT34" si="0">AS25*AR25*AQ25</f>
        <v>0.36499999999999999</v>
      </c>
      <c r="AU25" s="158">
        <v>1</v>
      </c>
      <c r="AV25" s="159">
        <f t="shared" ref="AV25:AV45" si="1">AT25</f>
        <v>0.36499999999999999</v>
      </c>
    </row>
    <row r="26" spans="2:48" ht="15.75">
      <c r="B26" s="152"/>
      <c r="C26" s="153"/>
      <c r="D26" s="153"/>
      <c r="E26" s="153"/>
      <c r="F26" s="153"/>
      <c r="G26" s="153"/>
      <c r="H26" s="153"/>
      <c r="I26" s="153"/>
      <c r="J26" s="153"/>
      <c r="K26" s="153"/>
      <c r="L26" s="153"/>
      <c r="M26" s="153"/>
      <c r="N26" s="153"/>
      <c r="O26" s="153"/>
      <c r="P26" s="153"/>
      <c r="Q26" s="153"/>
      <c r="R26" s="153"/>
      <c r="S26" s="153"/>
      <c r="T26" s="153"/>
      <c r="U26" s="153"/>
      <c r="V26" s="153"/>
      <c r="W26" s="153"/>
      <c r="X26" s="153"/>
      <c r="Y26" s="153"/>
      <c r="Z26" s="153"/>
      <c r="AA26" s="153"/>
      <c r="AB26" s="153"/>
      <c r="AC26" s="153"/>
      <c r="AD26" s="153"/>
      <c r="AE26" s="153"/>
      <c r="AF26" s="153"/>
      <c r="AG26" s="153"/>
      <c r="AH26" s="153"/>
      <c r="AI26" s="153"/>
      <c r="AJ26" s="153"/>
      <c r="AK26" s="153"/>
      <c r="AL26" s="153"/>
      <c r="AM26" s="153"/>
      <c r="AN26" s="153"/>
      <c r="AO26" s="154"/>
      <c r="AP26" s="157" t="s">
        <v>155</v>
      </c>
      <c r="AQ26" s="158">
        <v>3.65</v>
      </c>
      <c r="AR26" s="158">
        <v>0.5</v>
      </c>
      <c r="AS26" s="158">
        <v>0.2</v>
      </c>
      <c r="AT26" s="158">
        <f t="shared" si="0"/>
        <v>0.36499999999999999</v>
      </c>
      <c r="AU26" s="158">
        <v>1</v>
      </c>
      <c r="AV26" s="159">
        <f t="shared" si="1"/>
        <v>0.36499999999999999</v>
      </c>
    </row>
    <row r="27" spans="2:48" ht="15.75">
      <c r="B27" s="152"/>
      <c r="C27" s="153"/>
      <c r="D27" s="153"/>
      <c r="E27" s="153"/>
      <c r="F27" s="153"/>
      <c r="G27" s="153"/>
      <c r="H27" s="153"/>
      <c r="I27" s="153"/>
      <c r="J27" s="153"/>
      <c r="K27" s="153"/>
      <c r="L27" s="153"/>
      <c r="M27" s="153"/>
      <c r="N27" s="153"/>
      <c r="O27" s="153"/>
      <c r="P27" s="153"/>
      <c r="Q27" s="153"/>
      <c r="R27" s="153"/>
      <c r="S27" s="153"/>
      <c r="T27" s="153"/>
      <c r="U27" s="153"/>
      <c r="V27" s="153"/>
      <c r="W27" s="153"/>
      <c r="X27" s="153"/>
      <c r="Y27" s="153"/>
      <c r="Z27" s="153"/>
      <c r="AA27" s="153"/>
      <c r="AB27" s="153"/>
      <c r="AC27" s="153"/>
      <c r="AD27" s="153"/>
      <c r="AE27" s="153"/>
      <c r="AF27" s="153"/>
      <c r="AG27" s="153"/>
      <c r="AH27" s="153"/>
      <c r="AI27" s="153"/>
      <c r="AJ27" s="153"/>
      <c r="AK27" s="153"/>
      <c r="AL27" s="153"/>
      <c r="AM27" s="153"/>
      <c r="AN27" s="153"/>
      <c r="AO27" s="154"/>
      <c r="AP27" s="157" t="s">
        <v>156</v>
      </c>
      <c r="AQ27" s="158">
        <v>3.65</v>
      </c>
      <c r="AR27" s="158">
        <v>0.5</v>
      </c>
      <c r="AS27" s="158">
        <v>0.2</v>
      </c>
      <c r="AT27" s="158">
        <f t="shared" si="0"/>
        <v>0.36499999999999999</v>
      </c>
      <c r="AU27" s="158">
        <v>1</v>
      </c>
      <c r="AV27" s="159">
        <f t="shared" si="1"/>
        <v>0.36499999999999999</v>
      </c>
    </row>
    <row r="28" spans="2:48" ht="15.75">
      <c r="B28" s="152"/>
      <c r="C28" s="153"/>
      <c r="D28" s="153"/>
      <c r="E28" s="153"/>
      <c r="F28" s="153"/>
      <c r="G28" s="153"/>
      <c r="H28" s="153"/>
      <c r="I28" s="153"/>
      <c r="J28" s="153"/>
      <c r="K28" s="153"/>
      <c r="L28" s="153"/>
      <c r="M28" s="153"/>
      <c r="N28" s="153"/>
      <c r="O28" s="153"/>
      <c r="P28" s="153"/>
      <c r="Q28" s="153"/>
      <c r="R28" s="153"/>
      <c r="S28" s="153"/>
      <c r="T28" s="153"/>
      <c r="U28" s="153"/>
      <c r="V28" s="153"/>
      <c r="W28" s="153"/>
      <c r="X28" s="153"/>
      <c r="Y28" s="153"/>
      <c r="Z28" s="153"/>
      <c r="AA28" s="153"/>
      <c r="AB28" s="153"/>
      <c r="AC28" s="153"/>
      <c r="AD28" s="153"/>
      <c r="AE28" s="153"/>
      <c r="AF28" s="153"/>
      <c r="AG28" s="153"/>
      <c r="AH28" s="153"/>
      <c r="AI28" s="153"/>
      <c r="AJ28" s="153"/>
      <c r="AK28" s="153"/>
      <c r="AL28" s="153"/>
      <c r="AM28" s="153"/>
      <c r="AN28" s="153"/>
      <c r="AO28" s="154"/>
      <c r="AP28" s="157" t="s">
        <v>157</v>
      </c>
      <c r="AQ28" s="158">
        <v>3.65</v>
      </c>
      <c r="AR28" s="158">
        <v>0.5</v>
      </c>
      <c r="AS28" s="158">
        <v>0.2</v>
      </c>
      <c r="AT28" s="158">
        <f t="shared" si="0"/>
        <v>0.36499999999999999</v>
      </c>
      <c r="AU28" s="158">
        <v>1</v>
      </c>
      <c r="AV28" s="159">
        <f t="shared" si="1"/>
        <v>0.36499999999999999</v>
      </c>
    </row>
    <row r="29" spans="2:48" ht="15.75">
      <c r="B29" s="152"/>
      <c r="C29" s="153"/>
      <c r="D29" s="153"/>
      <c r="E29" s="153"/>
      <c r="F29" s="153"/>
      <c r="G29" s="153"/>
      <c r="H29" s="153"/>
      <c r="I29" s="153"/>
      <c r="J29" s="153"/>
      <c r="K29" s="153"/>
      <c r="L29" s="153"/>
      <c r="M29" s="153"/>
      <c r="N29" s="153"/>
      <c r="O29" s="153"/>
      <c r="P29" s="153"/>
      <c r="Q29" s="153"/>
      <c r="R29" s="153"/>
      <c r="S29" s="153"/>
      <c r="T29" s="153"/>
      <c r="U29" s="153"/>
      <c r="V29" s="153"/>
      <c r="W29" s="153"/>
      <c r="X29" s="153"/>
      <c r="Y29" s="153"/>
      <c r="Z29" s="153"/>
      <c r="AA29" s="153"/>
      <c r="AB29" s="153"/>
      <c r="AC29" s="153"/>
      <c r="AD29" s="153"/>
      <c r="AE29" s="153"/>
      <c r="AF29" s="153"/>
      <c r="AG29" s="153"/>
      <c r="AH29" s="153"/>
      <c r="AI29" s="153"/>
      <c r="AJ29" s="153"/>
      <c r="AK29" s="153"/>
      <c r="AL29" s="153"/>
      <c r="AM29" s="153"/>
      <c r="AN29" s="153"/>
      <c r="AO29" s="154"/>
      <c r="AP29" s="157" t="s">
        <v>158</v>
      </c>
      <c r="AQ29" s="158">
        <v>3.65</v>
      </c>
      <c r="AR29" s="158">
        <v>0.5</v>
      </c>
      <c r="AS29" s="158">
        <v>0.2</v>
      </c>
      <c r="AT29" s="158">
        <f t="shared" si="0"/>
        <v>0.36499999999999999</v>
      </c>
      <c r="AU29" s="158">
        <v>1</v>
      </c>
      <c r="AV29" s="159">
        <f t="shared" si="1"/>
        <v>0.36499999999999999</v>
      </c>
    </row>
    <row r="30" spans="2:48" ht="15.75">
      <c r="B30" s="152"/>
      <c r="C30" s="153"/>
      <c r="D30" s="153"/>
      <c r="E30" s="153"/>
      <c r="F30" s="153"/>
      <c r="G30" s="153"/>
      <c r="H30" s="153"/>
      <c r="I30" s="153"/>
      <c r="J30" s="153"/>
      <c r="K30" s="153"/>
      <c r="L30" s="153"/>
      <c r="M30" s="153"/>
      <c r="N30" s="153"/>
      <c r="O30" s="153"/>
      <c r="P30" s="153"/>
      <c r="Q30" s="153"/>
      <c r="R30" s="153"/>
      <c r="S30" s="153"/>
      <c r="T30" s="153"/>
      <c r="U30" s="153"/>
      <c r="V30" s="153"/>
      <c r="W30" s="153"/>
      <c r="X30" s="153"/>
      <c r="Y30" s="153"/>
      <c r="Z30" s="153"/>
      <c r="AA30" s="153"/>
      <c r="AB30" s="153"/>
      <c r="AC30" s="153"/>
      <c r="AD30" s="153"/>
      <c r="AE30" s="153"/>
      <c r="AF30" s="153"/>
      <c r="AG30" s="153"/>
      <c r="AH30" s="153"/>
      <c r="AI30" s="153"/>
      <c r="AJ30" s="153"/>
      <c r="AK30" s="153"/>
      <c r="AL30" s="153"/>
      <c r="AM30" s="153"/>
      <c r="AN30" s="153"/>
      <c r="AO30" s="154"/>
      <c r="AP30" s="157" t="s">
        <v>159</v>
      </c>
      <c r="AQ30" s="158">
        <v>3.65</v>
      </c>
      <c r="AR30" s="158">
        <v>0.5</v>
      </c>
      <c r="AS30" s="158">
        <v>0.2</v>
      </c>
      <c r="AT30" s="158">
        <f t="shared" si="0"/>
        <v>0.36499999999999999</v>
      </c>
      <c r="AU30" s="158">
        <v>1</v>
      </c>
      <c r="AV30" s="159">
        <f t="shared" si="1"/>
        <v>0.36499999999999999</v>
      </c>
    </row>
    <row r="31" spans="2:48" ht="15.75">
      <c r="B31" s="152"/>
      <c r="C31" s="153"/>
      <c r="D31" s="153"/>
      <c r="E31" s="153"/>
      <c r="F31" s="153"/>
      <c r="G31" s="153"/>
      <c r="H31" s="153"/>
      <c r="I31" s="153"/>
      <c r="J31" s="153"/>
      <c r="K31" s="153"/>
      <c r="L31" s="153"/>
      <c r="M31" s="153"/>
      <c r="N31" s="153"/>
      <c r="O31" s="153"/>
      <c r="P31" s="153"/>
      <c r="Q31" s="153"/>
      <c r="R31" s="153"/>
      <c r="S31" s="153"/>
      <c r="T31" s="153"/>
      <c r="U31" s="153"/>
      <c r="V31" s="153"/>
      <c r="W31" s="153"/>
      <c r="X31" s="153"/>
      <c r="Y31" s="153"/>
      <c r="Z31" s="153"/>
      <c r="AA31" s="153"/>
      <c r="AB31" s="153"/>
      <c r="AC31" s="153"/>
      <c r="AD31" s="153"/>
      <c r="AE31" s="153"/>
      <c r="AF31" s="153"/>
      <c r="AG31" s="153"/>
      <c r="AH31" s="153"/>
      <c r="AI31" s="153"/>
      <c r="AJ31" s="153"/>
      <c r="AK31" s="153"/>
      <c r="AL31" s="153"/>
      <c r="AM31" s="153"/>
      <c r="AN31" s="153"/>
      <c r="AO31" s="154"/>
      <c r="AP31" s="157" t="s">
        <v>160</v>
      </c>
      <c r="AQ31" s="158">
        <v>3.65</v>
      </c>
      <c r="AR31" s="158">
        <v>0.5</v>
      </c>
      <c r="AS31" s="158">
        <v>0.2</v>
      </c>
      <c r="AT31" s="158">
        <f t="shared" si="0"/>
        <v>0.36499999999999999</v>
      </c>
      <c r="AU31" s="158">
        <v>1</v>
      </c>
      <c r="AV31" s="159">
        <f t="shared" si="1"/>
        <v>0.36499999999999999</v>
      </c>
    </row>
    <row r="32" spans="2:48" ht="15.75">
      <c r="B32" s="152"/>
      <c r="C32" s="153"/>
      <c r="D32" s="153"/>
      <c r="E32" s="153"/>
      <c r="F32" s="153"/>
      <c r="G32" s="153"/>
      <c r="H32" s="153"/>
      <c r="I32" s="153"/>
      <c r="J32" s="153"/>
      <c r="K32" s="153"/>
      <c r="L32" s="153"/>
      <c r="M32" s="153"/>
      <c r="N32" s="153"/>
      <c r="O32" s="153"/>
      <c r="P32" s="153"/>
      <c r="Q32" s="153"/>
      <c r="R32" s="153"/>
      <c r="S32" s="153"/>
      <c r="T32" s="153"/>
      <c r="U32" s="153"/>
      <c r="V32" s="153"/>
      <c r="W32" s="153"/>
      <c r="X32" s="153"/>
      <c r="Y32" s="153"/>
      <c r="Z32" s="153"/>
      <c r="AA32" s="153"/>
      <c r="AB32" s="153"/>
      <c r="AC32" s="153"/>
      <c r="AD32" s="153"/>
      <c r="AE32" s="153"/>
      <c r="AF32" s="153"/>
      <c r="AG32" s="153"/>
      <c r="AH32" s="153"/>
      <c r="AI32" s="153"/>
      <c r="AJ32" s="153"/>
      <c r="AK32" s="153"/>
      <c r="AL32" s="153"/>
      <c r="AM32" s="153"/>
      <c r="AN32" s="153"/>
      <c r="AO32" s="154"/>
      <c r="AP32" s="157" t="s">
        <v>161</v>
      </c>
      <c r="AQ32" s="158">
        <v>3.65</v>
      </c>
      <c r="AR32" s="158">
        <v>0.5</v>
      </c>
      <c r="AS32" s="158">
        <v>0.2</v>
      </c>
      <c r="AT32" s="158">
        <f t="shared" si="0"/>
        <v>0.36499999999999999</v>
      </c>
      <c r="AU32" s="158">
        <v>1</v>
      </c>
      <c r="AV32" s="159">
        <f t="shared" si="1"/>
        <v>0.36499999999999999</v>
      </c>
    </row>
    <row r="33" spans="2:48" ht="15.75">
      <c r="B33" s="152"/>
      <c r="C33" s="153"/>
      <c r="D33" s="153"/>
      <c r="E33" s="153"/>
      <c r="F33" s="153"/>
      <c r="G33" s="153"/>
      <c r="H33" s="153"/>
      <c r="I33" s="153"/>
      <c r="J33" s="153"/>
      <c r="K33" s="153"/>
      <c r="L33" s="153"/>
      <c r="M33" s="153"/>
      <c r="N33" s="153"/>
      <c r="O33" s="153"/>
      <c r="P33" s="153"/>
      <c r="Q33" s="153"/>
      <c r="R33" s="153"/>
      <c r="S33" s="153"/>
      <c r="T33" s="153"/>
      <c r="U33" s="153"/>
      <c r="V33" s="153"/>
      <c r="W33" s="153"/>
      <c r="X33" s="153"/>
      <c r="Y33" s="153"/>
      <c r="Z33" s="153"/>
      <c r="AA33" s="153"/>
      <c r="AB33" s="153"/>
      <c r="AC33" s="153"/>
      <c r="AD33" s="153"/>
      <c r="AE33" s="153"/>
      <c r="AF33" s="153"/>
      <c r="AG33" s="153"/>
      <c r="AH33" s="153"/>
      <c r="AI33" s="153"/>
      <c r="AJ33" s="153"/>
      <c r="AK33" s="153"/>
      <c r="AL33" s="153"/>
      <c r="AM33" s="153"/>
      <c r="AN33" s="153"/>
      <c r="AO33" s="154"/>
      <c r="AP33" s="157" t="s">
        <v>162</v>
      </c>
      <c r="AQ33" s="158">
        <v>3.65</v>
      </c>
      <c r="AR33" s="158">
        <v>0.5</v>
      </c>
      <c r="AS33" s="158">
        <v>0.2</v>
      </c>
      <c r="AT33" s="158">
        <f t="shared" si="0"/>
        <v>0.36499999999999999</v>
      </c>
      <c r="AU33" s="158">
        <v>1</v>
      </c>
      <c r="AV33" s="159">
        <f t="shared" si="1"/>
        <v>0.36499999999999999</v>
      </c>
    </row>
    <row r="34" spans="2:48" ht="15.75">
      <c r="B34" s="152"/>
      <c r="C34" s="153"/>
      <c r="D34" s="153"/>
      <c r="E34" s="153"/>
      <c r="F34" s="153"/>
      <c r="G34" s="153"/>
      <c r="H34" s="153"/>
      <c r="I34" s="153"/>
      <c r="J34" s="153"/>
      <c r="K34" s="153"/>
      <c r="L34" s="153"/>
      <c r="M34" s="153"/>
      <c r="N34" s="153"/>
      <c r="O34" s="153"/>
      <c r="P34" s="153"/>
      <c r="Q34" s="153"/>
      <c r="R34" s="153"/>
      <c r="S34" s="153"/>
      <c r="T34" s="153"/>
      <c r="U34" s="153"/>
      <c r="V34" s="153"/>
      <c r="W34" s="153"/>
      <c r="X34" s="153"/>
      <c r="Y34" s="153"/>
      <c r="Z34" s="153"/>
      <c r="AA34" s="153"/>
      <c r="AB34" s="153"/>
      <c r="AC34" s="153"/>
      <c r="AD34" s="153"/>
      <c r="AE34" s="153"/>
      <c r="AF34" s="153"/>
      <c r="AG34" s="153"/>
      <c r="AH34" s="153"/>
      <c r="AI34" s="153"/>
      <c r="AJ34" s="153"/>
      <c r="AK34" s="153"/>
      <c r="AL34" s="153"/>
      <c r="AM34" s="153"/>
      <c r="AN34" s="153"/>
      <c r="AO34" s="154"/>
      <c r="AP34" s="157" t="s">
        <v>163</v>
      </c>
      <c r="AQ34" s="158">
        <v>3.65</v>
      </c>
      <c r="AR34" s="158">
        <v>0.5</v>
      </c>
      <c r="AS34" s="158">
        <v>0.2</v>
      </c>
      <c r="AT34" s="158">
        <f t="shared" si="0"/>
        <v>0.36499999999999999</v>
      </c>
      <c r="AU34" s="158">
        <v>1</v>
      </c>
      <c r="AV34" s="159">
        <f t="shared" si="1"/>
        <v>0.36499999999999999</v>
      </c>
    </row>
    <row r="35" spans="2:48">
      <c r="B35" s="152"/>
      <c r="C35" s="153"/>
      <c r="D35" s="153"/>
      <c r="E35" s="153"/>
      <c r="F35" s="153"/>
      <c r="G35" s="153"/>
      <c r="H35" s="153"/>
      <c r="I35" s="153"/>
      <c r="J35" s="153"/>
      <c r="K35" s="153"/>
      <c r="L35" s="153"/>
      <c r="M35" s="153"/>
      <c r="N35" s="153"/>
      <c r="O35" s="153"/>
      <c r="P35" s="153"/>
      <c r="Q35" s="153"/>
      <c r="R35" s="153"/>
      <c r="S35" s="153"/>
      <c r="T35" s="153"/>
      <c r="U35" s="153"/>
      <c r="V35" s="153"/>
      <c r="W35" s="153"/>
      <c r="X35" s="153"/>
      <c r="Y35" s="153"/>
      <c r="Z35" s="153"/>
      <c r="AA35" s="153"/>
      <c r="AB35" s="153"/>
      <c r="AC35" s="153"/>
      <c r="AD35" s="153"/>
      <c r="AE35" s="153"/>
      <c r="AF35" s="153"/>
      <c r="AG35" s="153"/>
      <c r="AH35" s="153"/>
      <c r="AI35" s="153"/>
      <c r="AJ35" s="153"/>
      <c r="AK35" s="153"/>
      <c r="AL35" s="153"/>
      <c r="AM35" s="153"/>
      <c r="AN35" s="153"/>
      <c r="AO35" s="154"/>
      <c r="AP35" s="223" t="s">
        <v>164</v>
      </c>
      <c r="AQ35" s="224"/>
      <c r="AR35" s="224"/>
      <c r="AS35" s="224"/>
      <c r="AT35" s="224"/>
      <c r="AU35" s="224"/>
      <c r="AV35" s="225"/>
    </row>
    <row r="36" spans="2:48" ht="15.75">
      <c r="B36" s="152"/>
      <c r="C36" s="153"/>
      <c r="D36" s="153"/>
      <c r="E36" s="153"/>
      <c r="F36" s="153"/>
      <c r="G36" s="153"/>
      <c r="H36" s="153"/>
      <c r="I36" s="153"/>
      <c r="J36" s="153"/>
      <c r="K36" s="153"/>
      <c r="L36" s="153"/>
      <c r="M36" s="153"/>
      <c r="N36" s="153"/>
      <c r="O36" s="153"/>
      <c r="P36" s="153"/>
      <c r="Q36" s="153"/>
      <c r="R36" s="153"/>
      <c r="S36" s="153"/>
      <c r="T36" s="153"/>
      <c r="U36" s="153"/>
      <c r="V36" s="153"/>
      <c r="W36" s="153"/>
      <c r="X36" s="153"/>
      <c r="Y36" s="153"/>
      <c r="Z36" s="153"/>
      <c r="AA36" s="153"/>
      <c r="AB36" s="153"/>
      <c r="AC36" s="153"/>
      <c r="AD36" s="153"/>
      <c r="AE36" s="153"/>
      <c r="AF36" s="153"/>
      <c r="AG36" s="153"/>
      <c r="AH36" s="153"/>
      <c r="AI36" s="153"/>
      <c r="AJ36" s="153"/>
      <c r="AK36" s="153"/>
      <c r="AL36" s="153"/>
      <c r="AM36" s="153"/>
      <c r="AN36" s="153"/>
      <c r="AO36" s="154"/>
      <c r="AP36" s="157" t="s">
        <v>165</v>
      </c>
      <c r="AQ36" s="158">
        <v>3.65</v>
      </c>
      <c r="AR36" s="158">
        <v>0.5</v>
      </c>
      <c r="AS36" s="158">
        <v>0.2</v>
      </c>
      <c r="AT36" s="158">
        <f t="shared" ref="AT36:AT45" si="2">AS36*AR36*AQ36</f>
        <v>0.36499999999999999</v>
      </c>
      <c r="AU36" s="158">
        <v>1</v>
      </c>
      <c r="AV36" s="159">
        <f t="shared" si="1"/>
        <v>0.36499999999999999</v>
      </c>
    </row>
    <row r="37" spans="2:48" ht="15.75">
      <c r="B37" s="152"/>
      <c r="C37" s="153"/>
      <c r="D37" s="153"/>
      <c r="E37" s="153"/>
      <c r="F37" s="153"/>
      <c r="G37" s="153"/>
      <c r="H37" s="153"/>
      <c r="I37" s="153"/>
      <c r="J37" s="153"/>
      <c r="K37" s="153"/>
      <c r="L37" s="153"/>
      <c r="M37" s="153"/>
      <c r="N37" s="153"/>
      <c r="O37" s="153"/>
      <c r="P37" s="153"/>
      <c r="Q37" s="153"/>
      <c r="R37" s="153"/>
      <c r="S37" s="153"/>
      <c r="T37" s="153"/>
      <c r="U37" s="153"/>
      <c r="V37" s="153"/>
      <c r="W37" s="153"/>
      <c r="X37" s="153"/>
      <c r="Y37" s="153"/>
      <c r="Z37" s="153"/>
      <c r="AA37" s="153"/>
      <c r="AB37" s="153"/>
      <c r="AC37" s="153"/>
      <c r="AD37" s="153"/>
      <c r="AE37" s="153"/>
      <c r="AF37" s="153"/>
      <c r="AG37" s="153"/>
      <c r="AH37" s="153"/>
      <c r="AI37" s="153"/>
      <c r="AJ37" s="153"/>
      <c r="AK37" s="153"/>
      <c r="AL37" s="153"/>
      <c r="AM37" s="153"/>
      <c r="AN37" s="153"/>
      <c r="AO37" s="154"/>
      <c r="AP37" s="157" t="s">
        <v>166</v>
      </c>
      <c r="AQ37" s="158">
        <v>3.65</v>
      </c>
      <c r="AR37" s="158">
        <v>0.5</v>
      </c>
      <c r="AS37" s="158">
        <v>0.2</v>
      </c>
      <c r="AT37" s="158">
        <f t="shared" si="2"/>
        <v>0.36499999999999999</v>
      </c>
      <c r="AU37" s="158">
        <v>1</v>
      </c>
      <c r="AV37" s="159">
        <f t="shared" si="1"/>
        <v>0.36499999999999999</v>
      </c>
    </row>
    <row r="38" spans="2:48" ht="15.75">
      <c r="B38" s="152"/>
      <c r="C38" s="153"/>
      <c r="D38" s="153"/>
      <c r="E38" s="153"/>
      <c r="F38" s="153"/>
      <c r="G38" s="153"/>
      <c r="H38" s="153"/>
      <c r="I38" s="153"/>
      <c r="J38" s="153"/>
      <c r="K38" s="153"/>
      <c r="L38" s="153"/>
      <c r="M38" s="153"/>
      <c r="N38" s="153"/>
      <c r="O38" s="153"/>
      <c r="P38" s="153"/>
      <c r="Q38" s="153"/>
      <c r="R38" s="153"/>
      <c r="S38" s="153"/>
      <c r="T38" s="153"/>
      <c r="U38" s="153"/>
      <c r="V38" s="153"/>
      <c r="W38" s="153"/>
      <c r="X38" s="153"/>
      <c r="Y38" s="153"/>
      <c r="Z38" s="153"/>
      <c r="AA38" s="153"/>
      <c r="AB38" s="153"/>
      <c r="AC38" s="153"/>
      <c r="AD38" s="153"/>
      <c r="AE38" s="153"/>
      <c r="AF38" s="153"/>
      <c r="AG38" s="153"/>
      <c r="AH38" s="153"/>
      <c r="AI38" s="153"/>
      <c r="AJ38" s="153"/>
      <c r="AK38" s="153"/>
      <c r="AL38" s="153"/>
      <c r="AM38" s="153"/>
      <c r="AN38" s="153"/>
      <c r="AO38" s="154"/>
      <c r="AP38" s="157" t="s">
        <v>167</v>
      </c>
      <c r="AQ38" s="158">
        <v>3.65</v>
      </c>
      <c r="AR38" s="158">
        <v>0.5</v>
      </c>
      <c r="AS38" s="158">
        <v>0.2</v>
      </c>
      <c r="AT38" s="158">
        <f t="shared" si="2"/>
        <v>0.36499999999999999</v>
      </c>
      <c r="AU38" s="158">
        <v>1</v>
      </c>
      <c r="AV38" s="159">
        <f t="shared" si="1"/>
        <v>0.36499999999999999</v>
      </c>
    </row>
    <row r="39" spans="2:48" ht="15.75">
      <c r="B39" s="152"/>
      <c r="C39" s="153"/>
      <c r="D39" s="153"/>
      <c r="E39" s="153"/>
      <c r="F39" s="153"/>
      <c r="G39" s="153"/>
      <c r="H39" s="153"/>
      <c r="I39" s="153"/>
      <c r="J39" s="153"/>
      <c r="K39" s="153"/>
      <c r="L39" s="153"/>
      <c r="M39" s="153"/>
      <c r="N39" s="153"/>
      <c r="O39" s="153"/>
      <c r="P39" s="153"/>
      <c r="Q39" s="153"/>
      <c r="R39" s="153"/>
      <c r="S39" s="153"/>
      <c r="T39" s="153"/>
      <c r="U39" s="153"/>
      <c r="V39" s="153"/>
      <c r="W39" s="153"/>
      <c r="X39" s="153"/>
      <c r="Y39" s="153"/>
      <c r="Z39" s="153"/>
      <c r="AA39" s="153"/>
      <c r="AB39" s="153"/>
      <c r="AC39" s="153"/>
      <c r="AD39" s="153"/>
      <c r="AE39" s="153"/>
      <c r="AF39" s="153"/>
      <c r="AG39" s="153"/>
      <c r="AH39" s="153"/>
      <c r="AI39" s="153"/>
      <c r="AJ39" s="153"/>
      <c r="AK39" s="153"/>
      <c r="AL39" s="153"/>
      <c r="AM39" s="153"/>
      <c r="AN39" s="153"/>
      <c r="AO39" s="154"/>
      <c r="AP39" s="157" t="s">
        <v>168</v>
      </c>
      <c r="AQ39" s="158">
        <v>3.65</v>
      </c>
      <c r="AR39" s="158">
        <v>0.5</v>
      </c>
      <c r="AS39" s="158">
        <v>0.2</v>
      </c>
      <c r="AT39" s="158">
        <f t="shared" si="2"/>
        <v>0.36499999999999999</v>
      </c>
      <c r="AU39" s="158">
        <v>1</v>
      </c>
      <c r="AV39" s="159">
        <f t="shared" si="1"/>
        <v>0.36499999999999999</v>
      </c>
    </row>
    <row r="40" spans="2:48" ht="15.75">
      <c r="B40" s="152"/>
      <c r="C40" s="153"/>
      <c r="D40" s="153"/>
      <c r="E40" s="153"/>
      <c r="F40" s="153"/>
      <c r="G40" s="153"/>
      <c r="H40" s="153"/>
      <c r="I40" s="153"/>
      <c r="J40" s="153"/>
      <c r="K40" s="153"/>
      <c r="L40" s="153"/>
      <c r="M40" s="153"/>
      <c r="N40" s="153"/>
      <c r="O40" s="153"/>
      <c r="P40" s="153"/>
      <c r="Q40" s="153"/>
      <c r="R40" s="153"/>
      <c r="S40" s="153"/>
      <c r="T40" s="153"/>
      <c r="U40" s="153"/>
      <c r="V40" s="153"/>
      <c r="W40" s="153"/>
      <c r="X40" s="153"/>
      <c r="Y40" s="153"/>
      <c r="Z40" s="153"/>
      <c r="AA40" s="153"/>
      <c r="AB40" s="153"/>
      <c r="AC40" s="153"/>
      <c r="AD40" s="153"/>
      <c r="AE40" s="153"/>
      <c r="AF40" s="153"/>
      <c r="AG40" s="153"/>
      <c r="AH40" s="153"/>
      <c r="AI40" s="153"/>
      <c r="AJ40" s="153"/>
      <c r="AK40" s="153"/>
      <c r="AL40" s="153"/>
      <c r="AM40" s="153"/>
      <c r="AN40" s="153"/>
      <c r="AO40" s="154"/>
      <c r="AP40" s="157" t="s">
        <v>169</v>
      </c>
      <c r="AQ40" s="158">
        <v>3.65</v>
      </c>
      <c r="AR40" s="158">
        <v>0.5</v>
      </c>
      <c r="AS40" s="158">
        <v>0.2</v>
      </c>
      <c r="AT40" s="158">
        <f t="shared" si="2"/>
        <v>0.36499999999999999</v>
      </c>
      <c r="AU40" s="158">
        <v>1</v>
      </c>
      <c r="AV40" s="159">
        <f t="shared" si="1"/>
        <v>0.36499999999999999</v>
      </c>
    </row>
    <row r="41" spans="2:48" ht="15.75">
      <c r="B41" s="152"/>
      <c r="C41" s="153"/>
      <c r="D41" s="153"/>
      <c r="E41" s="153"/>
      <c r="F41" s="153"/>
      <c r="G41" s="153"/>
      <c r="H41" s="153"/>
      <c r="I41" s="153"/>
      <c r="J41" s="153"/>
      <c r="K41" s="153"/>
      <c r="L41" s="153"/>
      <c r="M41" s="153"/>
      <c r="N41" s="153"/>
      <c r="O41" s="153"/>
      <c r="P41" s="153"/>
      <c r="Q41" s="153"/>
      <c r="R41" s="153"/>
      <c r="S41" s="153"/>
      <c r="T41" s="153"/>
      <c r="U41" s="153"/>
      <c r="V41" s="153"/>
      <c r="W41" s="153"/>
      <c r="X41" s="153"/>
      <c r="Y41" s="153"/>
      <c r="Z41" s="153"/>
      <c r="AA41" s="153"/>
      <c r="AB41" s="153"/>
      <c r="AC41" s="153"/>
      <c r="AD41" s="153"/>
      <c r="AE41" s="153"/>
      <c r="AF41" s="153"/>
      <c r="AG41" s="153"/>
      <c r="AH41" s="153"/>
      <c r="AI41" s="153"/>
      <c r="AJ41" s="153"/>
      <c r="AK41" s="153"/>
      <c r="AL41" s="153"/>
      <c r="AM41" s="153"/>
      <c r="AN41" s="153"/>
      <c r="AO41" s="154"/>
      <c r="AP41" s="157" t="s">
        <v>170</v>
      </c>
      <c r="AQ41" s="158">
        <v>3.65</v>
      </c>
      <c r="AR41" s="158">
        <v>0.5</v>
      </c>
      <c r="AS41" s="158">
        <v>0.2</v>
      </c>
      <c r="AT41" s="158">
        <f t="shared" si="2"/>
        <v>0.36499999999999999</v>
      </c>
      <c r="AU41" s="158">
        <v>1</v>
      </c>
      <c r="AV41" s="159">
        <f t="shared" si="1"/>
        <v>0.36499999999999999</v>
      </c>
    </row>
    <row r="42" spans="2:48" ht="15.75">
      <c r="B42" s="152"/>
      <c r="C42" s="153"/>
      <c r="D42" s="153"/>
      <c r="E42" s="153"/>
      <c r="F42" s="153"/>
      <c r="G42" s="153"/>
      <c r="H42" s="153"/>
      <c r="I42" s="153"/>
      <c r="J42" s="153"/>
      <c r="K42" s="153"/>
      <c r="L42" s="153"/>
      <c r="M42" s="153"/>
      <c r="N42" s="153"/>
      <c r="O42" s="153"/>
      <c r="P42" s="153"/>
      <c r="Q42" s="153"/>
      <c r="R42" s="153"/>
      <c r="S42" s="153"/>
      <c r="T42" s="153"/>
      <c r="U42" s="153"/>
      <c r="V42" s="153"/>
      <c r="W42" s="153"/>
      <c r="X42" s="153"/>
      <c r="Y42" s="153"/>
      <c r="Z42" s="153"/>
      <c r="AA42" s="153"/>
      <c r="AB42" s="153"/>
      <c r="AC42" s="153"/>
      <c r="AD42" s="153"/>
      <c r="AE42" s="153"/>
      <c r="AF42" s="153"/>
      <c r="AG42" s="153"/>
      <c r="AH42" s="153"/>
      <c r="AI42" s="153"/>
      <c r="AJ42" s="153"/>
      <c r="AK42" s="153"/>
      <c r="AL42" s="153"/>
      <c r="AM42" s="153"/>
      <c r="AN42" s="153"/>
      <c r="AO42" s="154"/>
      <c r="AP42" s="157" t="s">
        <v>171</v>
      </c>
      <c r="AQ42" s="158">
        <v>3.65</v>
      </c>
      <c r="AR42" s="158">
        <v>0.5</v>
      </c>
      <c r="AS42" s="158">
        <v>0.2</v>
      </c>
      <c r="AT42" s="158">
        <f t="shared" si="2"/>
        <v>0.36499999999999999</v>
      </c>
      <c r="AU42" s="158">
        <v>1</v>
      </c>
      <c r="AV42" s="159">
        <f t="shared" si="1"/>
        <v>0.36499999999999999</v>
      </c>
    </row>
    <row r="43" spans="2:48" ht="15.75">
      <c r="B43" s="152"/>
      <c r="C43" s="153"/>
      <c r="D43" s="153"/>
      <c r="E43" s="153"/>
      <c r="F43" s="153"/>
      <c r="G43" s="153"/>
      <c r="H43" s="153"/>
      <c r="I43" s="153"/>
      <c r="J43" s="153"/>
      <c r="K43" s="153"/>
      <c r="L43" s="153"/>
      <c r="M43" s="153"/>
      <c r="N43" s="153"/>
      <c r="O43" s="153"/>
      <c r="P43" s="153"/>
      <c r="Q43" s="153"/>
      <c r="R43" s="153"/>
      <c r="S43" s="153"/>
      <c r="T43" s="153"/>
      <c r="U43" s="153"/>
      <c r="V43" s="153"/>
      <c r="W43" s="153"/>
      <c r="X43" s="153"/>
      <c r="Y43" s="153"/>
      <c r="Z43" s="153"/>
      <c r="AA43" s="153"/>
      <c r="AB43" s="153"/>
      <c r="AC43" s="153"/>
      <c r="AD43" s="153"/>
      <c r="AE43" s="153"/>
      <c r="AF43" s="153"/>
      <c r="AG43" s="153"/>
      <c r="AH43" s="153"/>
      <c r="AI43" s="153"/>
      <c r="AJ43" s="153"/>
      <c r="AK43" s="153"/>
      <c r="AL43" s="153"/>
      <c r="AM43" s="153"/>
      <c r="AN43" s="153"/>
      <c r="AO43" s="154"/>
      <c r="AP43" s="157" t="s">
        <v>172</v>
      </c>
      <c r="AQ43" s="158">
        <v>3.65</v>
      </c>
      <c r="AR43" s="158">
        <v>0.5</v>
      </c>
      <c r="AS43" s="158">
        <v>0.2</v>
      </c>
      <c r="AT43" s="158">
        <f t="shared" si="2"/>
        <v>0.36499999999999999</v>
      </c>
      <c r="AU43" s="158">
        <v>1</v>
      </c>
      <c r="AV43" s="159">
        <f t="shared" si="1"/>
        <v>0.36499999999999999</v>
      </c>
    </row>
    <row r="44" spans="2:48" ht="15.75">
      <c r="B44" s="152"/>
      <c r="C44" s="153"/>
      <c r="D44" s="153"/>
      <c r="E44" s="153"/>
      <c r="F44" s="153"/>
      <c r="G44" s="153"/>
      <c r="H44" s="153"/>
      <c r="I44" s="153"/>
      <c r="J44" s="153"/>
      <c r="K44" s="153"/>
      <c r="L44" s="153"/>
      <c r="M44" s="153"/>
      <c r="N44" s="153"/>
      <c r="O44" s="153"/>
      <c r="P44" s="153"/>
      <c r="Q44" s="153"/>
      <c r="R44" s="153"/>
      <c r="S44" s="153"/>
      <c r="T44" s="153"/>
      <c r="U44" s="153"/>
      <c r="V44" s="153"/>
      <c r="W44" s="153"/>
      <c r="X44" s="153"/>
      <c r="Y44" s="153"/>
      <c r="Z44" s="153"/>
      <c r="AA44" s="153"/>
      <c r="AB44" s="153"/>
      <c r="AC44" s="153"/>
      <c r="AD44" s="153"/>
      <c r="AE44" s="153"/>
      <c r="AF44" s="153"/>
      <c r="AG44" s="153"/>
      <c r="AH44" s="153"/>
      <c r="AI44" s="153"/>
      <c r="AJ44" s="153"/>
      <c r="AK44" s="153"/>
      <c r="AL44" s="153"/>
      <c r="AM44" s="153"/>
      <c r="AN44" s="153"/>
      <c r="AO44" s="154"/>
      <c r="AP44" s="157" t="s">
        <v>173</v>
      </c>
      <c r="AQ44" s="158">
        <v>3.65</v>
      </c>
      <c r="AR44" s="158">
        <v>0.5</v>
      </c>
      <c r="AS44" s="158">
        <v>0.2</v>
      </c>
      <c r="AT44" s="158">
        <f t="shared" si="2"/>
        <v>0.36499999999999999</v>
      </c>
      <c r="AU44" s="158">
        <v>1</v>
      </c>
      <c r="AV44" s="159">
        <f t="shared" si="1"/>
        <v>0.36499999999999999</v>
      </c>
    </row>
    <row r="45" spans="2:48" ht="15.75">
      <c r="B45" s="152"/>
      <c r="C45" s="153"/>
      <c r="D45" s="153"/>
      <c r="E45" s="153"/>
      <c r="F45" s="153"/>
      <c r="G45" s="153"/>
      <c r="H45" s="153"/>
      <c r="I45" s="153"/>
      <c r="J45" s="153"/>
      <c r="K45" s="153"/>
      <c r="L45" s="153"/>
      <c r="M45" s="153"/>
      <c r="N45" s="153"/>
      <c r="O45" s="153"/>
      <c r="P45" s="153"/>
      <c r="Q45" s="153"/>
      <c r="R45" s="153"/>
      <c r="S45" s="153"/>
      <c r="T45" s="153"/>
      <c r="U45" s="153"/>
      <c r="V45" s="153"/>
      <c r="W45" s="153"/>
      <c r="X45" s="153"/>
      <c r="Y45" s="153"/>
      <c r="Z45" s="153"/>
      <c r="AA45" s="153"/>
      <c r="AB45" s="153"/>
      <c r="AC45" s="153"/>
      <c r="AD45" s="153"/>
      <c r="AE45" s="153"/>
      <c r="AF45" s="153"/>
      <c r="AG45" s="153"/>
      <c r="AH45" s="153"/>
      <c r="AI45" s="153"/>
      <c r="AJ45" s="153"/>
      <c r="AK45" s="153"/>
      <c r="AL45" s="153"/>
      <c r="AM45" s="153"/>
      <c r="AN45" s="153"/>
      <c r="AO45" s="154"/>
      <c r="AP45" s="157" t="s">
        <v>174</v>
      </c>
      <c r="AQ45" s="158">
        <v>3.65</v>
      </c>
      <c r="AR45" s="158">
        <v>0.5</v>
      </c>
      <c r="AS45" s="158">
        <v>0.2</v>
      </c>
      <c r="AT45" s="158">
        <f t="shared" si="2"/>
        <v>0.36499999999999999</v>
      </c>
      <c r="AU45" s="158">
        <v>1</v>
      </c>
      <c r="AV45" s="159">
        <f t="shared" si="1"/>
        <v>0.36499999999999999</v>
      </c>
    </row>
    <row r="46" spans="2:48">
      <c r="B46" s="152"/>
      <c r="C46" s="153"/>
      <c r="D46" s="153"/>
      <c r="E46" s="153"/>
      <c r="F46" s="153"/>
      <c r="G46" s="153"/>
      <c r="H46" s="153"/>
      <c r="I46" s="153"/>
      <c r="J46" s="153"/>
      <c r="K46" s="153"/>
      <c r="L46" s="153"/>
      <c r="M46" s="153"/>
      <c r="N46" s="153"/>
      <c r="O46" s="153"/>
      <c r="P46" s="153"/>
      <c r="Q46" s="153"/>
      <c r="R46" s="153"/>
      <c r="S46" s="153"/>
      <c r="T46" s="153"/>
      <c r="U46" s="153"/>
      <c r="V46" s="153"/>
      <c r="W46" s="153"/>
      <c r="X46" s="153"/>
      <c r="Y46" s="153"/>
      <c r="Z46" s="153"/>
      <c r="AA46" s="153"/>
      <c r="AB46" s="153"/>
      <c r="AC46" s="153"/>
      <c r="AD46" s="153"/>
      <c r="AE46" s="153"/>
      <c r="AF46" s="153"/>
      <c r="AG46" s="153"/>
      <c r="AH46" s="153"/>
      <c r="AI46" s="153"/>
      <c r="AJ46" s="153"/>
      <c r="AK46" s="153"/>
      <c r="AL46" s="153"/>
      <c r="AM46" s="153"/>
      <c r="AN46" s="153"/>
      <c r="AO46" s="154"/>
      <c r="AP46" s="223" t="s">
        <v>175</v>
      </c>
      <c r="AQ46" s="224"/>
      <c r="AR46" s="224"/>
      <c r="AS46" s="224"/>
      <c r="AT46" s="224"/>
      <c r="AU46" s="224"/>
      <c r="AV46" s="225"/>
    </row>
    <row r="47" spans="2:48" ht="15.75">
      <c r="B47" s="152"/>
      <c r="C47" s="153"/>
      <c r="D47" s="153"/>
      <c r="E47" s="153"/>
      <c r="F47" s="153"/>
      <c r="G47" s="153"/>
      <c r="H47" s="153"/>
      <c r="I47" s="153"/>
      <c r="J47" s="153"/>
      <c r="K47" s="153"/>
      <c r="L47" s="153"/>
      <c r="M47" s="153"/>
      <c r="N47" s="153"/>
      <c r="O47" s="153"/>
      <c r="P47" s="153"/>
      <c r="Q47" s="153"/>
      <c r="R47" s="153"/>
      <c r="S47" s="153"/>
      <c r="T47" s="153"/>
      <c r="U47" s="153"/>
      <c r="V47" s="153"/>
      <c r="W47" s="153"/>
      <c r="X47" s="153"/>
      <c r="Y47" s="153"/>
      <c r="Z47" s="153"/>
      <c r="AA47" s="153"/>
      <c r="AB47" s="153"/>
      <c r="AC47" s="153"/>
      <c r="AD47" s="153"/>
      <c r="AE47" s="153"/>
      <c r="AF47" s="153"/>
      <c r="AG47" s="153"/>
      <c r="AH47" s="153"/>
      <c r="AI47" s="153"/>
      <c r="AJ47" s="153"/>
      <c r="AK47" s="153"/>
      <c r="AL47" s="153"/>
      <c r="AM47" s="153"/>
      <c r="AN47" s="153"/>
      <c r="AO47" s="154"/>
      <c r="AP47" s="157" t="s">
        <v>176</v>
      </c>
      <c r="AQ47" s="160">
        <v>3.65</v>
      </c>
      <c r="AR47" s="158">
        <v>0.5</v>
      </c>
      <c r="AS47" s="158">
        <v>0.2</v>
      </c>
      <c r="AT47" s="158">
        <f t="shared" ref="AT47:AT64" si="3">AS47*AR47*AQ47</f>
        <v>0.36499999999999999</v>
      </c>
      <c r="AU47" s="158">
        <v>1</v>
      </c>
      <c r="AV47" s="159">
        <f t="shared" ref="AV47:AV64" si="4">AT47</f>
        <v>0.36499999999999999</v>
      </c>
    </row>
    <row r="48" spans="2:48" ht="15.75">
      <c r="B48" s="152"/>
      <c r="C48" s="153"/>
      <c r="D48" s="153"/>
      <c r="E48" s="153"/>
      <c r="F48" s="153"/>
      <c r="G48" s="153"/>
      <c r="H48" s="153"/>
      <c r="I48" s="153"/>
      <c r="J48" s="153"/>
      <c r="K48" s="153"/>
      <c r="L48" s="153"/>
      <c r="M48" s="153"/>
      <c r="N48" s="153"/>
      <c r="O48" s="153"/>
      <c r="P48" s="153"/>
      <c r="Q48" s="153"/>
      <c r="R48" s="153"/>
      <c r="S48" s="153"/>
      <c r="T48" s="153"/>
      <c r="U48" s="153"/>
      <c r="V48" s="153"/>
      <c r="W48" s="153"/>
      <c r="X48" s="153"/>
      <c r="Y48" s="153"/>
      <c r="Z48" s="153"/>
      <c r="AA48" s="153"/>
      <c r="AB48" s="153"/>
      <c r="AC48" s="153"/>
      <c r="AD48" s="153"/>
      <c r="AE48" s="153"/>
      <c r="AF48" s="153"/>
      <c r="AG48" s="153"/>
      <c r="AH48" s="153"/>
      <c r="AI48" s="153"/>
      <c r="AJ48" s="153"/>
      <c r="AK48" s="153"/>
      <c r="AL48" s="153"/>
      <c r="AM48" s="153"/>
      <c r="AN48" s="153"/>
      <c r="AO48" s="154"/>
      <c r="AP48" s="157" t="s">
        <v>177</v>
      </c>
      <c r="AQ48" s="160">
        <v>3.65</v>
      </c>
      <c r="AR48" s="158">
        <v>0.5</v>
      </c>
      <c r="AS48" s="158">
        <v>0.2</v>
      </c>
      <c r="AT48" s="158">
        <f t="shared" si="3"/>
        <v>0.36499999999999999</v>
      </c>
      <c r="AU48" s="158">
        <v>2</v>
      </c>
      <c r="AV48" s="159">
        <f t="shared" si="4"/>
        <v>0.36499999999999999</v>
      </c>
    </row>
    <row r="49" spans="2:48" ht="15.75">
      <c r="B49" s="152"/>
      <c r="C49" s="153"/>
      <c r="D49" s="153"/>
      <c r="E49" s="153"/>
      <c r="F49" s="153"/>
      <c r="G49" s="153"/>
      <c r="H49" s="153"/>
      <c r="I49" s="153"/>
      <c r="J49" s="153"/>
      <c r="K49" s="153"/>
      <c r="L49" s="153"/>
      <c r="M49" s="153"/>
      <c r="N49" s="153"/>
      <c r="O49" s="153"/>
      <c r="P49" s="153"/>
      <c r="Q49" s="153"/>
      <c r="R49" s="153"/>
      <c r="S49" s="153"/>
      <c r="T49" s="153"/>
      <c r="U49" s="153"/>
      <c r="V49" s="153"/>
      <c r="W49" s="153"/>
      <c r="X49" s="153"/>
      <c r="Y49" s="153"/>
      <c r="Z49" s="153"/>
      <c r="AA49" s="153"/>
      <c r="AB49" s="153"/>
      <c r="AC49" s="153"/>
      <c r="AD49" s="153"/>
      <c r="AE49" s="153"/>
      <c r="AF49" s="153"/>
      <c r="AG49" s="153"/>
      <c r="AH49" s="153"/>
      <c r="AI49" s="153"/>
      <c r="AJ49" s="153"/>
      <c r="AK49" s="153"/>
      <c r="AL49" s="153"/>
      <c r="AM49" s="153"/>
      <c r="AN49" s="153"/>
      <c r="AO49" s="154"/>
      <c r="AP49" s="157" t="s">
        <v>178</v>
      </c>
      <c r="AQ49" s="160">
        <v>3.65</v>
      </c>
      <c r="AR49" s="158">
        <v>0.5</v>
      </c>
      <c r="AS49" s="158">
        <v>0.2</v>
      </c>
      <c r="AT49" s="158">
        <f t="shared" si="3"/>
        <v>0.36499999999999999</v>
      </c>
      <c r="AU49" s="158">
        <v>3</v>
      </c>
      <c r="AV49" s="159">
        <f t="shared" si="4"/>
        <v>0.36499999999999999</v>
      </c>
    </row>
    <row r="50" spans="2:48" ht="15.75">
      <c r="B50" s="152"/>
      <c r="C50" s="153"/>
      <c r="D50" s="153"/>
      <c r="E50" s="153"/>
      <c r="F50" s="153"/>
      <c r="G50" s="153"/>
      <c r="H50" s="153"/>
      <c r="I50" s="153"/>
      <c r="J50" s="153"/>
      <c r="K50" s="153"/>
      <c r="L50" s="153"/>
      <c r="M50" s="153"/>
      <c r="N50" s="153"/>
      <c r="O50" s="153"/>
      <c r="P50" s="153"/>
      <c r="Q50" s="153"/>
      <c r="R50" s="153"/>
      <c r="S50" s="153"/>
      <c r="T50" s="153"/>
      <c r="U50" s="153"/>
      <c r="V50" s="153"/>
      <c r="W50" s="153"/>
      <c r="X50" s="153"/>
      <c r="Y50" s="153"/>
      <c r="Z50" s="153"/>
      <c r="AA50" s="153"/>
      <c r="AB50" s="153"/>
      <c r="AC50" s="153"/>
      <c r="AD50" s="153"/>
      <c r="AE50" s="153"/>
      <c r="AF50" s="153"/>
      <c r="AG50" s="153"/>
      <c r="AH50" s="153"/>
      <c r="AI50" s="153"/>
      <c r="AJ50" s="153"/>
      <c r="AK50" s="153"/>
      <c r="AL50" s="153"/>
      <c r="AM50" s="153"/>
      <c r="AN50" s="153"/>
      <c r="AO50" s="154"/>
      <c r="AP50" s="157" t="s">
        <v>179</v>
      </c>
      <c r="AQ50" s="160">
        <v>3.65</v>
      </c>
      <c r="AR50" s="158">
        <v>0.5</v>
      </c>
      <c r="AS50" s="158">
        <v>0.2</v>
      </c>
      <c r="AT50" s="158">
        <f t="shared" si="3"/>
        <v>0.36499999999999999</v>
      </c>
      <c r="AU50" s="158">
        <v>4</v>
      </c>
      <c r="AV50" s="159">
        <f t="shared" si="4"/>
        <v>0.36499999999999999</v>
      </c>
    </row>
    <row r="51" spans="2:48" ht="15.75">
      <c r="B51" s="152"/>
      <c r="C51" s="153"/>
      <c r="D51" s="153"/>
      <c r="E51" s="153"/>
      <c r="F51" s="153"/>
      <c r="G51" s="153"/>
      <c r="H51" s="153"/>
      <c r="I51" s="153"/>
      <c r="J51" s="153"/>
      <c r="K51" s="153"/>
      <c r="L51" s="153"/>
      <c r="M51" s="153"/>
      <c r="N51" s="153"/>
      <c r="O51" s="153"/>
      <c r="P51" s="153"/>
      <c r="Q51" s="153"/>
      <c r="R51" s="153"/>
      <c r="S51" s="153"/>
      <c r="T51" s="153"/>
      <c r="U51" s="153"/>
      <c r="V51" s="153"/>
      <c r="W51" s="153"/>
      <c r="X51" s="153"/>
      <c r="Y51" s="153"/>
      <c r="Z51" s="153"/>
      <c r="AA51" s="153"/>
      <c r="AB51" s="153"/>
      <c r="AC51" s="153"/>
      <c r="AD51" s="153"/>
      <c r="AE51" s="153"/>
      <c r="AF51" s="153"/>
      <c r="AG51" s="153"/>
      <c r="AH51" s="153"/>
      <c r="AI51" s="153"/>
      <c r="AJ51" s="153"/>
      <c r="AK51" s="153"/>
      <c r="AL51" s="153"/>
      <c r="AM51" s="153"/>
      <c r="AN51" s="153"/>
      <c r="AO51" s="154"/>
      <c r="AP51" s="157" t="s">
        <v>180</v>
      </c>
      <c r="AQ51" s="160">
        <v>3.65</v>
      </c>
      <c r="AR51" s="158">
        <v>0.5</v>
      </c>
      <c r="AS51" s="158">
        <v>0.2</v>
      </c>
      <c r="AT51" s="158">
        <f t="shared" si="3"/>
        <v>0.36499999999999999</v>
      </c>
      <c r="AU51" s="158">
        <v>5</v>
      </c>
      <c r="AV51" s="159">
        <f t="shared" si="4"/>
        <v>0.36499999999999999</v>
      </c>
    </row>
    <row r="52" spans="2:48" ht="15.75">
      <c r="B52" s="152"/>
      <c r="C52" s="153"/>
      <c r="D52" s="153"/>
      <c r="E52" s="153"/>
      <c r="F52" s="153"/>
      <c r="G52" s="153"/>
      <c r="H52" s="153"/>
      <c r="I52" s="153"/>
      <c r="J52" s="153"/>
      <c r="K52" s="153"/>
      <c r="L52" s="153"/>
      <c r="M52" s="153"/>
      <c r="N52" s="153"/>
      <c r="O52" s="153"/>
      <c r="P52" s="153"/>
      <c r="Q52" s="153"/>
      <c r="R52" s="153"/>
      <c r="S52" s="153"/>
      <c r="T52" s="153"/>
      <c r="U52" s="153"/>
      <c r="V52" s="153"/>
      <c r="W52" s="153"/>
      <c r="X52" s="153"/>
      <c r="Y52" s="153"/>
      <c r="Z52" s="153"/>
      <c r="AA52" s="153"/>
      <c r="AB52" s="153"/>
      <c r="AC52" s="153"/>
      <c r="AD52" s="153"/>
      <c r="AE52" s="153"/>
      <c r="AF52" s="153"/>
      <c r="AG52" s="153"/>
      <c r="AH52" s="153"/>
      <c r="AI52" s="153"/>
      <c r="AJ52" s="153"/>
      <c r="AK52" s="153"/>
      <c r="AL52" s="153"/>
      <c r="AM52" s="153"/>
      <c r="AN52" s="153"/>
      <c r="AO52" s="154"/>
      <c r="AP52" s="157" t="s">
        <v>181</v>
      </c>
      <c r="AQ52" s="160">
        <v>3.65</v>
      </c>
      <c r="AR52" s="158">
        <v>0.5</v>
      </c>
      <c r="AS52" s="158">
        <v>0.2</v>
      </c>
      <c r="AT52" s="158">
        <f t="shared" si="3"/>
        <v>0.36499999999999999</v>
      </c>
      <c r="AU52" s="158">
        <v>6</v>
      </c>
      <c r="AV52" s="159">
        <f t="shared" si="4"/>
        <v>0.36499999999999999</v>
      </c>
    </row>
    <row r="53" spans="2:48" ht="15.75">
      <c r="B53" s="152"/>
      <c r="C53" s="153"/>
      <c r="D53" s="153"/>
      <c r="E53" s="153"/>
      <c r="F53" s="153"/>
      <c r="G53" s="153"/>
      <c r="H53" s="153"/>
      <c r="I53" s="153"/>
      <c r="J53" s="153"/>
      <c r="K53" s="153"/>
      <c r="L53" s="153"/>
      <c r="M53" s="153"/>
      <c r="N53" s="153"/>
      <c r="O53" s="153"/>
      <c r="P53" s="153"/>
      <c r="Q53" s="153"/>
      <c r="R53" s="153"/>
      <c r="S53" s="153"/>
      <c r="T53" s="153"/>
      <c r="U53" s="153"/>
      <c r="V53" s="153"/>
      <c r="W53" s="153"/>
      <c r="X53" s="153"/>
      <c r="Y53" s="153"/>
      <c r="Z53" s="153"/>
      <c r="AA53" s="153"/>
      <c r="AB53" s="153"/>
      <c r="AC53" s="153"/>
      <c r="AD53" s="153"/>
      <c r="AE53" s="153"/>
      <c r="AF53" s="153"/>
      <c r="AG53" s="153"/>
      <c r="AH53" s="153"/>
      <c r="AI53" s="153"/>
      <c r="AJ53" s="153"/>
      <c r="AK53" s="153"/>
      <c r="AL53" s="153"/>
      <c r="AM53" s="153"/>
      <c r="AN53" s="153"/>
      <c r="AO53" s="154"/>
      <c r="AP53" s="157" t="s">
        <v>182</v>
      </c>
      <c r="AQ53" s="160">
        <v>3.65</v>
      </c>
      <c r="AR53" s="158">
        <v>0.5</v>
      </c>
      <c r="AS53" s="158">
        <v>0.2</v>
      </c>
      <c r="AT53" s="158">
        <f t="shared" si="3"/>
        <v>0.36499999999999999</v>
      </c>
      <c r="AU53" s="158">
        <v>7</v>
      </c>
      <c r="AV53" s="159">
        <f t="shared" si="4"/>
        <v>0.36499999999999999</v>
      </c>
    </row>
    <row r="54" spans="2:48" ht="15.75">
      <c r="B54" s="152"/>
      <c r="C54" s="153"/>
      <c r="D54" s="153"/>
      <c r="E54" s="153"/>
      <c r="F54" s="153"/>
      <c r="G54" s="153"/>
      <c r="H54" s="153"/>
      <c r="I54" s="153"/>
      <c r="J54" s="153"/>
      <c r="K54" s="153"/>
      <c r="L54" s="153"/>
      <c r="M54" s="153"/>
      <c r="N54" s="153"/>
      <c r="O54" s="153"/>
      <c r="P54" s="153"/>
      <c r="Q54" s="153"/>
      <c r="R54" s="153"/>
      <c r="S54" s="153"/>
      <c r="T54" s="153"/>
      <c r="U54" s="153"/>
      <c r="V54" s="153"/>
      <c r="W54" s="153"/>
      <c r="X54" s="153"/>
      <c r="Y54" s="153"/>
      <c r="Z54" s="153"/>
      <c r="AA54" s="153"/>
      <c r="AB54" s="153"/>
      <c r="AC54" s="153"/>
      <c r="AD54" s="153"/>
      <c r="AE54" s="153"/>
      <c r="AF54" s="153"/>
      <c r="AG54" s="153"/>
      <c r="AH54" s="153"/>
      <c r="AI54" s="153"/>
      <c r="AJ54" s="153"/>
      <c r="AK54" s="153"/>
      <c r="AL54" s="153"/>
      <c r="AM54" s="153"/>
      <c r="AN54" s="153"/>
      <c r="AO54" s="154"/>
      <c r="AP54" s="157" t="s">
        <v>183</v>
      </c>
      <c r="AQ54" s="160">
        <v>3.65</v>
      </c>
      <c r="AR54" s="158">
        <v>0.5</v>
      </c>
      <c r="AS54" s="158">
        <v>0.2</v>
      </c>
      <c r="AT54" s="158">
        <f t="shared" si="3"/>
        <v>0.36499999999999999</v>
      </c>
      <c r="AU54" s="158">
        <v>8</v>
      </c>
      <c r="AV54" s="159">
        <f t="shared" si="4"/>
        <v>0.36499999999999999</v>
      </c>
    </row>
    <row r="55" spans="2:48" ht="15.75">
      <c r="B55" s="152"/>
      <c r="C55" s="153"/>
      <c r="D55" s="153"/>
      <c r="E55" s="153"/>
      <c r="F55" s="153"/>
      <c r="G55" s="153"/>
      <c r="H55" s="153"/>
      <c r="I55" s="153"/>
      <c r="J55" s="153"/>
      <c r="K55" s="153"/>
      <c r="L55" s="153"/>
      <c r="M55" s="153"/>
      <c r="N55" s="153"/>
      <c r="O55" s="153"/>
      <c r="P55" s="153"/>
      <c r="Q55" s="153"/>
      <c r="R55" s="153"/>
      <c r="S55" s="153"/>
      <c r="T55" s="153"/>
      <c r="U55" s="153"/>
      <c r="V55" s="153"/>
      <c r="W55" s="153"/>
      <c r="X55" s="153"/>
      <c r="Y55" s="153"/>
      <c r="Z55" s="153"/>
      <c r="AA55" s="153"/>
      <c r="AB55" s="153"/>
      <c r="AC55" s="153"/>
      <c r="AD55" s="153"/>
      <c r="AE55" s="153"/>
      <c r="AF55" s="153"/>
      <c r="AG55" s="153"/>
      <c r="AH55" s="153"/>
      <c r="AI55" s="153"/>
      <c r="AJ55" s="153"/>
      <c r="AK55" s="153"/>
      <c r="AL55" s="153"/>
      <c r="AM55" s="153"/>
      <c r="AN55" s="153"/>
      <c r="AO55" s="154"/>
      <c r="AP55" s="157" t="s">
        <v>184</v>
      </c>
      <c r="AQ55" s="160">
        <v>3.65</v>
      </c>
      <c r="AR55" s="158">
        <v>0.5</v>
      </c>
      <c r="AS55" s="158">
        <v>0.2</v>
      </c>
      <c r="AT55" s="158">
        <f t="shared" si="3"/>
        <v>0.36499999999999999</v>
      </c>
      <c r="AU55" s="158">
        <v>9</v>
      </c>
      <c r="AV55" s="159">
        <f t="shared" si="4"/>
        <v>0.36499999999999999</v>
      </c>
    </row>
    <row r="56" spans="2:48" ht="15.75">
      <c r="B56" s="152"/>
      <c r="C56" s="153"/>
      <c r="D56" s="153"/>
      <c r="E56" s="153"/>
      <c r="F56" s="153"/>
      <c r="G56" s="153"/>
      <c r="H56" s="153"/>
      <c r="I56" s="153"/>
      <c r="J56" s="153"/>
      <c r="K56" s="153"/>
      <c r="L56" s="153"/>
      <c r="M56" s="153"/>
      <c r="N56" s="153"/>
      <c r="O56" s="153"/>
      <c r="P56" s="153"/>
      <c r="Q56" s="153"/>
      <c r="R56" s="153"/>
      <c r="S56" s="153"/>
      <c r="T56" s="153"/>
      <c r="U56" s="153"/>
      <c r="V56" s="153"/>
      <c r="W56" s="153"/>
      <c r="X56" s="153"/>
      <c r="Y56" s="153"/>
      <c r="Z56" s="153"/>
      <c r="AA56" s="153"/>
      <c r="AB56" s="153"/>
      <c r="AC56" s="153"/>
      <c r="AD56" s="153"/>
      <c r="AE56" s="153"/>
      <c r="AF56" s="153"/>
      <c r="AG56" s="153"/>
      <c r="AH56" s="153"/>
      <c r="AI56" s="153"/>
      <c r="AJ56" s="153"/>
      <c r="AK56" s="153"/>
      <c r="AL56" s="153"/>
      <c r="AM56" s="153"/>
      <c r="AN56" s="153"/>
      <c r="AO56" s="154"/>
      <c r="AP56" s="157" t="s">
        <v>185</v>
      </c>
      <c r="AQ56" s="160">
        <v>3.65</v>
      </c>
      <c r="AR56" s="158">
        <v>0.5</v>
      </c>
      <c r="AS56" s="158">
        <v>0.2</v>
      </c>
      <c r="AT56" s="158">
        <f t="shared" si="3"/>
        <v>0.36499999999999999</v>
      </c>
      <c r="AU56" s="158">
        <v>10</v>
      </c>
      <c r="AV56" s="159">
        <f t="shared" si="4"/>
        <v>0.36499999999999999</v>
      </c>
    </row>
    <row r="57" spans="2:48" ht="15.75">
      <c r="B57" s="152"/>
      <c r="C57" s="153"/>
      <c r="D57" s="153"/>
      <c r="E57" s="153"/>
      <c r="F57" s="153"/>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3"/>
      <c r="AE57" s="153"/>
      <c r="AF57" s="153"/>
      <c r="AG57" s="153"/>
      <c r="AH57" s="153"/>
      <c r="AI57" s="153"/>
      <c r="AJ57" s="153"/>
      <c r="AK57" s="153"/>
      <c r="AL57" s="153"/>
      <c r="AM57" s="153"/>
      <c r="AN57" s="153"/>
      <c r="AO57" s="154"/>
      <c r="AP57" s="157" t="s">
        <v>186</v>
      </c>
      <c r="AQ57" s="160">
        <v>3.65</v>
      </c>
      <c r="AR57" s="158">
        <v>0.5</v>
      </c>
      <c r="AS57" s="158">
        <v>0.2</v>
      </c>
      <c r="AT57" s="158">
        <f t="shared" si="3"/>
        <v>0.36499999999999999</v>
      </c>
      <c r="AU57" s="158">
        <v>11</v>
      </c>
      <c r="AV57" s="159">
        <f t="shared" si="4"/>
        <v>0.36499999999999999</v>
      </c>
    </row>
    <row r="58" spans="2:48" ht="15.75">
      <c r="B58" s="152"/>
      <c r="C58" s="153"/>
      <c r="D58" s="153"/>
      <c r="E58" s="153"/>
      <c r="F58" s="153"/>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3"/>
      <c r="AE58" s="153"/>
      <c r="AF58" s="153"/>
      <c r="AG58" s="153"/>
      <c r="AH58" s="153"/>
      <c r="AI58" s="153"/>
      <c r="AJ58" s="153"/>
      <c r="AK58" s="153"/>
      <c r="AL58" s="153"/>
      <c r="AM58" s="153"/>
      <c r="AN58" s="153"/>
      <c r="AO58" s="154"/>
      <c r="AP58" s="157" t="s">
        <v>187</v>
      </c>
      <c r="AQ58" s="160">
        <v>3.65</v>
      </c>
      <c r="AR58" s="158">
        <v>0.5</v>
      </c>
      <c r="AS58" s="158">
        <v>0.2</v>
      </c>
      <c r="AT58" s="158">
        <f t="shared" si="3"/>
        <v>0.36499999999999999</v>
      </c>
      <c r="AU58" s="158">
        <v>12</v>
      </c>
      <c r="AV58" s="159">
        <f t="shared" si="4"/>
        <v>0.36499999999999999</v>
      </c>
    </row>
    <row r="59" spans="2:48" ht="15.75">
      <c r="B59" s="152"/>
      <c r="C59" s="153"/>
      <c r="D59" s="153"/>
      <c r="E59" s="153"/>
      <c r="F59" s="153"/>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3"/>
      <c r="AE59" s="153"/>
      <c r="AF59" s="153"/>
      <c r="AG59" s="153"/>
      <c r="AH59" s="153"/>
      <c r="AI59" s="153"/>
      <c r="AJ59" s="153"/>
      <c r="AK59" s="153"/>
      <c r="AL59" s="153"/>
      <c r="AM59" s="153"/>
      <c r="AN59" s="153"/>
      <c r="AO59" s="154"/>
      <c r="AP59" s="157" t="s">
        <v>188</v>
      </c>
      <c r="AQ59" s="160">
        <v>3.65</v>
      </c>
      <c r="AR59" s="158">
        <v>0.5</v>
      </c>
      <c r="AS59" s="158">
        <v>0.2</v>
      </c>
      <c r="AT59" s="158">
        <f t="shared" si="3"/>
        <v>0.36499999999999999</v>
      </c>
      <c r="AU59" s="158">
        <v>13</v>
      </c>
      <c r="AV59" s="159">
        <f t="shared" si="4"/>
        <v>0.36499999999999999</v>
      </c>
    </row>
    <row r="60" spans="2:48" ht="15.75">
      <c r="B60" s="152"/>
      <c r="C60" s="153"/>
      <c r="D60" s="153"/>
      <c r="E60" s="153"/>
      <c r="F60" s="153"/>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3"/>
      <c r="AE60" s="153"/>
      <c r="AF60" s="153"/>
      <c r="AG60" s="153"/>
      <c r="AH60" s="153"/>
      <c r="AI60" s="153"/>
      <c r="AJ60" s="153"/>
      <c r="AK60" s="153"/>
      <c r="AL60" s="153"/>
      <c r="AM60" s="153"/>
      <c r="AN60" s="153"/>
      <c r="AO60" s="154"/>
      <c r="AP60" s="157" t="s">
        <v>189</v>
      </c>
      <c r="AQ60" s="160">
        <v>3.65</v>
      </c>
      <c r="AR60" s="158">
        <v>0.5</v>
      </c>
      <c r="AS60" s="158">
        <v>0.2</v>
      </c>
      <c r="AT60" s="158">
        <f t="shared" si="3"/>
        <v>0.36499999999999999</v>
      </c>
      <c r="AU60" s="158">
        <v>14</v>
      </c>
      <c r="AV60" s="159">
        <f t="shared" si="4"/>
        <v>0.36499999999999999</v>
      </c>
    </row>
    <row r="61" spans="2:48" ht="15.75">
      <c r="B61" s="152"/>
      <c r="C61" s="153"/>
      <c r="D61" s="153"/>
      <c r="E61" s="153"/>
      <c r="F61" s="153"/>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3"/>
      <c r="AE61" s="153"/>
      <c r="AF61" s="153"/>
      <c r="AG61" s="153"/>
      <c r="AH61" s="153"/>
      <c r="AI61" s="153"/>
      <c r="AJ61" s="153"/>
      <c r="AK61" s="153"/>
      <c r="AL61" s="153"/>
      <c r="AM61" s="153"/>
      <c r="AN61" s="153"/>
      <c r="AO61" s="154"/>
      <c r="AP61" s="157" t="s">
        <v>190</v>
      </c>
      <c r="AQ61" s="160">
        <v>3.65</v>
      </c>
      <c r="AR61" s="158">
        <v>0.5</v>
      </c>
      <c r="AS61" s="158">
        <v>0.2</v>
      </c>
      <c r="AT61" s="158">
        <f t="shared" si="3"/>
        <v>0.36499999999999999</v>
      </c>
      <c r="AU61" s="158">
        <v>15</v>
      </c>
      <c r="AV61" s="159">
        <f t="shared" si="4"/>
        <v>0.36499999999999999</v>
      </c>
    </row>
    <row r="62" spans="2:48" ht="15.75">
      <c r="B62" s="152"/>
      <c r="C62" s="153"/>
      <c r="D62" s="153"/>
      <c r="E62" s="153"/>
      <c r="F62" s="153"/>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3"/>
      <c r="AE62" s="153"/>
      <c r="AF62" s="153"/>
      <c r="AG62" s="153"/>
      <c r="AH62" s="153"/>
      <c r="AI62" s="153"/>
      <c r="AJ62" s="153"/>
      <c r="AK62" s="153"/>
      <c r="AL62" s="153"/>
      <c r="AM62" s="153"/>
      <c r="AN62" s="153"/>
      <c r="AO62" s="154"/>
      <c r="AP62" s="157" t="s">
        <v>191</v>
      </c>
      <c r="AQ62" s="160">
        <v>3.65</v>
      </c>
      <c r="AR62" s="158">
        <v>0.5</v>
      </c>
      <c r="AS62" s="158">
        <v>0.2</v>
      </c>
      <c r="AT62" s="158">
        <f t="shared" si="3"/>
        <v>0.36499999999999999</v>
      </c>
      <c r="AU62" s="158">
        <v>16</v>
      </c>
      <c r="AV62" s="159">
        <f t="shared" si="4"/>
        <v>0.36499999999999999</v>
      </c>
    </row>
    <row r="63" spans="2:48" ht="15.75">
      <c r="B63" s="152"/>
      <c r="C63" s="153"/>
      <c r="D63" s="153"/>
      <c r="E63" s="153"/>
      <c r="F63" s="153"/>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3"/>
      <c r="AE63" s="153"/>
      <c r="AF63" s="153"/>
      <c r="AG63" s="153"/>
      <c r="AH63" s="153"/>
      <c r="AI63" s="153"/>
      <c r="AJ63" s="153"/>
      <c r="AK63" s="153"/>
      <c r="AL63" s="153"/>
      <c r="AM63" s="153"/>
      <c r="AN63" s="153"/>
      <c r="AO63" s="154"/>
      <c r="AP63" s="157" t="s">
        <v>192</v>
      </c>
      <c r="AQ63" s="160">
        <v>3.65</v>
      </c>
      <c r="AR63" s="158">
        <v>0.5</v>
      </c>
      <c r="AS63" s="158">
        <v>0.2</v>
      </c>
      <c r="AT63" s="158">
        <f t="shared" si="3"/>
        <v>0.36499999999999999</v>
      </c>
      <c r="AU63" s="158">
        <v>17</v>
      </c>
      <c r="AV63" s="159">
        <f t="shared" si="4"/>
        <v>0.36499999999999999</v>
      </c>
    </row>
    <row r="64" spans="2:48" ht="15.75">
      <c r="B64" s="152"/>
      <c r="C64" s="153"/>
      <c r="D64" s="153"/>
      <c r="E64" s="153"/>
      <c r="F64" s="153"/>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3"/>
      <c r="AE64" s="153"/>
      <c r="AF64" s="153"/>
      <c r="AG64" s="153"/>
      <c r="AH64" s="153"/>
      <c r="AI64" s="153"/>
      <c r="AJ64" s="153"/>
      <c r="AK64" s="153"/>
      <c r="AL64" s="153"/>
      <c r="AM64" s="153"/>
      <c r="AN64" s="153"/>
      <c r="AO64" s="154"/>
      <c r="AP64" s="157" t="s">
        <v>193</v>
      </c>
      <c r="AQ64" s="160">
        <v>3.65</v>
      </c>
      <c r="AR64" s="158">
        <v>0.5</v>
      </c>
      <c r="AS64" s="158">
        <v>0.2</v>
      </c>
      <c r="AT64" s="158">
        <f t="shared" si="3"/>
        <v>0.36499999999999999</v>
      </c>
      <c r="AU64" s="158">
        <v>18</v>
      </c>
      <c r="AV64" s="159">
        <f t="shared" si="4"/>
        <v>0.36499999999999999</v>
      </c>
    </row>
    <row r="65" spans="2:48">
      <c r="B65" s="152"/>
      <c r="C65" s="153"/>
      <c r="D65" s="153"/>
      <c r="E65" s="153"/>
      <c r="F65" s="153"/>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3"/>
      <c r="AE65" s="153"/>
      <c r="AF65" s="153"/>
      <c r="AG65" s="153"/>
      <c r="AH65" s="153"/>
      <c r="AI65" s="153"/>
      <c r="AJ65" s="153"/>
      <c r="AK65" s="153"/>
      <c r="AL65" s="153"/>
      <c r="AM65" s="153"/>
      <c r="AN65" s="153"/>
      <c r="AO65" s="154"/>
      <c r="AP65" s="223" t="s">
        <v>194</v>
      </c>
      <c r="AQ65" s="224"/>
      <c r="AR65" s="224"/>
      <c r="AS65" s="224"/>
      <c r="AT65" s="224"/>
      <c r="AU65" s="224"/>
      <c r="AV65" s="225"/>
    </row>
    <row r="66" spans="2:48" ht="15.75">
      <c r="B66" s="152"/>
      <c r="C66" s="153"/>
      <c r="D66" s="153"/>
      <c r="E66" s="153"/>
      <c r="F66" s="153"/>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3"/>
      <c r="AE66" s="153"/>
      <c r="AF66" s="153"/>
      <c r="AG66" s="153"/>
      <c r="AH66" s="153"/>
      <c r="AI66" s="153"/>
      <c r="AJ66" s="153"/>
      <c r="AK66" s="153"/>
      <c r="AL66" s="153"/>
      <c r="AM66" s="153"/>
      <c r="AN66" s="153"/>
      <c r="AO66" s="154"/>
      <c r="AP66" s="157" t="s">
        <v>195</v>
      </c>
      <c r="AQ66" s="160">
        <v>3.65</v>
      </c>
      <c r="AR66" s="158">
        <v>0.5</v>
      </c>
      <c r="AS66" s="158">
        <v>0.2</v>
      </c>
      <c r="AT66" s="158">
        <f t="shared" ref="AT66:AT78" si="5">AS66*AR66*AQ66</f>
        <v>0.36499999999999999</v>
      </c>
      <c r="AU66" s="158">
        <v>18</v>
      </c>
      <c r="AV66" s="159">
        <f t="shared" ref="AV66:AV78" si="6">AT66</f>
        <v>0.36499999999999999</v>
      </c>
    </row>
    <row r="67" spans="2:48" ht="15.75">
      <c r="B67" s="152"/>
      <c r="C67" s="153"/>
      <c r="D67" s="153"/>
      <c r="E67" s="153"/>
      <c r="F67" s="153"/>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3"/>
      <c r="AE67" s="153"/>
      <c r="AF67" s="153"/>
      <c r="AG67" s="153"/>
      <c r="AH67" s="153"/>
      <c r="AI67" s="153"/>
      <c r="AJ67" s="153"/>
      <c r="AK67" s="153"/>
      <c r="AL67" s="153"/>
      <c r="AM67" s="153"/>
      <c r="AN67" s="153"/>
      <c r="AO67" s="154"/>
      <c r="AP67" s="157" t="s">
        <v>196</v>
      </c>
      <c r="AQ67" s="160">
        <v>3.65</v>
      </c>
      <c r="AR67" s="158">
        <v>0.5</v>
      </c>
      <c r="AS67" s="158">
        <v>0.2</v>
      </c>
      <c r="AT67" s="158">
        <f t="shared" si="5"/>
        <v>0.36499999999999999</v>
      </c>
      <c r="AU67" s="158">
        <v>19</v>
      </c>
      <c r="AV67" s="159">
        <f t="shared" si="6"/>
        <v>0.36499999999999999</v>
      </c>
    </row>
    <row r="68" spans="2:48" ht="15.75">
      <c r="B68" s="152"/>
      <c r="C68" s="153"/>
      <c r="D68" s="153"/>
      <c r="E68" s="153"/>
      <c r="F68" s="153"/>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3"/>
      <c r="AE68" s="153"/>
      <c r="AF68" s="153"/>
      <c r="AG68" s="153"/>
      <c r="AH68" s="153"/>
      <c r="AI68" s="153"/>
      <c r="AJ68" s="153"/>
      <c r="AK68" s="153"/>
      <c r="AL68" s="153"/>
      <c r="AM68" s="153"/>
      <c r="AN68" s="153"/>
      <c r="AO68" s="154"/>
      <c r="AP68" s="157" t="s">
        <v>197</v>
      </c>
      <c r="AQ68" s="160">
        <v>3.65</v>
      </c>
      <c r="AR68" s="158">
        <v>0.5</v>
      </c>
      <c r="AS68" s="158">
        <v>0.2</v>
      </c>
      <c r="AT68" s="158">
        <f t="shared" si="5"/>
        <v>0.36499999999999999</v>
      </c>
      <c r="AU68" s="158">
        <v>20</v>
      </c>
      <c r="AV68" s="159">
        <f t="shared" si="6"/>
        <v>0.36499999999999999</v>
      </c>
    </row>
    <row r="69" spans="2:48" ht="15.75">
      <c r="B69" s="152"/>
      <c r="C69" s="153"/>
      <c r="D69" s="153"/>
      <c r="E69" s="153"/>
      <c r="F69" s="153"/>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3"/>
      <c r="AE69" s="153"/>
      <c r="AF69" s="153"/>
      <c r="AG69" s="153"/>
      <c r="AH69" s="153"/>
      <c r="AI69" s="153"/>
      <c r="AJ69" s="153"/>
      <c r="AK69" s="153"/>
      <c r="AL69" s="153"/>
      <c r="AM69" s="153"/>
      <c r="AN69" s="153"/>
      <c r="AO69" s="154"/>
      <c r="AP69" s="157" t="s">
        <v>198</v>
      </c>
      <c r="AQ69" s="160">
        <v>3.65</v>
      </c>
      <c r="AR69" s="158">
        <v>0.5</v>
      </c>
      <c r="AS69" s="158">
        <v>0.2</v>
      </c>
      <c r="AT69" s="158">
        <f t="shared" si="5"/>
        <v>0.36499999999999999</v>
      </c>
      <c r="AU69" s="158">
        <v>21</v>
      </c>
      <c r="AV69" s="159">
        <f t="shared" si="6"/>
        <v>0.36499999999999999</v>
      </c>
    </row>
    <row r="70" spans="2:48" ht="15.75">
      <c r="B70" s="152"/>
      <c r="C70" s="153"/>
      <c r="D70" s="153"/>
      <c r="E70" s="153"/>
      <c r="F70" s="153"/>
      <c r="G70" s="153"/>
      <c r="H70" s="153"/>
      <c r="I70" s="153"/>
      <c r="J70" s="153"/>
      <c r="K70" s="153"/>
      <c r="L70" s="153"/>
      <c r="M70" s="153"/>
      <c r="N70" s="153"/>
      <c r="O70" s="153"/>
      <c r="P70" s="153"/>
      <c r="Q70" s="153"/>
      <c r="R70" s="153"/>
      <c r="S70" s="153"/>
      <c r="T70" s="153"/>
      <c r="U70" s="153"/>
      <c r="V70" s="153"/>
      <c r="W70" s="153"/>
      <c r="X70" s="153"/>
      <c r="Y70" s="153"/>
      <c r="Z70" s="153"/>
      <c r="AA70" s="153"/>
      <c r="AB70" s="153"/>
      <c r="AC70" s="153"/>
      <c r="AD70" s="153"/>
      <c r="AE70" s="153"/>
      <c r="AF70" s="153"/>
      <c r="AG70" s="153"/>
      <c r="AH70" s="153"/>
      <c r="AI70" s="153"/>
      <c r="AJ70" s="153"/>
      <c r="AK70" s="153"/>
      <c r="AL70" s="153"/>
      <c r="AM70" s="153"/>
      <c r="AN70" s="153"/>
      <c r="AO70" s="154"/>
      <c r="AP70" s="157" t="s">
        <v>199</v>
      </c>
      <c r="AQ70" s="160">
        <v>3.65</v>
      </c>
      <c r="AR70" s="158">
        <v>0.5</v>
      </c>
      <c r="AS70" s="158">
        <v>0.2</v>
      </c>
      <c r="AT70" s="158">
        <f t="shared" si="5"/>
        <v>0.36499999999999999</v>
      </c>
      <c r="AU70" s="158">
        <v>22</v>
      </c>
      <c r="AV70" s="159">
        <f t="shared" si="6"/>
        <v>0.36499999999999999</v>
      </c>
    </row>
    <row r="71" spans="2:48" ht="15.75">
      <c r="B71" s="152"/>
      <c r="C71" s="153"/>
      <c r="D71" s="153"/>
      <c r="E71" s="153"/>
      <c r="F71" s="153"/>
      <c r="G71" s="153"/>
      <c r="H71" s="153"/>
      <c r="I71" s="153"/>
      <c r="J71" s="153"/>
      <c r="K71" s="153"/>
      <c r="L71" s="153"/>
      <c r="M71" s="153"/>
      <c r="N71" s="153"/>
      <c r="O71" s="153"/>
      <c r="P71" s="153"/>
      <c r="Q71" s="153"/>
      <c r="R71" s="153"/>
      <c r="S71" s="153"/>
      <c r="T71" s="153"/>
      <c r="U71" s="153"/>
      <c r="V71" s="153"/>
      <c r="W71" s="153"/>
      <c r="X71" s="153"/>
      <c r="Y71" s="153"/>
      <c r="Z71" s="153"/>
      <c r="AA71" s="153"/>
      <c r="AB71" s="153"/>
      <c r="AC71" s="153"/>
      <c r="AD71" s="153"/>
      <c r="AE71" s="153"/>
      <c r="AF71" s="153"/>
      <c r="AG71" s="153"/>
      <c r="AH71" s="153"/>
      <c r="AI71" s="153"/>
      <c r="AJ71" s="153"/>
      <c r="AK71" s="153"/>
      <c r="AL71" s="153"/>
      <c r="AM71" s="153"/>
      <c r="AN71" s="153"/>
      <c r="AO71" s="154"/>
      <c r="AP71" s="157" t="s">
        <v>200</v>
      </c>
      <c r="AQ71" s="160">
        <v>3.65</v>
      </c>
      <c r="AR71" s="158">
        <v>0.5</v>
      </c>
      <c r="AS71" s="158">
        <v>0.2</v>
      </c>
      <c r="AT71" s="158">
        <f t="shared" si="5"/>
        <v>0.36499999999999999</v>
      </c>
      <c r="AU71" s="158">
        <v>23</v>
      </c>
      <c r="AV71" s="159">
        <f t="shared" si="6"/>
        <v>0.36499999999999999</v>
      </c>
    </row>
    <row r="72" spans="2:48" ht="15.75">
      <c r="B72" s="161"/>
      <c r="C72" s="162"/>
      <c r="D72" s="162"/>
      <c r="E72" s="162"/>
      <c r="F72" s="162"/>
      <c r="G72" s="162"/>
      <c r="H72" s="162"/>
      <c r="I72" s="162"/>
      <c r="J72" s="162"/>
      <c r="K72" s="162"/>
      <c r="L72" s="162"/>
      <c r="M72" s="162"/>
      <c r="N72" s="162"/>
      <c r="O72" s="162"/>
      <c r="P72" s="162"/>
      <c r="Q72" s="162"/>
      <c r="R72" s="162"/>
      <c r="S72" s="162"/>
      <c r="T72" s="162"/>
      <c r="U72" s="162"/>
      <c r="V72" s="162"/>
      <c r="W72" s="162"/>
      <c r="X72" s="162"/>
      <c r="Y72" s="162"/>
      <c r="Z72" s="162"/>
      <c r="AA72" s="162"/>
      <c r="AB72" s="162"/>
      <c r="AC72" s="162"/>
      <c r="AD72" s="162"/>
      <c r="AE72" s="162"/>
      <c r="AF72" s="162"/>
      <c r="AG72" s="162"/>
      <c r="AH72" s="162"/>
      <c r="AI72" s="162"/>
      <c r="AJ72" s="162"/>
      <c r="AK72" s="162"/>
      <c r="AL72" s="162"/>
      <c r="AM72" s="162"/>
      <c r="AN72" s="162"/>
      <c r="AO72" s="163"/>
      <c r="AP72" s="157" t="s">
        <v>201</v>
      </c>
      <c r="AQ72" s="160">
        <v>3.65</v>
      </c>
      <c r="AR72" s="158">
        <v>0.5</v>
      </c>
      <c r="AS72" s="158">
        <v>0.2</v>
      </c>
      <c r="AT72" s="158">
        <f t="shared" si="5"/>
        <v>0.36499999999999999</v>
      </c>
      <c r="AU72" s="158">
        <v>24</v>
      </c>
      <c r="AV72" s="159">
        <f t="shared" si="6"/>
        <v>0.36499999999999999</v>
      </c>
    </row>
    <row r="73" spans="2:48" ht="15.75">
      <c r="B73" s="152"/>
      <c r="C73" s="164"/>
      <c r="D73" s="164"/>
      <c r="E73" s="164"/>
      <c r="F73" s="164"/>
      <c r="G73" s="164"/>
      <c r="H73" s="164"/>
      <c r="I73" s="164"/>
      <c r="J73" s="164"/>
      <c r="K73" s="164"/>
      <c r="L73" s="164"/>
      <c r="M73" s="164"/>
      <c r="N73" s="164"/>
      <c r="O73" s="164"/>
      <c r="P73" s="164"/>
      <c r="Q73" s="164"/>
      <c r="R73" s="164"/>
      <c r="S73" s="164"/>
      <c r="T73" s="164"/>
      <c r="U73" s="164"/>
      <c r="V73" s="164"/>
      <c r="W73" s="164"/>
      <c r="X73" s="164"/>
      <c r="Y73" s="164"/>
      <c r="Z73" s="164"/>
      <c r="AA73" s="164"/>
      <c r="AB73" s="164"/>
      <c r="AC73" s="164"/>
      <c r="AD73" s="164"/>
      <c r="AE73" s="164"/>
      <c r="AF73" s="164"/>
      <c r="AG73" s="164"/>
      <c r="AH73" s="164"/>
      <c r="AI73" s="164"/>
      <c r="AJ73" s="164"/>
      <c r="AK73" s="164"/>
      <c r="AL73" s="164"/>
      <c r="AM73" s="164"/>
      <c r="AN73" s="164"/>
      <c r="AO73" s="164"/>
      <c r="AP73" s="157" t="s">
        <v>202</v>
      </c>
      <c r="AQ73" s="160">
        <v>3.65</v>
      </c>
      <c r="AR73" s="158">
        <v>0.5</v>
      </c>
      <c r="AS73" s="158">
        <v>0.2</v>
      </c>
      <c r="AT73" s="158">
        <f t="shared" si="5"/>
        <v>0.36499999999999999</v>
      </c>
      <c r="AU73" s="158">
        <v>25</v>
      </c>
      <c r="AV73" s="159">
        <f t="shared" si="6"/>
        <v>0.36499999999999999</v>
      </c>
    </row>
    <row r="74" spans="2:48" ht="15.75">
      <c r="B74" s="152"/>
      <c r="C74" s="164"/>
      <c r="D74" s="164"/>
      <c r="E74" s="164"/>
      <c r="F74" s="164"/>
      <c r="G74" s="164"/>
      <c r="H74" s="164"/>
      <c r="I74" s="164"/>
      <c r="J74" s="164"/>
      <c r="K74" s="164"/>
      <c r="L74" s="164"/>
      <c r="M74" s="164"/>
      <c r="N74" s="164"/>
      <c r="O74" s="164"/>
      <c r="P74" s="164"/>
      <c r="Q74" s="164"/>
      <c r="R74" s="164"/>
      <c r="S74" s="164"/>
      <c r="T74" s="164"/>
      <c r="U74" s="164"/>
      <c r="V74" s="164"/>
      <c r="W74" s="164"/>
      <c r="X74" s="164"/>
      <c r="Y74" s="164"/>
      <c r="Z74" s="164"/>
      <c r="AA74" s="164"/>
      <c r="AB74" s="164"/>
      <c r="AC74" s="164"/>
      <c r="AD74" s="164"/>
      <c r="AE74" s="164"/>
      <c r="AF74" s="164"/>
      <c r="AG74" s="164"/>
      <c r="AH74" s="164"/>
      <c r="AI74" s="164"/>
      <c r="AJ74" s="164"/>
      <c r="AK74" s="164"/>
      <c r="AL74" s="164"/>
      <c r="AM74" s="164"/>
      <c r="AN74" s="164"/>
      <c r="AO74" s="164"/>
      <c r="AP74" s="157" t="s">
        <v>203</v>
      </c>
      <c r="AQ74" s="160">
        <v>3.65</v>
      </c>
      <c r="AR74" s="158">
        <v>0.5</v>
      </c>
      <c r="AS74" s="158">
        <v>0.2</v>
      </c>
      <c r="AT74" s="158">
        <f t="shared" si="5"/>
        <v>0.36499999999999999</v>
      </c>
      <c r="AU74" s="158">
        <v>26</v>
      </c>
      <c r="AV74" s="159">
        <f t="shared" si="6"/>
        <v>0.36499999999999999</v>
      </c>
    </row>
    <row r="75" spans="2:48" ht="15.75">
      <c r="B75" s="152"/>
      <c r="C75" s="164"/>
      <c r="D75" s="164"/>
      <c r="E75" s="164"/>
      <c r="F75" s="164"/>
      <c r="G75" s="164"/>
      <c r="H75" s="164"/>
      <c r="I75" s="164"/>
      <c r="J75" s="164"/>
      <c r="K75" s="164"/>
      <c r="L75" s="164"/>
      <c r="M75" s="164"/>
      <c r="N75" s="164"/>
      <c r="O75" s="164"/>
      <c r="P75" s="164"/>
      <c r="Q75" s="164"/>
      <c r="R75" s="164"/>
      <c r="S75" s="164"/>
      <c r="T75" s="164"/>
      <c r="U75" s="164"/>
      <c r="V75" s="164"/>
      <c r="W75" s="164"/>
      <c r="X75" s="164"/>
      <c r="Y75" s="164"/>
      <c r="Z75" s="164"/>
      <c r="AA75" s="164"/>
      <c r="AB75" s="164"/>
      <c r="AC75" s="164"/>
      <c r="AD75" s="164"/>
      <c r="AE75" s="164"/>
      <c r="AF75" s="164"/>
      <c r="AG75" s="164"/>
      <c r="AH75" s="164"/>
      <c r="AI75" s="164"/>
      <c r="AJ75" s="164"/>
      <c r="AK75" s="164"/>
      <c r="AL75" s="164"/>
      <c r="AM75" s="164"/>
      <c r="AN75" s="164"/>
      <c r="AO75" s="164"/>
      <c r="AP75" s="157" t="s">
        <v>204</v>
      </c>
      <c r="AQ75" s="160">
        <v>3.65</v>
      </c>
      <c r="AR75" s="158">
        <v>0.5</v>
      </c>
      <c r="AS75" s="158">
        <v>0.2</v>
      </c>
      <c r="AT75" s="158">
        <f t="shared" si="5"/>
        <v>0.36499999999999999</v>
      </c>
      <c r="AU75" s="158">
        <v>27</v>
      </c>
      <c r="AV75" s="159">
        <f t="shared" si="6"/>
        <v>0.36499999999999999</v>
      </c>
    </row>
    <row r="76" spans="2:48" ht="15.75">
      <c r="B76" s="152"/>
      <c r="C76" s="164"/>
      <c r="D76" s="164"/>
      <c r="E76" s="164"/>
      <c r="F76" s="164"/>
      <c r="G76" s="164"/>
      <c r="H76" s="164"/>
      <c r="I76" s="164"/>
      <c r="J76" s="164"/>
      <c r="K76" s="164"/>
      <c r="L76" s="164"/>
      <c r="M76" s="164"/>
      <c r="N76" s="164"/>
      <c r="O76" s="164"/>
      <c r="P76" s="164"/>
      <c r="Q76" s="164"/>
      <c r="R76" s="164"/>
      <c r="S76" s="164"/>
      <c r="T76" s="164"/>
      <c r="U76" s="164"/>
      <c r="V76" s="164"/>
      <c r="W76" s="164"/>
      <c r="X76" s="164"/>
      <c r="Y76" s="164"/>
      <c r="Z76" s="164"/>
      <c r="AA76" s="164"/>
      <c r="AB76" s="164"/>
      <c r="AC76" s="164"/>
      <c r="AD76" s="164"/>
      <c r="AE76" s="164"/>
      <c r="AF76" s="164"/>
      <c r="AG76" s="164"/>
      <c r="AH76" s="164"/>
      <c r="AI76" s="164"/>
      <c r="AJ76" s="164"/>
      <c r="AK76" s="164"/>
      <c r="AL76" s="164"/>
      <c r="AM76" s="164"/>
      <c r="AN76" s="164"/>
      <c r="AO76" s="164"/>
      <c r="AP76" s="157" t="s">
        <v>205</v>
      </c>
      <c r="AQ76" s="160">
        <v>3.65</v>
      </c>
      <c r="AR76" s="158">
        <v>0.5</v>
      </c>
      <c r="AS76" s="158">
        <v>0.2</v>
      </c>
      <c r="AT76" s="158">
        <f t="shared" si="5"/>
        <v>0.36499999999999999</v>
      </c>
      <c r="AU76" s="158">
        <v>28</v>
      </c>
      <c r="AV76" s="159">
        <f t="shared" si="6"/>
        <v>0.36499999999999999</v>
      </c>
    </row>
    <row r="77" spans="2:48" ht="15.75">
      <c r="B77" s="152"/>
      <c r="C77" s="164"/>
      <c r="D77" s="164"/>
      <c r="E77" s="164"/>
      <c r="F77" s="164"/>
      <c r="G77" s="164"/>
      <c r="H77" s="164"/>
      <c r="I77" s="164"/>
      <c r="J77" s="164"/>
      <c r="K77" s="164"/>
      <c r="L77" s="164"/>
      <c r="M77" s="164"/>
      <c r="N77" s="164"/>
      <c r="O77" s="164"/>
      <c r="P77" s="164"/>
      <c r="Q77" s="164"/>
      <c r="R77" s="164"/>
      <c r="S77" s="164"/>
      <c r="T77" s="164"/>
      <c r="U77" s="164"/>
      <c r="V77" s="164"/>
      <c r="W77" s="164"/>
      <c r="X77" s="164"/>
      <c r="Y77" s="164"/>
      <c r="Z77" s="164"/>
      <c r="AA77" s="164"/>
      <c r="AB77" s="164"/>
      <c r="AC77" s="164"/>
      <c r="AD77" s="164"/>
      <c r="AE77" s="164"/>
      <c r="AF77" s="164"/>
      <c r="AG77" s="164"/>
      <c r="AH77" s="164"/>
      <c r="AI77" s="164"/>
      <c r="AJ77" s="164"/>
      <c r="AK77" s="164"/>
      <c r="AL77" s="164"/>
      <c r="AM77" s="164"/>
      <c r="AN77" s="164"/>
      <c r="AO77" s="164"/>
      <c r="AP77" s="157" t="s">
        <v>206</v>
      </c>
      <c r="AQ77" s="160">
        <v>3.65</v>
      </c>
      <c r="AR77" s="158">
        <v>0.5</v>
      </c>
      <c r="AS77" s="158">
        <v>0.2</v>
      </c>
      <c r="AT77" s="158">
        <f t="shared" si="5"/>
        <v>0.36499999999999999</v>
      </c>
      <c r="AU77" s="158">
        <v>29</v>
      </c>
      <c r="AV77" s="159">
        <f t="shared" si="6"/>
        <v>0.36499999999999999</v>
      </c>
    </row>
    <row r="78" spans="2:48" ht="16.5" thickBot="1">
      <c r="B78" s="152"/>
      <c r="C78" s="164"/>
      <c r="D78" s="164"/>
      <c r="E78" s="164"/>
      <c r="F78" s="164"/>
      <c r="G78" s="164"/>
      <c r="H78" s="164"/>
      <c r="I78" s="164"/>
      <c r="J78" s="164"/>
      <c r="K78" s="164"/>
      <c r="L78" s="164"/>
      <c r="M78" s="164"/>
      <c r="N78" s="164"/>
      <c r="O78" s="164"/>
      <c r="P78" s="164"/>
      <c r="Q78" s="164"/>
      <c r="R78" s="164"/>
      <c r="S78" s="164"/>
      <c r="T78" s="164"/>
      <c r="U78" s="164"/>
      <c r="V78" s="164"/>
      <c r="W78" s="164"/>
      <c r="X78" s="164"/>
      <c r="Y78" s="164"/>
      <c r="Z78" s="164"/>
      <c r="AA78" s="164"/>
      <c r="AB78" s="164"/>
      <c r="AC78" s="164"/>
      <c r="AD78" s="164"/>
      <c r="AE78" s="164"/>
      <c r="AF78" s="164"/>
      <c r="AG78" s="164"/>
      <c r="AH78" s="164"/>
      <c r="AI78" s="164"/>
      <c r="AJ78" s="164"/>
      <c r="AK78" s="164"/>
      <c r="AL78" s="164"/>
      <c r="AM78" s="164"/>
      <c r="AN78" s="164"/>
      <c r="AO78" s="164"/>
      <c r="AP78" s="157" t="s">
        <v>207</v>
      </c>
      <c r="AQ78" s="160">
        <v>3.65</v>
      </c>
      <c r="AR78" s="158">
        <v>0.5</v>
      </c>
      <c r="AS78" s="158">
        <v>0.2</v>
      </c>
      <c r="AT78" s="158">
        <f t="shared" si="5"/>
        <v>0.36499999999999999</v>
      </c>
      <c r="AU78" s="158">
        <v>30</v>
      </c>
      <c r="AV78" s="159">
        <f t="shared" si="6"/>
        <v>0.36499999999999999</v>
      </c>
    </row>
    <row r="79" spans="2:48" ht="18">
      <c r="B79" s="253" t="s">
        <v>208</v>
      </c>
      <c r="C79" s="239"/>
      <c r="D79" s="239"/>
      <c r="E79" s="239"/>
      <c r="F79" s="239"/>
      <c r="G79" s="239"/>
      <c r="H79" s="239"/>
      <c r="I79" s="239"/>
      <c r="J79" s="239"/>
      <c r="K79" s="239"/>
      <c r="L79" s="239"/>
      <c r="M79" s="239"/>
      <c r="N79" s="239"/>
      <c r="O79" s="239"/>
      <c r="P79" s="239"/>
      <c r="Q79" s="239"/>
      <c r="R79" s="239"/>
      <c r="S79" s="239"/>
      <c r="T79" s="239"/>
      <c r="U79" s="239"/>
      <c r="V79" s="239"/>
      <c r="W79" s="239"/>
      <c r="X79" s="239"/>
      <c r="Y79" s="239"/>
      <c r="Z79" s="239"/>
      <c r="AA79" s="239"/>
      <c r="AB79" s="239"/>
      <c r="AC79" s="239"/>
      <c r="AD79" s="239"/>
      <c r="AE79" s="239"/>
      <c r="AF79" s="239"/>
      <c r="AG79" s="239"/>
      <c r="AH79" s="239"/>
      <c r="AI79" s="239"/>
      <c r="AJ79" s="239"/>
      <c r="AK79" s="239"/>
      <c r="AL79" s="239"/>
      <c r="AM79" s="239"/>
      <c r="AN79" s="239"/>
      <c r="AO79" s="239"/>
      <c r="AP79" s="257" t="s">
        <v>209</v>
      </c>
      <c r="AQ79" s="258"/>
      <c r="AR79" s="258"/>
      <c r="AS79" s="258"/>
      <c r="AT79" s="258"/>
      <c r="AU79" s="259"/>
      <c r="AV79" s="165">
        <f>SUM(AV23:AV78)</f>
        <v>18.979999999999993</v>
      </c>
    </row>
    <row r="80" spans="2:48" ht="18">
      <c r="B80" s="241"/>
      <c r="C80" s="242"/>
      <c r="D80" s="242"/>
      <c r="E80" s="242"/>
      <c r="F80" s="242"/>
      <c r="G80" s="242"/>
      <c r="H80" s="242"/>
      <c r="I80" s="242"/>
      <c r="J80" s="242"/>
      <c r="K80" s="242"/>
      <c r="L80" s="242"/>
      <c r="M80" s="242"/>
      <c r="N80" s="242"/>
      <c r="O80" s="242"/>
      <c r="P80" s="242"/>
      <c r="Q80" s="242"/>
      <c r="R80" s="242"/>
      <c r="S80" s="242"/>
      <c r="T80" s="242"/>
      <c r="U80" s="242"/>
      <c r="V80" s="242"/>
      <c r="W80" s="242"/>
      <c r="X80" s="242"/>
      <c r="Y80" s="242"/>
      <c r="Z80" s="242"/>
      <c r="AA80" s="242"/>
      <c r="AB80" s="242"/>
      <c r="AC80" s="242"/>
      <c r="AD80" s="242"/>
      <c r="AE80" s="242"/>
      <c r="AF80" s="242"/>
      <c r="AG80" s="242"/>
      <c r="AH80" s="242"/>
      <c r="AI80" s="242"/>
      <c r="AJ80" s="242"/>
      <c r="AK80" s="242"/>
      <c r="AL80" s="242"/>
      <c r="AM80" s="242"/>
      <c r="AN80" s="242"/>
      <c r="AO80" s="254"/>
      <c r="AP80" s="260"/>
      <c r="AQ80" s="261"/>
      <c r="AR80" s="261"/>
      <c r="AS80" s="261"/>
      <c r="AT80" s="261"/>
      <c r="AU80" s="262"/>
      <c r="AV80" s="166"/>
    </row>
    <row r="81" spans="2:48" ht="16.5" thickBot="1">
      <c r="B81" s="255"/>
      <c r="C81" s="256"/>
      <c r="D81" s="256"/>
      <c r="E81" s="256"/>
      <c r="F81" s="256"/>
      <c r="G81" s="256"/>
      <c r="H81" s="256"/>
      <c r="I81" s="256"/>
      <c r="J81" s="256"/>
      <c r="K81" s="256"/>
      <c r="L81" s="256"/>
      <c r="M81" s="256"/>
      <c r="N81" s="256"/>
      <c r="O81" s="256"/>
      <c r="P81" s="256"/>
      <c r="Q81" s="256"/>
      <c r="R81" s="256"/>
      <c r="S81" s="256"/>
      <c r="T81" s="256"/>
      <c r="U81" s="256"/>
      <c r="V81" s="256"/>
      <c r="W81" s="256"/>
      <c r="X81" s="256"/>
      <c r="Y81" s="256"/>
      <c r="Z81" s="256"/>
      <c r="AA81" s="256"/>
      <c r="AB81" s="256"/>
      <c r="AC81" s="256"/>
      <c r="AD81" s="256"/>
      <c r="AE81" s="256"/>
      <c r="AF81" s="256"/>
      <c r="AG81" s="256"/>
      <c r="AH81" s="256"/>
      <c r="AI81" s="256"/>
      <c r="AJ81" s="256"/>
      <c r="AK81" s="256"/>
      <c r="AL81" s="256"/>
      <c r="AM81" s="256"/>
      <c r="AN81" s="256"/>
      <c r="AO81" s="256"/>
      <c r="AP81" s="263" t="s">
        <v>210</v>
      </c>
      <c r="AQ81" s="264"/>
      <c r="AR81" s="264"/>
      <c r="AS81" s="264"/>
      <c r="AT81" s="264"/>
      <c r="AU81" s="265"/>
      <c r="AV81" s="167">
        <f>ROUND(SUM(AV79),20)</f>
        <v>18.98</v>
      </c>
    </row>
    <row r="82" spans="2:48" ht="18">
      <c r="B82" s="168" t="s">
        <v>211</v>
      </c>
      <c r="C82" s="169"/>
      <c r="D82" s="169"/>
      <c r="E82" s="169"/>
      <c r="F82" s="169"/>
      <c r="G82" s="169"/>
      <c r="H82" s="169"/>
      <c r="I82" s="169"/>
      <c r="J82" s="169"/>
      <c r="K82" s="169"/>
      <c r="L82" s="169"/>
      <c r="M82" s="169"/>
      <c r="N82" s="169"/>
      <c r="O82" s="169"/>
      <c r="P82" s="169"/>
      <c r="Q82" s="169"/>
      <c r="R82" s="169"/>
      <c r="S82" s="169"/>
      <c r="T82" s="169"/>
      <c r="U82" s="169"/>
      <c r="V82" s="169"/>
      <c r="W82" s="169"/>
      <c r="X82" s="169"/>
      <c r="Y82" s="169"/>
      <c r="Z82" s="169"/>
      <c r="AA82" s="169"/>
      <c r="AB82" s="169"/>
      <c r="AC82" s="169"/>
      <c r="AD82" s="169"/>
      <c r="AE82" s="169"/>
      <c r="AF82" s="169"/>
      <c r="AG82" s="169"/>
      <c r="AH82" s="169"/>
      <c r="AI82" s="169"/>
      <c r="AJ82" s="169"/>
      <c r="AK82" s="169"/>
      <c r="AL82" s="169"/>
      <c r="AM82" s="169"/>
      <c r="AN82" s="169"/>
      <c r="AO82" s="170"/>
      <c r="AP82" s="171" t="s">
        <v>212</v>
      </c>
      <c r="AQ82" s="140"/>
      <c r="AR82" s="140"/>
      <c r="AS82" s="140"/>
      <c r="AT82" s="140"/>
      <c r="AU82" s="140"/>
      <c r="AV82" s="172"/>
    </row>
    <row r="83" spans="2:48">
      <c r="B83" s="226"/>
      <c r="C83" s="227"/>
      <c r="D83" s="227"/>
      <c r="E83" s="227"/>
      <c r="F83" s="227"/>
      <c r="G83" s="227"/>
      <c r="H83" s="227"/>
      <c r="I83" s="227"/>
      <c r="J83" s="227"/>
      <c r="K83" s="227"/>
      <c r="L83" s="227"/>
      <c r="M83" s="227"/>
      <c r="N83" s="227"/>
      <c r="O83" s="227"/>
      <c r="P83" s="227"/>
      <c r="Q83" s="227"/>
      <c r="R83" s="227"/>
      <c r="S83" s="227"/>
      <c r="T83" s="227"/>
      <c r="U83" s="227"/>
      <c r="V83" s="227"/>
      <c r="W83" s="227"/>
      <c r="X83" s="227"/>
      <c r="Y83" s="227"/>
      <c r="Z83" s="227"/>
      <c r="AA83" s="227"/>
      <c r="AB83" s="227"/>
      <c r="AC83" s="227"/>
      <c r="AD83" s="227"/>
      <c r="AE83" s="227"/>
      <c r="AF83" s="227"/>
      <c r="AG83" s="227"/>
      <c r="AH83" s="227"/>
      <c r="AI83" s="227"/>
      <c r="AJ83" s="227"/>
      <c r="AK83" s="227"/>
      <c r="AL83" s="227"/>
      <c r="AM83" s="227"/>
      <c r="AN83" s="227"/>
      <c r="AO83" s="228"/>
      <c r="AP83" s="232"/>
      <c r="AQ83" s="233"/>
      <c r="AR83" s="233"/>
      <c r="AS83" s="233"/>
      <c r="AT83" s="233"/>
      <c r="AU83" s="233"/>
      <c r="AV83" s="234"/>
    </row>
    <row r="84" spans="2:48">
      <c r="B84" s="226"/>
      <c r="C84" s="227"/>
      <c r="D84" s="227"/>
      <c r="E84" s="227"/>
      <c r="F84" s="227"/>
      <c r="G84" s="227"/>
      <c r="H84" s="227"/>
      <c r="I84" s="227"/>
      <c r="J84" s="227"/>
      <c r="K84" s="227"/>
      <c r="L84" s="227"/>
      <c r="M84" s="227"/>
      <c r="N84" s="227"/>
      <c r="O84" s="227"/>
      <c r="P84" s="227"/>
      <c r="Q84" s="227"/>
      <c r="R84" s="227"/>
      <c r="S84" s="227"/>
      <c r="T84" s="227"/>
      <c r="U84" s="227"/>
      <c r="V84" s="227"/>
      <c r="W84" s="227"/>
      <c r="X84" s="227"/>
      <c r="Y84" s="227"/>
      <c r="Z84" s="227"/>
      <c r="AA84" s="227"/>
      <c r="AB84" s="227"/>
      <c r="AC84" s="227"/>
      <c r="AD84" s="227"/>
      <c r="AE84" s="227"/>
      <c r="AF84" s="227"/>
      <c r="AG84" s="227"/>
      <c r="AH84" s="227"/>
      <c r="AI84" s="227"/>
      <c r="AJ84" s="227"/>
      <c r="AK84" s="227"/>
      <c r="AL84" s="227"/>
      <c r="AM84" s="227"/>
      <c r="AN84" s="227"/>
      <c r="AO84" s="228"/>
      <c r="AP84" s="232"/>
      <c r="AQ84" s="233"/>
      <c r="AR84" s="233"/>
      <c r="AS84" s="233"/>
      <c r="AT84" s="233"/>
      <c r="AU84" s="233"/>
      <c r="AV84" s="234"/>
    </row>
    <row r="85" spans="2:48">
      <c r="B85" s="226"/>
      <c r="C85" s="227"/>
      <c r="D85" s="227"/>
      <c r="E85" s="227"/>
      <c r="F85" s="227"/>
      <c r="G85" s="227"/>
      <c r="H85" s="227"/>
      <c r="I85" s="227"/>
      <c r="J85" s="227"/>
      <c r="K85" s="227"/>
      <c r="L85" s="227"/>
      <c r="M85" s="227"/>
      <c r="N85" s="227"/>
      <c r="O85" s="227"/>
      <c r="P85" s="227"/>
      <c r="Q85" s="227"/>
      <c r="R85" s="227"/>
      <c r="S85" s="227"/>
      <c r="T85" s="227"/>
      <c r="U85" s="227"/>
      <c r="V85" s="227"/>
      <c r="W85" s="227"/>
      <c r="X85" s="227"/>
      <c r="Y85" s="227"/>
      <c r="Z85" s="227"/>
      <c r="AA85" s="227"/>
      <c r="AB85" s="227"/>
      <c r="AC85" s="227"/>
      <c r="AD85" s="227"/>
      <c r="AE85" s="227"/>
      <c r="AF85" s="227"/>
      <c r="AG85" s="227"/>
      <c r="AH85" s="227"/>
      <c r="AI85" s="227"/>
      <c r="AJ85" s="227"/>
      <c r="AK85" s="227"/>
      <c r="AL85" s="227"/>
      <c r="AM85" s="227"/>
      <c r="AN85" s="227"/>
      <c r="AO85" s="228"/>
      <c r="AP85" s="232"/>
      <c r="AQ85" s="233"/>
      <c r="AR85" s="233"/>
      <c r="AS85" s="233"/>
      <c r="AT85" s="233"/>
      <c r="AU85" s="233"/>
      <c r="AV85" s="234"/>
    </row>
    <row r="86" spans="2:48">
      <c r="B86" s="229"/>
      <c r="C86" s="230"/>
      <c r="D86" s="230"/>
      <c r="E86" s="230"/>
      <c r="F86" s="230"/>
      <c r="G86" s="230"/>
      <c r="H86" s="230"/>
      <c r="I86" s="230"/>
      <c r="J86" s="230"/>
      <c r="K86" s="230"/>
      <c r="L86" s="230"/>
      <c r="M86" s="230"/>
      <c r="N86" s="230"/>
      <c r="O86" s="230"/>
      <c r="P86" s="230"/>
      <c r="Q86" s="230"/>
      <c r="R86" s="230"/>
      <c r="S86" s="230"/>
      <c r="T86" s="230"/>
      <c r="U86" s="230"/>
      <c r="V86" s="230"/>
      <c r="W86" s="230"/>
      <c r="X86" s="230"/>
      <c r="Y86" s="230"/>
      <c r="Z86" s="230"/>
      <c r="AA86" s="230"/>
      <c r="AB86" s="230"/>
      <c r="AC86" s="230"/>
      <c r="AD86" s="230"/>
      <c r="AE86" s="230"/>
      <c r="AF86" s="230"/>
      <c r="AG86" s="230"/>
      <c r="AH86" s="230"/>
      <c r="AI86" s="230"/>
      <c r="AJ86" s="230"/>
      <c r="AK86" s="230"/>
      <c r="AL86" s="230"/>
      <c r="AM86" s="230"/>
      <c r="AN86" s="230"/>
      <c r="AO86" s="231"/>
      <c r="AP86" s="235"/>
      <c r="AQ86" s="236"/>
      <c r="AR86" s="236"/>
      <c r="AS86" s="236"/>
      <c r="AT86" s="236"/>
      <c r="AU86" s="236"/>
      <c r="AV86" s="237"/>
    </row>
    <row r="87" spans="2:48">
      <c r="B87" s="238"/>
      <c r="C87" s="239"/>
      <c r="D87" s="239"/>
      <c r="E87" s="239"/>
      <c r="F87" s="239"/>
      <c r="G87" s="239"/>
      <c r="H87" s="239"/>
      <c r="I87" s="239"/>
      <c r="J87" s="239"/>
      <c r="K87" s="239"/>
      <c r="L87" s="239"/>
      <c r="M87" s="239"/>
      <c r="N87" s="239"/>
      <c r="O87" s="239"/>
      <c r="P87" s="239"/>
      <c r="Q87" s="239"/>
      <c r="R87" s="239"/>
      <c r="S87" s="239"/>
      <c r="T87" s="239"/>
      <c r="U87" s="239"/>
      <c r="V87" s="239"/>
      <c r="W87" s="239"/>
      <c r="X87" s="239"/>
      <c r="Y87" s="239"/>
      <c r="Z87" s="239"/>
      <c r="AA87" s="239"/>
      <c r="AB87" s="239"/>
      <c r="AC87" s="239"/>
      <c r="AD87" s="239"/>
      <c r="AE87" s="239"/>
      <c r="AF87" s="239"/>
      <c r="AG87" s="239"/>
      <c r="AH87" s="239"/>
      <c r="AI87" s="239"/>
      <c r="AJ87" s="239"/>
      <c r="AK87" s="239"/>
      <c r="AL87" s="239"/>
      <c r="AM87" s="239"/>
      <c r="AN87" s="239"/>
      <c r="AO87" s="240"/>
      <c r="AP87" s="247">
        <v>0</v>
      </c>
      <c r="AQ87" s="239"/>
      <c r="AR87" s="239"/>
      <c r="AS87" s="239"/>
      <c r="AT87" s="239"/>
      <c r="AU87" s="239"/>
      <c r="AV87" s="248"/>
    </row>
    <row r="88" spans="2:48">
      <c r="B88" s="241"/>
      <c r="C88" s="242"/>
      <c r="D88" s="242"/>
      <c r="E88" s="242"/>
      <c r="F88" s="242"/>
      <c r="G88" s="242"/>
      <c r="H88" s="242"/>
      <c r="I88" s="242"/>
      <c r="J88" s="242"/>
      <c r="K88" s="242"/>
      <c r="L88" s="242"/>
      <c r="M88" s="242"/>
      <c r="N88" s="242"/>
      <c r="O88" s="242"/>
      <c r="P88" s="242"/>
      <c r="Q88" s="242"/>
      <c r="R88" s="242"/>
      <c r="S88" s="242"/>
      <c r="T88" s="242"/>
      <c r="U88" s="242"/>
      <c r="V88" s="242"/>
      <c r="W88" s="242"/>
      <c r="X88" s="242"/>
      <c r="Y88" s="242"/>
      <c r="Z88" s="242"/>
      <c r="AA88" s="242"/>
      <c r="AB88" s="242"/>
      <c r="AC88" s="242"/>
      <c r="AD88" s="242"/>
      <c r="AE88" s="242"/>
      <c r="AF88" s="242"/>
      <c r="AG88" s="242"/>
      <c r="AH88" s="242"/>
      <c r="AI88" s="242"/>
      <c r="AJ88" s="242"/>
      <c r="AK88" s="242"/>
      <c r="AL88" s="242"/>
      <c r="AM88" s="242"/>
      <c r="AN88" s="242"/>
      <c r="AO88" s="243"/>
      <c r="AP88" s="249"/>
      <c r="AQ88" s="242"/>
      <c r="AR88" s="242"/>
      <c r="AS88" s="242"/>
      <c r="AT88" s="242"/>
      <c r="AU88" s="242"/>
      <c r="AV88" s="250"/>
    </row>
    <row r="89" spans="2:48">
      <c r="B89" s="241"/>
      <c r="C89" s="242"/>
      <c r="D89" s="242"/>
      <c r="E89" s="242"/>
      <c r="F89" s="242"/>
      <c r="G89" s="242"/>
      <c r="H89" s="242"/>
      <c r="I89" s="242"/>
      <c r="J89" s="242"/>
      <c r="K89" s="242"/>
      <c r="L89" s="242"/>
      <c r="M89" s="242"/>
      <c r="N89" s="242"/>
      <c r="O89" s="242"/>
      <c r="P89" s="242"/>
      <c r="Q89" s="242"/>
      <c r="R89" s="242"/>
      <c r="S89" s="242"/>
      <c r="T89" s="242"/>
      <c r="U89" s="242"/>
      <c r="V89" s="242"/>
      <c r="W89" s="242"/>
      <c r="X89" s="242"/>
      <c r="Y89" s="242"/>
      <c r="Z89" s="242"/>
      <c r="AA89" s="242"/>
      <c r="AB89" s="242"/>
      <c r="AC89" s="242"/>
      <c r="AD89" s="242"/>
      <c r="AE89" s="242"/>
      <c r="AF89" s="242"/>
      <c r="AG89" s="242"/>
      <c r="AH89" s="242"/>
      <c r="AI89" s="242"/>
      <c r="AJ89" s="242"/>
      <c r="AK89" s="242"/>
      <c r="AL89" s="242"/>
      <c r="AM89" s="242"/>
      <c r="AN89" s="242"/>
      <c r="AO89" s="243"/>
      <c r="AP89" s="249"/>
      <c r="AQ89" s="242"/>
      <c r="AR89" s="242"/>
      <c r="AS89" s="242"/>
      <c r="AT89" s="242"/>
      <c r="AU89" s="242"/>
      <c r="AV89" s="250"/>
    </row>
    <row r="90" spans="2:48" ht="15.75" thickBot="1">
      <c r="B90" s="244"/>
      <c r="C90" s="245"/>
      <c r="D90" s="245"/>
      <c r="E90" s="245"/>
      <c r="F90" s="245"/>
      <c r="G90" s="245"/>
      <c r="H90" s="245"/>
      <c r="I90" s="245"/>
      <c r="J90" s="245"/>
      <c r="K90" s="245"/>
      <c r="L90" s="245"/>
      <c r="M90" s="245"/>
      <c r="N90" s="245"/>
      <c r="O90" s="245"/>
      <c r="P90" s="245"/>
      <c r="Q90" s="245"/>
      <c r="R90" s="245"/>
      <c r="S90" s="245"/>
      <c r="T90" s="245"/>
      <c r="U90" s="245"/>
      <c r="V90" s="245"/>
      <c r="W90" s="245"/>
      <c r="X90" s="245"/>
      <c r="Y90" s="245"/>
      <c r="Z90" s="245"/>
      <c r="AA90" s="245"/>
      <c r="AB90" s="245"/>
      <c r="AC90" s="245"/>
      <c r="AD90" s="245"/>
      <c r="AE90" s="245"/>
      <c r="AF90" s="245"/>
      <c r="AG90" s="245"/>
      <c r="AH90" s="245"/>
      <c r="AI90" s="245"/>
      <c r="AJ90" s="245"/>
      <c r="AK90" s="245"/>
      <c r="AL90" s="245"/>
      <c r="AM90" s="245"/>
      <c r="AN90" s="245"/>
      <c r="AO90" s="246"/>
      <c r="AP90" s="251"/>
      <c r="AQ90" s="245"/>
      <c r="AR90" s="245"/>
      <c r="AS90" s="245"/>
      <c r="AT90" s="245"/>
      <c r="AU90" s="245"/>
      <c r="AV90" s="252"/>
    </row>
  </sheetData>
  <mergeCells count="56">
    <mergeCell ref="B2:R7"/>
    <mergeCell ref="S2:AS7"/>
    <mergeCell ref="AT2:AV7"/>
    <mergeCell ref="B8:N8"/>
    <mergeCell ref="O8:AV8"/>
    <mergeCell ref="B10:H10"/>
    <mergeCell ref="I10:J10"/>
    <mergeCell ref="K10:L10"/>
    <mergeCell ref="M10:N10"/>
    <mergeCell ref="O10:P10"/>
    <mergeCell ref="Q10:R10"/>
    <mergeCell ref="S10:V10"/>
    <mergeCell ref="AE10:AJ10"/>
    <mergeCell ref="AK10:AN10"/>
    <mergeCell ref="AQ10:AV10"/>
    <mergeCell ref="B12:K13"/>
    <mergeCell ref="L12:AV13"/>
    <mergeCell ref="B14:K14"/>
    <mergeCell ref="L14:AO14"/>
    <mergeCell ref="AQ14:AR14"/>
    <mergeCell ref="B15:K15"/>
    <mergeCell ref="L15:AO15"/>
    <mergeCell ref="AQ15:AR15"/>
    <mergeCell ref="AS15:AT15"/>
    <mergeCell ref="AU15:AV15"/>
    <mergeCell ref="B16:K16"/>
    <mergeCell ref="L16:AO16"/>
    <mergeCell ref="AQ16:AR16"/>
    <mergeCell ref="AS16:AT16"/>
    <mergeCell ref="AU16:AV16"/>
    <mergeCell ref="AU21:AU22"/>
    <mergeCell ref="B17:AV17"/>
    <mergeCell ref="B18:G20"/>
    <mergeCell ref="H18:K20"/>
    <mergeCell ref="L18:N20"/>
    <mergeCell ref="O18:AO20"/>
    <mergeCell ref="AP18:AP20"/>
    <mergeCell ref="AQ18:AQ20"/>
    <mergeCell ref="AR18:AR20"/>
    <mergeCell ref="AS18:AV20"/>
    <mergeCell ref="AV21:AV22"/>
    <mergeCell ref="AP23:AV23"/>
    <mergeCell ref="B83:AO86"/>
    <mergeCell ref="AP83:AV86"/>
    <mergeCell ref="B87:AO90"/>
    <mergeCell ref="AP87:AV90"/>
    <mergeCell ref="AP35:AV35"/>
    <mergeCell ref="AP46:AV46"/>
    <mergeCell ref="AP65:AV65"/>
    <mergeCell ref="B79:AO81"/>
    <mergeCell ref="AP79:AU79"/>
    <mergeCell ref="AP80:AU80"/>
    <mergeCell ref="AP81:AU81"/>
    <mergeCell ref="AP21:AP22"/>
    <mergeCell ref="AQ21:AS21"/>
    <mergeCell ref="AT21:AT22"/>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workbookViewId="0"/>
  </sheetViews>
  <sheetFormatPr baseColWidth="10" defaultRowHeight="1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2:O99"/>
  <sheetViews>
    <sheetView zoomScale="70" zoomScaleNormal="70" workbookViewId="0">
      <selection activeCell="P30" sqref="P30"/>
    </sheetView>
  </sheetViews>
  <sheetFormatPr baseColWidth="10" defaultRowHeight="15"/>
  <cols>
    <col min="10" max="10" width="16.140625" customWidth="1"/>
    <col min="12" max="12" width="22.28515625" customWidth="1"/>
    <col min="14" max="14" width="18.28515625" customWidth="1"/>
  </cols>
  <sheetData>
    <row r="2" spans="2:15" ht="15.75" thickBot="1">
      <c r="B2" s="26"/>
      <c r="C2" s="26"/>
      <c r="D2" s="26"/>
      <c r="E2" s="26"/>
      <c r="F2" s="26"/>
      <c r="G2" s="26"/>
      <c r="H2" s="26"/>
      <c r="I2" s="26"/>
      <c r="J2" s="26"/>
      <c r="K2" s="26"/>
      <c r="L2" s="26"/>
      <c r="M2" s="26"/>
      <c r="N2" s="26"/>
      <c r="O2" s="26"/>
    </row>
    <row r="3" spans="2:15" ht="15.75" thickTop="1">
      <c r="B3" s="26"/>
      <c r="C3" s="27"/>
      <c r="D3" s="28"/>
      <c r="E3" s="28"/>
      <c r="F3" s="28"/>
      <c r="G3" s="28"/>
      <c r="H3" s="28"/>
      <c r="I3" s="28"/>
      <c r="J3" s="28"/>
      <c r="K3" s="28"/>
      <c r="L3" s="28"/>
      <c r="M3" s="28"/>
      <c r="N3" s="28"/>
      <c r="O3" s="29"/>
    </row>
    <row r="4" spans="2:15">
      <c r="B4" s="26"/>
      <c r="C4" s="30"/>
      <c r="D4" s="396" t="s">
        <v>47</v>
      </c>
      <c r="E4" s="396"/>
      <c r="F4" s="396"/>
      <c r="G4" s="396"/>
      <c r="H4" s="26"/>
      <c r="I4" s="26"/>
      <c r="J4" s="26"/>
      <c r="K4" s="26"/>
      <c r="L4" s="26"/>
      <c r="M4" s="26"/>
      <c r="N4" s="26"/>
      <c r="O4" s="31"/>
    </row>
    <row r="5" spans="2:15" ht="22.5">
      <c r="B5" s="26"/>
      <c r="C5" s="30"/>
      <c r="D5" s="32" t="s">
        <v>48</v>
      </c>
      <c r="E5" s="33" t="s">
        <v>49</v>
      </c>
      <c r="F5" s="397" t="s">
        <v>50</v>
      </c>
      <c r="G5" s="397"/>
      <c r="H5" s="26"/>
      <c r="I5" s="26"/>
      <c r="J5" s="26"/>
      <c r="K5" s="26"/>
      <c r="L5" s="26"/>
      <c r="M5" s="26"/>
      <c r="N5" s="26"/>
      <c r="O5" s="31"/>
    </row>
    <row r="6" spans="2:15">
      <c r="B6" s="26"/>
      <c r="C6" s="30"/>
      <c r="D6" s="26"/>
      <c r="E6" s="26"/>
      <c r="F6" s="26"/>
      <c r="G6" s="26"/>
      <c r="H6" s="26"/>
      <c r="I6" s="26"/>
      <c r="J6" s="26"/>
      <c r="K6" s="26"/>
      <c r="L6" s="26"/>
      <c r="M6" s="26"/>
      <c r="N6" s="26"/>
      <c r="O6" s="31"/>
    </row>
    <row r="7" spans="2:15">
      <c r="B7" s="26"/>
      <c r="C7" s="30"/>
      <c r="D7" s="398" t="s">
        <v>51</v>
      </c>
      <c r="E7" s="399"/>
      <c r="F7" s="399"/>
      <c r="G7" s="399"/>
      <c r="H7" s="399"/>
      <c r="I7" s="399"/>
      <c r="J7" s="399"/>
      <c r="K7" s="399"/>
      <c r="L7" s="399"/>
      <c r="M7" s="399"/>
      <c r="N7" s="400"/>
      <c r="O7" s="31"/>
    </row>
    <row r="8" spans="2:15" ht="15.75" thickBot="1">
      <c r="B8" s="26"/>
      <c r="C8" s="30"/>
      <c r="D8" s="26"/>
      <c r="E8" s="26"/>
      <c r="F8" s="26"/>
      <c r="G8" s="26"/>
      <c r="H8" s="26"/>
      <c r="I8" s="26"/>
      <c r="J8" s="26"/>
      <c r="K8" s="26"/>
      <c r="L8" s="26"/>
      <c r="M8" s="26"/>
      <c r="N8" s="26"/>
      <c r="O8" s="31"/>
    </row>
    <row r="9" spans="2:15">
      <c r="B9" s="26"/>
      <c r="C9" s="30"/>
      <c r="D9" s="401"/>
      <c r="E9" s="404"/>
      <c r="F9" s="405"/>
      <c r="G9" s="405"/>
      <c r="H9" s="405"/>
      <c r="I9" s="405"/>
      <c r="J9" s="405"/>
      <c r="K9" s="406" t="s">
        <v>52</v>
      </c>
      <c r="L9" s="406"/>
      <c r="M9" s="406"/>
      <c r="N9" s="407"/>
      <c r="O9" s="31"/>
    </row>
    <row r="10" spans="2:15">
      <c r="B10" s="26"/>
      <c r="C10" s="30"/>
      <c r="D10" s="402"/>
      <c r="E10" s="410" t="s">
        <v>53</v>
      </c>
      <c r="F10" s="411"/>
      <c r="G10" s="411"/>
      <c r="H10" s="411"/>
      <c r="I10" s="411"/>
      <c r="J10" s="411"/>
      <c r="K10" s="408"/>
      <c r="L10" s="408"/>
      <c r="M10" s="408"/>
      <c r="N10" s="409"/>
      <c r="O10" s="31"/>
    </row>
    <row r="11" spans="2:15">
      <c r="B11" s="26"/>
      <c r="C11" s="30"/>
      <c r="D11" s="402"/>
      <c r="E11" s="412"/>
      <c r="F11" s="413"/>
      <c r="G11" s="413"/>
      <c r="H11" s="413"/>
      <c r="I11" s="413"/>
      <c r="J11" s="413"/>
      <c r="K11" s="408" t="s">
        <v>52</v>
      </c>
      <c r="L11" s="414" t="s">
        <v>54</v>
      </c>
      <c r="M11" s="414"/>
      <c r="N11" s="415"/>
      <c r="O11" s="31"/>
    </row>
    <row r="12" spans="2:15">
      <c r="B12" s="26"/>
      <c r="C12" s="30"/>
      <c r="D12" s="402"/>
      <c r="E12" s="410" t="s">
        <v>55</v>
      </c>
      <c r="F12" s="411"/>
      <c r="G12" s="411"/>
      <c r="H12" s="411"/>
      <c r="I12" s="411"/>
      <c r="J12" s="411"/>
      <c r="K12" s="408"/>
      <c r="L12" s="414"/>
      <c r="M12" s="414"/>
      <c r="N12" s="415"/>
      <c r="O12" s="31"/>
    </row>
    <row r="13" spans="2:15">
      <c r="B13" s="26"/>
      <c r="C13" s="30"/>
      <c r="D13" s="402"/>
      <c r="E13" s="412" t="s">
        <v>56</v>
      </c>
      <c r="F13" s="413"/>
      <c r="G13" s="413"/>
      <c r="H13" s="413"/>
      <c r="I13" s="413"/>
      <c r="J13" s="413"/>
      <c r="K13" s="418" t="s">
        <v>57</v>
      </c>
      <c r="L13" s="421">
        <v>1</v>
      </c>
      <c r="M13" s="421" t="s">
        <v>58</v>
      </c>
      <c r="N13" s="424">
        <v>1</v>
      </c>
      <c r="O13" s="31"/>
    </row>
    <row r="14" spans="2:15">
      <c r="B14" s="26"/>
      <c r="C14" s="30"/>
      <c r="D14" s="402"/>
      <c r="E14" s="412"/>
      <c r="F14" s="413"/>
      <c r="G14" s="413"/>
      <c r="H14" s="413"/>
      <c r="I14" s="413"/>
      <c r="J14" s="413"/>
      <c r="K14" s="419"/>
      <c r="L14" s="422"/>
      <c r="M14" s="422"/>
      <c r="N14" s="425"/>
      <c r="O14" s="31"/>
    </row>
    <row r="15" spans="2:15">
      <c r="B15" s="26"/>
      <c r="C15" s="30"/>
      <c r="D15" s="403"/>
      <c r="E15" s="416"/>
      <c r="F15" s="417"/>
      <c r="G15" s="417"/>
      <c r="H15" s="417"/>
      <c r="I15" s="417"/>
      <c r="J15" s="417"/>
      <c r="K15" s="420"/>
      <c r="L15" s="423"/>
      <c r="M15" s="423"/>
      <c r="N15" s="426"/>
      <c r="O15" s="31"/>
    </row>
    <row r="16" spans="2:15" ht="15.75" thickBot="1">
      <c r="B16" s="26"/>
      <c r="C16" s="30"/>
      <c r="D16" s="34"/>
      <c r="E16" s="26"/>
      <c r="F16" s="26"/>
      <c r="G16" s="26"/>
      <c r="H16" s="26"/>
      <c r="I16" s="26"/>
      <c r="J16" s="26"/>
      <c r="K16" s="26"/>
      <c r="L16" s="26"/>
      <c r="M16" s="26"/>
      <c r="N16" s="35"/>
      <c r="O16" s="31"/>
    </row>
    <row r="17" spans="2:15">
      <c r="B17" s="26"/>
      <c r="C17" s="30"/>
      <c r="D17" s="36"/>
      <c r="E17" s="37"/>
      <c r="F17" s="37"/>
      <c r="G17" s="37"/>
      <c r="H17" s="37"/>
      <c r="I17" s="37"/>
      <c r="J17" s="37"/>
      <c r="K17" s="38" t="s">
        <v>59</v>
      </c>
      <c r="L17" s="39" t="s">
        <v>60</v>
      </c>
      <c r="M17" s="39" t="s">
        <v>61</v>
      </c>
      <c r="N17" s="40" t="s">
        <v>62</v>
      </c>
      <c r="O17" s="31"/>
    </row>
    <row r="18" spans="2:15">
      <c r="B18" s="26"/>
      <c r="C18" s="30"/>
      <c r="D18" s="34"/>
      <c r="E18" s="26"/>
      <c r="F18" s="26"/>
      <c r="G18" s="26"/>
      <c r="H18" s="26"/>
      <c r="I18" s="26"/>
      <c r="J18" s="26"/>
      <c r="K18" s="26"/>
      <c r="L18" s="41"/>
      <c r="M18" s="41"/>
      <c r="N18" s="42"/>
      <c r="O18" s="31"/>
    </row>
    <row r="19" spans="2:15">
      <c r="B19" s="26"/>
      <c r="C19" s="30"/>
      <c r="D19" s="389" t="s">
        <v>63</v>
      </c>
      <c r="E19" s="390"/>
      <c r="F19" s="390"/>
      <c r="G19" s="390"/>
      <c r="H19" s="427" t="s">
        <v>120</v>
      </c>
      <c r="I19" s="427"/>
      <c r="J19" s="427"/>
      <c r="K19" s="427"/>
      <c r="L19" s="427"/>
      <c r="M19" s="26"/>
      <c r="N19" s="35"/>
      <c r="O19" s="31"/>
    </row>
    <row r="20" spans="2:15">
      <c r="B20" s="26"/>
      <c r="C20" s="30"/>
      <c r="D20" s="34"/>
      <c r="E20" s="26"/>
      <c r="F20" s="26"/>
      <c r="G20" s="26"/>
      <c r="H20" s="26"/>
      <c r="I20" s="26"/>
      <c r="J20" s="26"/>
      <c r="K20" s="26"/>
      <c r="L20" s="26"/>
      <c r="M20" s="26"/>
      <c r="N20" s="35"/>
      <c r="O20" s="31"/>
    </row>
    <row r="21" spans="2:15" ht="15.75" thickBot="1">
      <c r="B21" s="26"/>
      <c r="C21" s="30"/>
      <c r="D21" s="43"/>
      <c r="E21" s="44"/>
      <c r="F21" s="44"/>
      <c r="G21" s="44"/>
      <c r="H21" s="44"/>
      <c r="I21" s="44"/>
      <c r="J21" s="44"/>
      <c r="K21" s="44"/>
      <c r="L21" s="44"/>
      <c r="M21" s="44"/>
      <c r="N21" s="45"/>
      <c r="O21" s="31"/>
    </row>
    <row r="22" spans="2:15" ht="15.75" thickBot="1">
      <c r="B22" s="26"/>
      <c r="C22" s="30"/>
      <c r="D22" s="34"/>
      <c r="E22" s="26"/>
      <c r="F22" s="26"/>
      <c r="G22" s="26"/>
      <c r="H22" s="26"/>
      <c r="I22" s="26"/>
      <c r="J22" s="26"/>
      <c r="K22" s="26"/>
      <c r="L22" s="26"/>
      <c r="M22" s="26"/>
      <c r="N22" s="35"/>
      <c r="O22" s="31"/>
    </row>
    <row r="23" spans="2:15">
      <c r="B23" s="26"/>
      <c r="C23" s="30"/>
      <c r="D23" s="392" t="s">
        <v>64</v>
      </c>
      <c r="E23" s="393"/>
      <c r="F23" s="393"/>
      <c r="G23" s="393"/>
      <c r="H23" s="393"/>
      <c r="I23" s="393"/>
      <c r="J23" s="393"/>
      <c r="K23" s="393"/>
      <c r="L23" s="393"/>
      <c r="M23" s="393"/>
      <c r="N23" s="394"/>
      <c r="O23" s="31"/>
    </row>
    <row r="24" spans="2:15" ht="15.75" thickBot="1">
      <c r="B24" s="26"/>
      <c r="C24" s="30"/>
      <c r="D24" s="43"/>
      <c r="E24" s="44"/>
      <c r="F24" s="44"/>
      <c r="G24" s="44"/>
      <c r="H24" s="44"/>
      <c r="I24" s="44"/>
      <c r="J24" s="44"/>
      <c r="K24" s="44"/>
      <c r="L24" s="44"/>
      <c r="M24" s="44"/>
      <c r="N24" s="45"/>
      <c r="O24" s="31"/>
    </row>
    <row r="25" spans="2:15">
      <c r="B25" s="26"/>
      <c r="C25" s="30"/>
      <c r="D25" s="46" t="s">
        <v>65</v>
      </c>
      <c r="E25" s="380" t="s">
        <v>66</v>
      </c>
      <c r="F25" s="380"/>
      <c r="G25" s="380"/>
      <c r="H25" s="380"/>
      <c r="I25" s="380"/>
      <c r="J25" s="380"/>
      <c r="K25" s="380"/>
      <c r="L25" s="380"/>
      <c r="M25" s="47" t="s">
        <v>4</v>
      </c>
      <c r="N25" s="48" t="s">
        <v>8</v>
      </c>
      <c r="O25" s="31"/>
    </row>
    <row r="26" spans="2:15" ht="15.75" thickBot="1">
      <c r="B26" s="26"/>
      <c r="C26" s="30"/>
      <c r="D26" s="49" t="s">
        <v>121</v>
      </c>
      <c r="E26" s="428" t="s">
        <v>224</v>
      </c>
      <c r="F26" s="395"/>
      <c r="G26" s="395"/>
      <c r="H26" s="395"/>
      <c r="I26" s="395"/>
      <c r="J26" s="395"/>
      <c r="K26" s="395"/>
      <c r="L26" s="395"/>
      <c r="M26" s="50" t="s">
        <v>31</v>
      </c>
      <c r="N26" s="51"/>
      <c r="O26" s="31"/>
    </row>
    <row r="27" spans="2:15">
      <c r="B27" s="26"/>
      <c r="C27" s="30"/>
      <c r="D27" s="366" t="s">
        <v>68</v>
      </c>
      <c r="E27" s="367"/>
      <c r="F27" s="367"/>
      <c r="G27" s="367"/>
      <c r="H27" s="367"/>
      <c r="I27" s="367"/>
      <c r="J27" s="367"/>
      <c r="K27" s="367"/>
      <c r="L27" s="367"/>
      <c r="M27" s="367"/>
      <c r="N27" s="368"/>
      <c r="O27" s="31"/>
    </row>
    <row r="28" spans="2:15">
      <c r="B28" s="26"/>
      <c r="C28" s="30"/>
      <c r="D28" s="369"/>
      <c r="E28" s="364"/>
      <c r="F28" s="364"/>
      <c r="G28" s="364"/>
      <c r="H28" s="364"/>
      <c r="I28" s="364"/>
      <c r="J28" s="364"/>
      <c r="K28" s="364"/>
      <c r="L28" s="364"/>
      <c r="M28" s="364"/>
      <c r="N28" s="370"/>
      <c r="O28" s="31"/>
    </row>
    <row r="29" spans="2:15" ht="15.75" thickBot="1">
      <c r="B29" s="26"/>
      <c r="C29" s="30"/>
      <c r="D29" s="371"/>
      <c r="E29" s="372"/>
      <c r="F29" s="372"/>
      <c r="G29" s="372"/>
      <c r="H29" s="372"/>
      <c r="I29" s="372"/>
      <c r="J29" s="372"/>
      <c r="K29" s="372"/>
      <c r="L29" s="372"/>
      <c r="M29" s="372"/>
      <c r="N29" s="373"/>
      <c r="O29" s="31"/>
    </row>
    <row r="30" spans="2:15" ht="30">
      <c r="B30" s="26"/>
      <c r="C30" s="30"/>
      <c r="D30" s="386" t="s">
        <v>66</v>
      </c>
      <c r="E30" s="387"/>
      <c r="F30" s="387"/>
      <c r="G30" s="387"/>
      <c r="H30" s="387"/>
      <c r="I30" s="387"/>
      <c r="J30" s="388"/>
      <c r="K30" s="52" t="s">
        <v>4</v>
      </c>
      <c r="L30" s="47" t="s">
        <v>69</v>
      </c>
      <c r="M30" s="47" t="s">
        <v>70</v>
      </c>
      <c r="N30" s="48" t="s">
        <v>71</v>
      </c>
      <c r="O30" s="31"/>
    </row>
    <row r="31" spans="2:15">
      <c r="B31" s="26"/>
      <c r="C31" s="30"/>
      <c r="D31" s="376" t="s">
        <v>104</v>
      </c>
      <c r="E31" s="377"/>
      <c r="F31" s="377"/>
      <c r="G31" s="377"/>
      <c r="H31" s="377"/>
      <c r="I31" s="377"/>
      <c r="J31" s="378"/>
      <c r="K31" s="41" t="s">
        <v>75</v>
      </c>
      <c r="L31" s="53">
        <v>33098.51</v>
      </c>
      <c r="M31" s="66">
        <v>0.1</v>
      </c>
      <c r="N31" s="55">
        <f>L31*M31</f>
        <v>3309.8510000000006</v>
      </c>
      <c r="O31" s="31"/>
    </row>
    <row r="32" spans="2:15">
      <c r="B32" s="26"/>
      <c r="C32" s="30"/>
      <c r="D32" s="346"/>
      <c r="E32" s="347"/>
      <c r="F32" s="347"/>
      <c r="G32" s="347"/>
      <c r="H32" s="347"/>
      <c r="I32" s="347"/>
      <c r="J32" s="348"/>
      <c r="K32" s="41"/>
      <c r="L32" s="53"/>
      <c r="M32" s="66"/>
      <c r="N32" s="55"/>
      <c r="O32" s="31"/>
    </row>
    <row r="33" spans="2:15">
      <c r="B33" s="26"/>
      <c r="C33" s="30"/>
      <c r="D33" s="346"/>
      <c r="E33" s="347"/>
      <c r="F33" s="347"/>
      <c r="G33" s="347"/>
      <c r="H33" s="347"/>
      <c r="I33" s="347"/>
      <c r="J33" s="348"/>
      <c r="K33" s="41"/>
      <c r="L33" s="53"/>
      <c r="M33" s="54"/>
      <c r="N33" s="55"/>
      <c r="O33" s="31"/>
    </row>
    <row r="34" spans="2:15">
      <c r="B34" s="26"/>
      <c r="C34" s="30"/>
      <c r="D34" s="346"/>
      <c r="E34" s="347"/>
      <c r="F34" s="347"/>
      <c r="G34" s="347"/>
      <c r="H34" s="347"/>
      <c r="I34" s="347"/>
      <c r="J34" s="348"/>
      <c r="K34" s="41"/>
      <c r="L34" s="53"/>
      <c r="M34" s="54"/>
      <c r="N34" s="55"/>
      <c r="O34" s="31"/>
    </row>
    <row r="35" spans="2:15">
      <c r="B35" s="26"/>
      <c r="C35" s="30"/>
      <c r="D35" s="346"/>
      <c r="E35" s="347"/>
      <c r="F35" s="347"/>
      <c r="G35" s="347"/>
      <c r="H35" s="347"/>
      <c r="I35" s="347"/>
      <c r="J35" s="348"/>
      <c r="K35" s="41"/>
      <c r="L35" s="53"/>
      <c r="M35" s="54"/>
      <c r="N35" s="55"/>
      <c r="O35" s="31"/>
    </row>
    <row r="36" spans="2:15" ht="15.75" thickBot="1">
      <c r="B36" s="26"/>
      <c r="C36" s="30"/>
      <c r="D36" s="381" t="s">
        <v>76</v>
      </c>
      <c r="E36" s="382"/>
      <c r="F36" s="382"/>
      <c r="G36" s="382"/>
      <c r="H36" s="382"/>
      <c r="I36" s="382"/>
      <c r="J36" s="382"/>
      <c r="K36" s="382"/>
      <c r="L36" s="382"/>
      <c r="M36" s="382"/>
      <c r="N36" s="59">
        <f>SUM(N31:N35)</f>
        <v>3309.8510000000006</v>
      </c>
      <c r="O36" s="31"/>
    </row>
    <row r="37" spans="2:15">
      <c r="B37" s="26"/>
      <c r="C37" s="30"/>
      <c r="D37" s="366" t="s">
        <v>77</v>
      </c>
      <c r="E37" s="367"/>
      <c r="F37" s="367"/>
      <c r="G37" s="367"/>
      <c r="H37" s="367"/>
      <c r="I37" s="367"/>
      <c r="J37" s="367"/>
      <c r="K37" s="367"/>
      <c r="L37" s="367"/>
      <c r="M37" s="367"/>
      <c r="N37" s="368"/>
      <c r="O37" s="31"/>
    </row>
    <row r="38" spans="2:15">
      <c r="B38" s="26"/>
      <c r="C38" s="30"/>
      <c r="D38" s="369"/>
      <c r="E38" s="364"/>
      <c r="F38" s="364"/>
      <c r="G38" s="364"/>
      <c r="H38" s="364"/>
      <c r="I38" s="364"/>
      <c r="J38" s="364"/>
      <c r="K38" s="364"/>
      <c r="L38" s="364"/>
      <c r="M38" s="364"/>
      <c r="N38" s="370"/>
      <c r="O38" s="31"/>
    </row>
    <row r="39" spans="2:15" ht="15.75" thickBot="1">
      <c r="B39" s="26"/>
      <c r="C39" s="30"/>
      <c r="D39" s="371"/>
      <c r="E39" s="372"/>
      <c r="F39" s="372"/>
      <c r="G39" s="372"/>
      <c r="H39" s="372"/>
      <c r="I39" s="372"/>
      <c r="J39" s="372"/>
      <c r="K39" s="372"/>
      <c r="L39" s="372"/>
      <c r="M39" s="372"/>
      <c r="N39" s="373"/>
      <c r="O39" s="31"/>
    </row>
    <row r="40" spans="2:15" ht="30">
      <c r="B40" s="26"/>
      <c r="C40" s="30"/>
      <c r="D40" s="379" t="s">
        <v>66</v>
      </c>
      <c r="E40" s="380"/>
      <c r="F40" s="380"/>
      <c r="G40" s="380"/>
      <c r="H40" s="380"/>
      <c r="I40" s="380"/>
      <c r="J40" s="380"/>
      <c r="K40" s="47" t="s">
        <v>4</v>
      </c>
      <c r="L40" s="47" t="s">
        <v>8</v>
      </c>
      <c r="M40" s="47" t="s">
        <v>78</v>
      </c>
      <c r="N40" s="48" t="s">
        <v>71</v>
      </c>
      <c r="O40" s="31"/>
    </row>
    <row r="41" spans="2:15">
      <c r="B41" s="26"/>
      <c r="C41" s="30"/>
      <c r="D41" s="376" t="s">
        <v>116</v>
      </c>
      <c r="E41" s="377"/>
      <c r="F41" s="377"/>
      <c r="G41" s="377"/>
      <c r="H41" s="377"/>
      <c r="I41" s="377"/>
      <c r="J41" s="378"/>
      <c r="K41" s="41" t="s">
        <v>33</v>
      </c>
      <c r="L41" s="60">
        <v>1</v>
      </c>
      <c r="M41" s="61">
        <f>((149800+151900+148246.46)/3)/6</f>
        <v>24997.025555555552</v>
      </c>
      <c r="N41" s="55">
        <f>M41*L41</f>
        <v>24997.025555555552</v>
      </c>
      <c r="O41" s="31"/>
    </row>
    <row r="42" spans="2:15">
      <c r="B42" s="26"/>
      <c r="C42" s="30"/>
      <c r="D42" s="376"/>
      <c r="E42" s="377"/>
      <c r="F42" s="377"/>
      <c r="G42" s="377"/>
      <c r="H42" s="377"/>
      <c r="I42" s="377"/>
      <c r="J42" s="378"/>
      <c r="K42" s="41"/>
      <c r="L42" s="60"/>
      <c r="M42" s="61"/>
      <c r="N42" s="55"/>
      <c r="O42" s="31"/>
    </row>
    <row r="43" spans="2:15">
      <c r="B43" s="26"/>
      <c r="C43" s="30"/>
      <c r="D43" s="376"/>
      <c r="E43" s="377"/>
      <c r="F43" s="377"/>
      <c r="G43" s="377"/>
      <c r="H43" s="377"/>
      <c r="I43" s="377"/>
      <c r="J43" s="378"/>
      <c r="K43" s="41"/>
      <c r="L43" s="60"/>
      <c r="M43" s="61"/>
      <c r="N43" s="55"/>
      <c r="O43" s="31"/>
    </row>
    <row r="44" spans="2:15">
      <c r="B44" s="26"/>
      <c r="C44" s="30"/>
      <c r="D44" s="376"/>
      <c r="E44" s="377"/>
      <c r="F44" s="377"/>
      <c r="G44" s="377"/>
      <c r="H44" s="377"/>
      <c r="I44" s="377"/>
      <c r="J44" s="378"/>
      <c r="K44" s="41"/>
      <c r="L44" s="60"/>
      <c r="M44" s="61"/>
      <c r="N44" s="55"/>
      <c r="O44" s="31"/>
    </row>
    <row r="45" spans="2:15">
      <c r="B45" s="26"/>
      <c r="C45" s="30"/>
      <c r="D45" s="376"/>
      <c r="E45" s="377"/>
      <c r="F45" s="377"/>
      <c r="G45" s="377"/>
      <c r="H45" s="377"/>
      <c r="I45" s="377"/>
      <c r="J45" s="378"/>
      <c r="K45" s="41"/>
      <c r="L45" s="60"/>
      <c r="M45" s="61"/>
      <c r="N45" s="55"/>
      <c r="O45" s="31"/>
    </row>
    <row r="46" spans="2:15">
      <c r="B46" s="26"/>
      <c r="C46" s="30"/>
      <c r="D46" s="346"/>
      <c r="E46" s="347"/>
      <c r="F46" s="347"/>
      <c r="G46" s="347"/>
      <c r="H46" s="347"/>
      <c r="I46" s="347"/>
      <c r="J46" s="348"/>
      <c r="K46" s="41"/>
      <c r="L46" s="57"/>
      <c r="M46" s="61"/>
      <c r="N46" s="55"/>
      <c r="O46" s="31"/>
    </row>
    <row r="47" spans="2:15">
      <c r="B47" s="26"/>
      <c r="C47" s="30"/>
      <c r="D47" s="346"/>
      <c r="E47" s="347"/>
      <c r="F47" s="347"/>
      <c r="G47" s="347"/>
      <c r="H47" s="347"/>
      <c r="I47" s="347"/>
      <c r="J47" s="348"/>
      <c r="K47" s="41"/>
      <c r="L47" s="57"/>
      <c r="M47" s="61"/>
      <c r="N47" s="55"/>
      <c r="O47" s="31"/>
    </row>
    <row r="48" spans="2:15">
      <c r="B48" s="26"/>
      <c r="C48" s="30"/>
      <c r="D48" s="346"/>
      <c r="E48" s="347"/>
      <c r="F48" s="347"/>
      <c r="G48" s="347"/>
      <c r="H48" s="347"/>
      <c r="I48" s="347"/>
      <c r="J48" s="348"/>
      <c r="K48" s="41"/>
      <c r="L48" s="57"/>
      <c r="M48" s="61"/>
      <c r="N48" s="55"/>
      <c r="O48" s="31"/>
    </row>
    <row r="49" spans="2:15" ht="15.75" thickBot="1">
      <c r="B49" s="26"/>
      <c r="C49" s="30"/>
      <c r="D49" s="381" t="s">
        <v>76</v>
      </c>
      <c r="E49" s="382"/>
      <c r="F49" s="382"/>
      <c r="G49" s="382"/>
      <c r="H49" s="382"/>
      <c r="I49" s="382"/>
      <c r="J49" s="382"/>
      <c r="K49" s="382"/>
      <c r="L49" s="382"/>
      <c r="M49" s="382"/>
      <c r="N49" s="59">
        <f>SUM(N41:N48)</f>
        <v>24997.025555555552</v>
      </c>
      <c r="O49" s="31"/>
    </row>
    <row r="50" spans="2:15">
      <c r="B50" s="26"/>
      <c r="C50" s="30"/>
      <c r="D50" s="366" t="s">
        <v>79</v>
      </c>
      <c r="E50" s="367"/>
      <c r="F50" s="367"/>
      <c r="G50" s="367"/>
      <c r="H50" s="367"/>
      <c r="I50" s="367"/>
      <c r="J50" s="367"/>
      <c r="K50" s="367"/>
      <c r="L50" s="367"/>
      <c r="M50" s="367"/>
      <c r="N50" s="368"/>
      <c r="O50" s="31"/>
    </row>
    <row r="51" spans="2:15">
      <c r="B51" s="26"/>
      <c r="C51" s="30"/>
      <c r="D51" s="369"/>
      <c r="E51" s="364"/>
      <c r="F51" s="364"/>
      <c r="G51" s="364"/>
      <c r="H51" s="364"/>
      <c r="I51" s="364"/>
      <c r="J51" s="364"/>
      <c r="K51" s="364"/>
      <c r="L51" s="364"/>
      <c r="M51" s="364"/>
      <c r="N51" s="370"/>
      <c r="O51" s="31"/>
    </row>
    <row r="52" spans="2:15" ht="15.75" thickBot="1">
      <c r="B52" s="26"/>
      <c r="C52" s="30"/>
      <c r="D52" s="371"/>
      <c r="E52" s="372"/>
      <c r="F52" s="372"/>
      <c r="G52" s="372"/>
      <c r="H52" s="372"/>
      <c r="I52" s="372"/>
      <c r="J52" s="372"/>
      <c r="K52" s="372"/>
      <c r="L52" s="372"/>
      <c r="M52" s="372"/>
      <c r="N52" s="373"/>
      <c r="O52" s="31"/>
    </row>
    <row r="53" spans="2:15" ht="30">
      <c r="B53" s="26"/>
      <c r="C53" s="30"/>
      <c r="D53" s="379" t="s">
        <v>80</v>
      </c>
      <c r="E53" s="380"/>
      <c r="F53" s="380"/>
      <c r="G53" s="380"/>
      <c r="H53" s="380"/>
      <c r="I53" s="380"/>
      <c r="J53" s="47" t="s">
        <v>81</v>
      </c>
      <c r="K53" s="47" t="s">
        <v>82</v>
      </c>
      <c r="L53" s="47" t="s">
        <v>4</v>
      </c>
      <c r="M53" s="47" t="s">
        <v>69</v>
      </c>
      <c r="N53" s="48" t="s">
        <v>71</v>
      </c>
      <c r="O53" s="31"/>
    </row>
    <row r="54" spans="2:15">
      <c r="B54" s="26"/>
      <c r="C54" s="30"/>
      <c r="D54" s="346"/>
      <c r="E54" s="347"/>
      <c r="F54" s="347"/>
      <c r="G54" s="347"/>
      <c r="H54" s="347"/>
      <c r="I54" s="348"/>
      <c r="J54" s="57"/>
      <c r="K54" s="57"/>
      <c r="L54" s="96"/>
      <c r="M54" s="97"/>
      <c r="N54" s="98"/>
      <c r="O54" s="31"/>
    </row>
    <row r="55" spans="2:15">
      <c r="B55" s="26"/>
      <c r="C55" s="30"/>
      <c r="D55" s="346"/>
      <c r="E55" s="347"/>
      <c r="F55" s="347"/>
      <c r="G55" s="347"/>
      <c r="H55" s="347"/>
      <c r="I55" s="348"/>
      <c r="J55" s="57"/>
      <c r="K55" s="57"/>
      <c r="L55" s="57"/>
      <c r="M55" s="57"/>
      <c r="N55" s="58"/>
      <c r="O55" s="31"/>
    </row>
    <row r="56" spans="2:15">
      <c r="B56" s="26"/>
      <c r="C56" s="30"/>
      <c r="D56" s="346"/>
      <c r="E56" s="347"/>
      <c r="F56" s="347"/>
      <c r="G56" s="347"/>
      <c r="H56" s="347"/>
      <c r="I56" s="348"/>
      <c r="J56" s="57"/>
      <c r="K56" s="57"/>
      <c r="L56" s="57"/>
      <c r="M56" s="57"/>
      <c r="N56" s="58"/>
      <c r="O56" s="31"/>
    </row>
    <row r="57" spans="2:15" ht="15.75" thickBot="1">
      <c r="B57" s="26"/>
      <c r="C57" s="30"/>
      <c r="D57" s="381" t="s">
        <v>76</v>
      </c>
      <c r="E57" s="382"/>
      <c r="F57" s="382"/>
      <c r="G57" s="382"/>
      <c r="H57" s="382"/>
      <c r="I57" s="382"/>
      <c r="J57" s="382"/>
      <c r="K57" s="382"/>
      <c r="L57" s="382"/>
      <c r="M57" s="382"/>
      <c r="N57" s="62">
        <f>SUM(N54:N56)</f>
        <v>0</v>
      </c>
      <c r="O57" s="31"/>
    </row>
    <row r="58" spans="2:15">
      <c r="B58" s="26"/>
      <c r="C58" s="30"/>
      <c r="D58" s="366" t="s">
        <v>83</v>
      </c>
      <c r="E58" s="367"/>
      <c r="F58" s="367"/>
      <c r="G58" s="367"/>
      <c r="H58" s="367"/>
      <c r="I58" s="367"/>
      <c r="J58" s="367"/>
      <c r="K58" s="367"/>
      <c r="L58" s="367"/>
      <c r="M58" s="367"/>
      <c r="N58" s="368"/>
      <c r="O58" s="31"/>
    </row>
    <row r="59" spans="2:15">
      <c r="B59" s="26"/>
      <c r="C59" s="30"/>
      <c r="D59" s="369"/>
      <c r="E59" s="364"/>
      <c r="F59" s="364"/>
      <c r="G59" s="364"/>
      <c r="H59" s="364"/>
      <c r="I59" s="364"/>
      <c r="J59" s="364"/>
      <c r="K59" s="364"/>
      <c r="L59" s="364"/>
      <c r="M59" s="364"/>
      <c r="N59" s="370"/>
      <c r="O59" s="31"/>
    </row>
    <row r="60" spans="2:15" ht="15.75" thickBot="1">
      <c r="B60" s="26"/>
      <c r="C60" s="30"/>
      <c r="D60" s="371"/>
      <c r="E60" s="372"/>
      <c r="F60" s="372"/>
      <c r="G60" s="372"/>
      <c r="H60" s="372"/>
      <c r="I60" s="372"/>
      <c r="J60" s="372"/>
      <c r="K60" s="372"/>
      <c r="L60" s="372"/>
      <c r="M60" s="372"/>
      <c r="N60" s="373"/>
      <c r="O60" s="31"/>
    </row>
    <row r="61" spans="2:15" ht="30">
      <c r="B61" s="26"/>
      <c r="C61" s="30"/>
      <c r="D61" s="374" t="s">
        <v>84</v>
      </c>
      <c r="E61" s="375"/>
      <c r="F61" s="375"/>
      <c r="G61" s="375"/>
      <c r="H61" s="375"/>
      <c r="I61" s="375"/>
      <c r="J61" s="63" t="s">
        <v>85</v>
      </c>
      <c r="K61" s="63" t="s">
        <v>86</v>
      </c>
      <c r="L61" s="63" t="s">
        <v>87</v>
      </c>
      <c r="M61" s="63" t="s">
        <v>70</v>
      </c>
      <c r="N61" s="64" t="s">
        <v>71</v>
      </c>
      <c r="O61" s="31"/>
    </row>
    <row r="62" spans="2:15">
      <c r="B62" s="26"/>
      <c r="C62" s="30"/>
      <c r="D62" s="376" t="s">
        <v>117</v>
      </c>
      <c r="E62" s="377"/>
      <c r="F62" s="377"/>
      <c r="G62" s="377"/>
      <c r="H62" s="377"/>
      <c r="I62" s="378"/>
      <c r="J62" s="65">
        <v>209292</v>
      </c>
      <c r="K62" s="66">
        <v>2</v>
      </c>
      <c r="L62" s="65">
        <f>K62*J62</f>
        <v>418584</v>
      </c>
      <c r="M62" s="54">
        <v>25</v>
      </c>
      <c r="N62" s="100">
        <f>L62/M62</f>
        <v>16743.36</v>
      </c>
      <c r="O62" s="31"/>
    </row>
    <row r="63" spans="2:15">
      <c r="B63" s="26"/>
      <c r="C63" s="30"/>
      <c r="D63" s="376"/>
      <c r="E63" s="377"/>
      <c r="F63" s="377"/>
      <c r="G63" s="377"/>
      <c r="H63" s="377"/>
      <c r="I63" s="378"/>
      <c r="J63" s="65"/>
      <c r="K63" s="66"/>
      <c r="L63" s="65"/>
      <c r="M63" s="54"/>
      <c r="N63" s="67"/>
      <c r="O63" s="31"/>
    </row>
    <row r="64" spans="2:15">
      <c r="B64" s="26"/>
      <c r="C64" s="30"/>
      <c r="D64" s="376"/>
      <c r="E64" s="377"/>
      <c r="F64" s="377"/>
      <c r="G64" s="377"/>
      <c r="H64" s="377"/>
      <c r="I64" s="378"/>
      <c r="J64" s="65"/>
      <c r="K64" s="68"/>
      <c r="L64" s="69"/>
      <c r="M64" s="54"/>
      <c r="N64" s="67"/>
      <c r="O64" s="31"/>
    </row>
    <row r="65" spans="2:15">
      <c r="B65" s="26"/>
      <c r="C65" s="30"/>
      <c r="D65" s="346"/>
      <c r="E65" s="347"/>
      <c r="F65" s="347"/>
      <c r="G65" s="347"/>
      <c r="H65" s="347"/>
      <c r="I65" s="348"/>
      <c r="J65" s="57"/>
      <c r="K65" s="57"/>
      <c r="L65" s="57"/>
      <c r="M65" s="57"/>
      <c r="N65" s="58"/>
      <c r="O65" s="31"/>
    </row>
    <row r="66" spans="2:15" ht="15.75" thickBot="1">
      <c r="B66" s="26"/>
      <c r="C66" s="30"/>
      <c r="D66" s="350" t="s">
        <v>76</v>
      </c>
      <c r="E66" s="351"/>
      <c r="F66" s="351"/>
      <c r="G66" s="351"/>
      <c r="H66" s="351"/>
      <c r="I66" s="351"/>
      <c r="J66" s="351"/>
      <c r="K66" s="351"/>
      <c r="L66" s="351"/>
      <c r="M66" s="351"/>
      <c r="N66" s="70">
        <f>SUM(N62:N65)</f>
        <v>16743.36</v>
      </c>
      <c r="O66" s="31"/>
    </row>
    <row r="67" spans="2:15">
      <c r="B67" s="26"/>
      <c r="C67" s="30"/>
      <c r="D67" s="71"/>
      <c r="E67" s="72"/>
      <c r="F67" s="72"/>
      <c r="G67" s="72"/>
      <c r="H67" s="72"/>
      <c r="I67" s="72"/>
      <c r="J67" s="72"/>
      <c r="K67" s="72"/>
      <c r="L67" s="72"/>
      <c r="M67" s="72"/>
      <c r="N67" s="73"/>
      <c r="O67" s="31"/>
    </row>
    <row r="68" spans="2:15" ht="15.75" thickBot="1">
      <c r="B68" s="26"/>
      <c r="C68" s="30"/>
      <c r="D68" s="352" t="s">
        <v>90</v>
      </c>
      <c r="E68" s="353"/>
      <c r="F68" s="353"/>
      <c r="G68" s="353"/>
      <c r="H68" s="353"/>
      <c r="I68" s="353"/>
      <c r="J68" s="353"/>
      <c r="K68" s="353"/>
      <c r="L68" s="353"/>
      <c r="M68" s="353"/>
      <c r="N68" s="74">
        <f>ROUND(N36+N49+N57+N66,0)</f>
        <v>45050</v>
      </c>
      <c r="O68" s="31"/>
    </row>
    <row r="69" spans="2:15" ht="15.75" thickTop="1">
      <c r="B69" s="26"/>
      <c r="C69" s="30"/>
      <c r="D69" s="75"/>
      <c r="E69" s="76"/>
      <c r="F69" s="76"/>
      <c r="G69" s="76"/>
      <c r="H69" s="76"/>
      <c r="I69" s="76"/>
      <c r="J69" s="76"/>
      <c r="K69" s="76"/>
      <c r="L69" s="76"/>
      <c r="M69" s="76"/>
      <c r="N69" s="77"/>
      <c r="O69" s="31"/>
    </row>
    <row r="70" spans="2:15">
      <c r="B70" s="26"/>
      <c r="C70" s="30"/>
      <c r="D70" s="78"/>
      <c r="E70" s="79"/>
      <c r="F70" s="79"/>
      <c r="G70" s="79"/>
      <c r="H70" s="354"/>
      <c r="I70" s="354"/>
      <c r="J70" s="354"/>
      <c r="K70" s="354"/>
      <c r="L70" s="79"/>
      <c r="M70" s="79"/>
      <c r="N70" s="80"/>
      <c r="O70" s="31"/>
    </row>
    <row r="71" spans="2:15">
      <c r="B71" s="26"/>
      <c r="C71" s="30"/>
      <c r="D71" s="78"/>
      <c r="E71" s="79"/>
      <c r="F71" s="79"/>
      <c r="G71" s="79"/>
      <c r="H71" s="354"/>
      <c r="I71" s="354"/>
      <c r="J71" s="354"/>
      <c r="K71" s="354"/>
      <c r="L71" s="79"/>
      <c r="M71" s="79"/>
      <c r="N71" s="80"/>
      <c r="O71" s="31"/>
    </row>
    <row r="72" spans="2:15" ht="15.75" thickBot="1">
      <c r="B72" s="26"/>
      <c r="C72" s="30"/>
      <c r="D72" s="78"/>
      <c r="E72" s="79"/>
      <c r="F72" s="79"/>
      <c r="G72" s="81" t="s">
        <v>91</v>
      </c>
      <c r="H72" s="355"/>
      <c r="I72" s="355"/>
      <c r="J72" s="355"/>
      <c r="K72" s="355"/>
      <c r="L72" s="79"/>
      <c r="M72" s="79"/>
      <c r="N72" s="80"/>
      <c r="O72" s="31"/>
    </row>
    <row r="73" spans="2:15">
      <c r="B73" s="26"/>
      <c r="C73" s="30"/>
      <c r="D73" s="78"/>
      <c r="E73" s="79"/>
      <c r="F73" s="79"/>
      <c r="G73" s="82" t="s">
        <v>92</v>
      </c>
      <c r="H73" s="356"/>
      <c r="I73" s="356"/>
      <c r="J73" s="356"/>
      <c r="K73" s="356"/>
      <c r="L73" s="356"/>
      <c r="M73" s="79"/>
      <c r="N73" s="80"/>
      <c r="O73" s="31"/>
    </row>
    <row r="74" spans="2:15" ht="15.75">
      <c r="B74" s="26"/>
      <c r="C74" s="30"/>
      <c r="D74" s="78"/>
      <c r="E74" s="79"/>
      <c r="F74" s="79"/>
      <c r="G74" s="342" t="s">
        <v>93</v>
      </c>
      <c r="H74" s="342"/>
      <c r="I74" s="342"/>
      <c r="J74" s="342"/>
      <c r="K74" s="342"/>
      <c r="L74" s="79"/>
      <c r="M74" s="79"/>
      <c r="N74" s="80"/>
      <c r="O74" s="31"/>
    </row>
    <row r="75" spans="2:15">
      <c r="B75" s="26"/>
      <c r="C75" s="30"/>
      <c r="D75" s="78"/>
      <c r="E75" s="79"/>
      <c r="F75" s="79"/>
      <c r="G75" s="83"/>
      <c r="H75" s="79"/>
      <c r="I75" s="79"/>
      <c r="J75" s="79"/>
      <c r="K75" s="79"/>
      <c r="L75" s="79"/>
      <c r="M75" s="79"/>
      <c r="N75" s="80"/>
      <c r="O75" s="31"/>
    </row>
    <row r="76" spans="2:15">
      <c r="B76" s="26"/>
      <c r="C76" s="30"/>
      <c r="D76" s="78"/>
      <c r="E76" s="79"/>
      <c r="F76" s="79"/>
      <c r="G76" s="357"/>
      <c r="H76" s="357"/>
      <c r="I76" s="357"/>
      <c r="J76" s="357"/>
      <c r="K76" s="357"/>
      <c r="L76" s="79"/>
      <c r="M76" s="79"/>
      <c r="N76" s="80"/>
      <c r="O76" s="31"/>
    </row>
    <row r="77" spans="2:15" ht="15.75" thickBot="1">
      <c r="B77" s="26"/>
      <c r="C77" s="30"/>
      <c r="D77" s="84"/>
      <c r="E77" s="85"/>
      <c r="F77" s="85"/>
      <c r="G77" s="81"/>
      <c r="H77" s="85"/>
      <c r="I77" s="85"/>
      <c r="J77" s="85"/>
      <c r="K77" s="85"/>
      <c r="L77" s="85"/>
      <c r="M77" s="85"/>
      <c r="N77" s="86"/>
      <c r="O77" s="31"/>
    </row>
    <row r="78" spans="2:15" ht="15.75" thickBot="1">
      <c r="B78" s="26"/>
      <c r="C78" s="30"/>
      <c r="D78" s="87" t="s">
        <v>94</v>
      </c>
      <c r="E78" s="88"/>
      <c r="F78" s="358"/>
      <c r="G78" s="358"/>
      <c r="H78" s="358"/>
      <c r="I78" s="358"/>
      <c r="J78" s="358"/>
      <c r="K78" s="358"/>
      <c r="L78" s="358"/>
      <c r="M78" s="358"/>
      <c r="N78" s="359"/>
      <c r="O78" s="31"/>
    </row>
    <row r="79" spans="2:15" ht="15.75" thickBot="1">
      <c r="B79" s="26"/>
      <c r="C79" s="30"/>
      <c r="D79" s="360"/>
      <c r="E79" s="361"/>
      <c r="F79" s="361"/>
      <c r="G79" s="361"/>
      <c r="H79" s="361"/>
      <c r="I79" s="361"/>
      <c r="J79" s="361"/>
      <c r="K79" s="361"/>
      <c r="L79" s="361"/>
      <c r="M79" s="361"/>
      <c r="N79" s="362"/>
      <c r="O79" s="31"/>
    </row>
    <row r="80" spans="2:15" ht="15.75" thickBot="1">
      <c r="B80" s="26"/>
      <c r="C80" s="30"/>
      <c r="D80" s="360"/>
      <c r="E80" s="361"/>
      <c r="F80" s="361"/>
      <c r="G80" s="361"/>
      <c r="H80" s="361"/>
      <c r="I80" s="361"/>
      <c r="J80" s="361"/>
      <c r="K80" s="361"/>
      <c r="L80" s="361"/>
      <c r="M80" s="361"/>
      <c r="N80" s="362"/>
      <c r="O80" s="31"/>
    </row>
    <row r="81" spans="2:15">
      <c r="B81" s="26"/>
      <c r="C81" s="30"/>
      <c r="D81" s="78"/>
      <c r="E81" s="79"/>
      <c r="F81" s="79"/>
      <c r="G81" s="79"/>
      <c r="H81" s="79"/>
      <c r="I81" s="79"/>
      <c r="J81" s="79"/>
      <c r="K81" s="79"/>
      <c r="L81" s="79"/>
      <c r="M81" s="79"/>
      <c r="N81" s="80"/>
      <c r="O81" s="31"/>
    </row>
    <row r="82" spans="2:15">
      <c r="B82" s="26"/>
      <c r="C82" s="30"/>
      <c r="D82" s="89" t="s">
        <v>95</v>
      </c>
      <c r="E82" s="79"/>
      <c r="F82" s="79"/>
      <c r="G82" s="79"/>
      <c r="H82" s="79"/>
      <c r="I82" s="79"/>
      <c r="J82" s="79"/>
      <c r="K82" s="79"/>
      <c r="L82" s="79"/>
      <c r="M82" s="79"/>
      <c r="N82" s="80"/>
      <c r="O82" s="31"/>
    </row>
    <row r="83" spans="2:15">
      <c r="B83" s="26"/>
      <c r="C83" s="30"/>
      <c r="D83" s="363" t="s">
        <v>96</v>
      </c>
      <c r="E83" s="364"/>
      <c r="F83" s="364"/>
      <c r="G83" s="364"/>
      <c r="H83" s="364"/>
      <c r="I83" s="364"/>
      <c r="J83" s="364"/>
      <c r="K83" s="364"/>
      <c r="L83" s="364"/>
      <c r="M83" s="364"/>
      <c r="N83" s="365"/>
      <c r="O83" s="31"/>
    </row>
    <row r="84" spans="2:15">
      <c r="B84" s="26"/>
      <c r="C84" s="30"/>
      <c r="D84" s="363"/>
      <c r="E84" s="364"/>
      <c r="F84" s="364"/>
      <c r="G84" s="364"/>
      <c r="H84" s="364"/>
      <c r="I84" s="364"/>
      <c r="J84" s="364"/>
      <c r="K84" s="364"/>
      <c r="L84" s="364"/>
      <c r="M84" s="364"/>
      <c r="N84" s="365"/>
      <c r="O84" s="31"/>
    </row>
    <row r="85" spans="2:15">
      <c r="B85" s="26"/>
      <c r="C85" s="30"/>
      <c r="D85" s="363" t="s">
        <v>97</v>
      </c>
      <c r="E85" s="364"/>
      <c r="F85" s="364"/>
      <c r="G85" s="364"/>
      <c r="H85" s="364"/>
      <c r="I85" s="364"/>
      <c r="J85" s="364"/>
      <c r="K85" s="364"/>
      <c r="L85" s="364"/>
      <c r="M85" s="364"/>
      <c r="N85" s="365"/>
      <c r="O85" s="31"/>
    </row>
    <row r="86" spans="2:15">
      <c r="B86" s="26"/>
      <c r="C86" s="30"/>
      <c r="D86" s="363"/>
      <c r="E86" s="364"/>
      <c r="F86" s="364"/>
      <c r="G86" s="364"/>
      <c r="H86" s="364"/>
      <c r="I86" s="364"/>
      <c r="J86" s="364"/>
      <c r="K86" s="364"/>
      <c r="L86" s="364"/>
      <c r="M86" s="364"/>
      <c r="N86" s="365"/>
      <c r="O86" s="31"/>
    </row>
    <row r="87" spans="2:15">
      <c r="B87" s="26"/>
      <c r="C87" s="30"/>
      <c r="D87" s="78"/>
      <c r="E87" s="79"/>
      <c r="F87" s="79"/>
      <c r="G87" s="79"/>
      <c r="H87" s="79"/>
      <c r="I87" s="79"/>
      <c r="J87" s="79"/>
      <c r="K87" s="79"/>
      <c r="L87" s="79"/>
      <c r="M87" s="79"/>
      <c r="N87" s="80"/>
      <c r="O87" s="31"/>
    </row>
    <row r="88" spans="2:15">
      <c r="B88" s="26"/>
      <c r="C88" s="30"/>
      <c r="D88" s="78"/>
      <c r="E88" s="79"/>
      <c r="F88" s="79"/>
      <c r="G88" s="79"/>
      <c r="H88" s="79"/>
      <c r="I88" s="79"/>
      <c r="J88" s="79"/>
      <c r="K88" s="79"/>
      <c r="L88" s="79"/>
      <c r="M88" s="79"/>
      <c r="N88" s="80"/>
      <c r="O88" s="31"/>
    </row>
    <row r="89" spans="2:15">
      <c r="B89" s="26"/>
      <c r="C89" s="30"/>
      <c r="D89" s="78"/>
      <c r="E89" s="79"/>
      <c r="F89" s="79"/>
      <c r="G89" s="79"/>
      <c r="H89" s="79"/>
      <c r="I89" s="79"/>
      <c r="J89" s="79"/>
      <c r="K89" s="79"/>
      <c r="L89" s="79"/>
      <c r="M89" s="79"/>
      <c r="N89" s="80"/>
      <c r="O89" s="31"/>
    </row>
    <row r="90" spans="2:15">
      <c r="B90" s="26"/>
      <c r="C90" s="30"/>
      <c r="D90" s="78"/>
      <c r="E90" s="79"/>
      <c r="F90" s="79"/>
      <c r="G90" s="79"/>
      <c r="H90" s="343"/>
      <c r="I90" s="343"/>
      <c r="J90" s="343"/>
      <c r="K90" s="343"/>
      <c r="L90" s="79"/>
      <c r="M90" s="79"/>
      <c r="N90" s="80"/>
      <c r="O90" s="31"/>
    </row>
    <row r="91" spans="2:15">
      <c r="B91" s="26"/>
      <c r="C91" s="30"/>
      <c r="D91" s="78"/>
      <c r="E91" s="79"/>
      <c r="F91" s="79"/>
      <c r="G91" s="79"/>
      <c r="H91" s="343"/>
      <c r="I91" s="343"/>
      <c r="J91" s="343"/>
      <c r="K91" s="343"/>
      <c r="L91" s="79"/>
      <c r="M91" s="79"/>
      <c r="N91" s="80"/>
      <c r="O91" s="31"/>
    </row>
    <row r="92" spans="2:15" ht="15.75" thickBot="1">
      <c r="B92" s="26"/>
      <c r="C92" s="30"/>
      <c r="D92" s="78"/>
      <c r="E92" s="79"/>
      <c r="F92" s="79"/>
      <c r="G92" s="81" t="s">
        <v>91</v>
      </c>
      <c r="H92" s="349"/>
      <c r="I92" s="349"/>
      <c r="J92" s="349"/>
      <c r="K92" s="349"/>
      <c r="L92" s="79"/>
      <c r="M92" s="79"/>
      <c r="N92" s="80"/>
      <c r="O92" s="31"/>
    </row>
    <row r="93" spans="2:15">
      <c r="B93" s="26"/>
      <c r="C93" s="30"/>
      <c r="D93" s="78"/>
      <c r="E93" s="79"/>
      <c r="F93" s="79"/>
      <c r="G93" s="82" t="s">
        <v>92</v>
      </c>
      <c r="H93" s="341"/>
      <c r="I93" s="341"/>
      <c r="J93" s="341"/>
      <c r="K93" s="341"/>
      <c r="L93" s="79"/>
      <c r="M93" s="79"/>
      <c r="N93" s="80"/>
      <c r="O93" s="31"/>
    </row>
    <row r="94" spans="2:15" ht="15.75">
      <c r="B94" s="26"/>
      <c r="C94" s="30"/>
      <c r="D94" s="78"/>
      <c r="E94" s="79"/>
      <c r="F94" s="79"/>
      <c r="G94" s="342" t="s">
        <v>98</v>
      </c>
      <c r="H94" s="342"/>
      <c r="I94" s="342"/>
      <c r="J94" s="342"/>
      <c r="K94" s="342"/>
      <c r="L94" s="79"/>
      <c r="M94" s="79"/>
      <c r="N94" s="80"/>
      <c r="O94" s="31"/>
    </row>
    <row r="95" spans="2:15">
      <c r="B95" s="26"/>
      <c r="C95" s="30"/>
      <c r="D95" s="78"/>
      <c r="E95" s="79"/>
      <c r="F95" s="79"/>
      <c r="G95" s="342"/>
      <c r="H95" s="342"/>
      <c r="I95" s="342"/>
      <c r="J95" s="342"/>
      <c r="K95" s="342"/>
      <c r="L95" s="90"/>
      <c r="M95" s="79"/>
      <c r="N95" s="80"/>
      <c r="O95" s="31"/>
    </row>
    <row r="96" spans="2:15">
      <c r="B96" s="26"/>
      <c r="C96" s="30"/>
      <c r="D96" s="78"/>
      <c r="E96" s="79"/>
      <c r="F96" s="79"/>
      <c r="G96" s="343"/>
      <c r="H96" s="343"/>
      <c r="I96" s="343"/>
      <c r="J96" s="343"/>
      <c r="K96" s="79"/>
      <c r="L96" s="79"/>
      <c r="M96" s="79"/>
      <c r="N96" s="80"/>
      <c r="O96" s="31"/>
    </row>
    <row r="97" spans="2:15" ht="15.75" thickBot="1">
      <c r="B97" s="26"/>
      <c r="C97" s="30"/>
      <c r="D97" s="344"/>
      <c r="E97" s="345"/>
      <c r="F97" s="345"/>
      <c r="G97" s="91"/>
      <c r="H97" s="91"/>
      <c r="I97" s="91"/>
      <c r="J97" s="91"/>
      <c r="K97" s="91"/>
      <c r="L97" s="91"/>
      <c r="M97" s="91"/>
      <c r="N97" s="92"/>
      <c r="O97" s="31"/>
    </row>
    <row r="98" spans="2:15" ht="16.5" thickTop="1" thickBot="1">
      <c r="B98" s="26"/>
      <c r="C98" s="93"/>
      <c r="D98" s="94"/>
      <c r="E98" s="94"/>
      <c r="F98" s="94"/>
      <c r="G98" s="94"/>
      <c r="H98" s="94"/>
      <c r="I98" s="94"/>
      <c r="J98" s="94"/>
      <c r="K98" s="94"/>
      <c r="L98" s="94"/>
      <c r="M98" s="94"/>
      <c r="N98" s="94"/>
      <c r="O98" s="95"/>
    </row>
    <row r="99" spans="2:15" ht="15.75" thickTop="1">
      <c r="B99" s="26"/>
      <c r="C99" s="26"/>
      <c r="D99" s="26"/>
      <c r="E99" s="26"/>
      <c r="F99" s="26"/>
      <c r="G99" s="26"/>
      <c r="H99" s="26"/>
      <c r="I99" s="26"/>
      <c r="J99" s="26"/>
      <c r="K99" s="26"/>
      <c r="L99" s="26"/>
      <c r="M99" s="26"/>
      <c r="N99" s="26"/>
      <c r="O99" s="26"/>
    </row>
  </sheetData>
  <mergeCells count="69">
    <mergeCell ref="D4:G4"/>
    <mergeCell ref="F5:G5"/>
    <mergeCell ref="D7:N7"/>
    <mergeCell ref="D9:D15"/>
    <mergeCell ref="E9:J9"/>
    <mergeCell ref="K9:N10"/>
    <mergeCell ref="E10:J10"/>
    <mergeCell ref="E11:J11"/>
    <mergeCell ref="K11:K12"/>
    <mergeCell ref="L11:N12"/>
    <mergeCell ref="E12:J12"/>
    <mergeCell ref="E13:J15"/>
    <mergeCell ref="K13:K15"/>
    <mergeCell ref="L13:L15"/>
    <mergeCell ref="M13:M15"/>
    <mergeCell ref="N13:N15"/>
    <mergeCell ref="D19:G19"/>
    <mergeCell ref="H19:L19"/>
    <mergeCell ref="D23:N23"/>
    <mergeCell ref="E25:L25"/>
    <mergeCell ref="E26:L26"/>
    <mergeCell ref="D27:N29"/>
    <mergeCell ref="D30:J30"/>
    <mergeCell ref="D31:J31"/>
    <mergeCell ref="D32:J32"/>
    <mergeCell ref="D33:J33"/>
    <mergeCell ref="D34:J34"/>
    <mergeCell ref="D35:J35"/>
    <mergeCell ref="D36:M36"/>
    <mergeCell ref="D37:N39"/>
    <mergeCell ref="D40:J40"/>
    <mergeCell ref="D41:J41"/>
    <mergeCell ref="D42:J42"/>
    <mergeCell ref="D43:J43"/>
    <mergeCell ref="D44:J44"/>
    <mergeCell ref="D45:J45"/>
    <mergeCell ref="D46:J46"/>
    <mergeCell ref="D47:J47"/>
    <mergeCell ref="D48:J48"/>
    <mergeCell ref="D49:M49"/>
    <mergeCell ref="D50:N52"/>
    <mergeCell ref="D53:I53"/>
    <mergeCell ref="D54:I54"/>
    <mergeCell ref="D55:I55"/>
    <mergeCell ref="D56:I56"/>
    <mergeCell ref="D57:M57"/>
    <mergeCell ref="D58:N60"/>
    <mergeCell ref="D61:I61"/>
    <mergeCell ref="D62:I62"/>
    <mergeCell ref="D63:I63"/>
    <mergeCell ref="D64:I64"/>
    <mergeCell ref="D65:I65"/>
    <mergeCell ref="H90:K92"/>
    <mergeCell ref="D66:M66"/>
    <mergeCell ref="D68:M68"/>
    <mergeCell ref="H70:K72"/>
    <mergeCell ref="H73:L73"/>
    <mergeCell ref="G74:K74"/>
    <mergeCell ref="G76:K76"/>
    <mergeCell ref="F78:N78"/>
    <mergeCell ref="D79:N79"/>
    <mergeCell ref="D80:N80"/>
    <mergeCell ref="D83:N84"/>
    <mergeCell ref="D85:N86"/>
    <mergeCell ref="H93:K93"/>
    <mergeCell ref="G94:K94"/>
    <mergeCell ref="G95:K95"/>
    <mergeCell ref="G96:J96"/>
    <mergeCell ref="D97:F97"/>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AV90"/>
  <sheetViews>
    <sheetView topLeftCell="A51" zoomScale="55" zoomScaleNormal="55" workbookViewId="0">
      <selection activeCell="P76" sqref="P76"/>
    </sheetView>
  </sheetViews>
  <sheetFormatPr baseColWidth="10" defaultRowHeight="15"/>
  <cols>
    <col min="17" max="41" width="2.140625" customWidth="1"/>
  </cols>
  <sheetData>
    <row r="1" spans="2:48" ht="15.75" thickBot="1"/>
    <row r="2" spans="2:48">
      <c r="B2" s="325"/>
      <c r="C2" s="326"/>
      <c r="D2" s="326"/>
      <c r="E2" s="326"/>
      <c r="F2" s="326"/>
      <c r="G2" s="326"/>
      <c r="H2" s="326"/>
      <c r="I2" s="326"/>
      <c r="J2" s="326"/>
      <c r="K2" s="326"/>
      <c r="L2" s="326"/>
      <c r="M2" s="326"/>
      <c r="N2" s="326"/>
      <c r="O2" s="326"/>
      <c r="P2" s="326"/>
      <c r="Q2" s="326"/>
      <c r="R2" s="326"/>
      <c r="S2" s="331" t="s">
        <v>225</v>
      </c>
      <c r="T2" s="331"/>
      <c r="U2" s="331"/>
      <c r="V2" s="331"/>
      <c r="W2" s="331"/>
      <c r="X2" s="331"/>
      <c r="Y2" s="331"/>
      <c r="Z2" s="331"/>
      <c r="AA2" s="331"/>
      <c r="AB2" s="331"/>
      <c r="AC2" s="331"/>
      <c r="AD2" s="331"/>
      <c r="AE2" s="331"/>
      <c r="AF2" s="331"/>
      <c r="AG2" s="331"/>
      <c r="AH2" s="331"/>
      <c r="AI2" s="331"/>
      <c r="AJ2" s="331"/>
      <c r="AK2" s="331"/>
      <c r="AL2" s="331"/>
      <c r="AM2" s="331"/>
      <c r="AN2" s="331"/>
      <c r="AO2" s="331"/>
      <c r="AP2" s="331"/>
      <c r="AQ2" s="331"/>
      <c r="AR2" s="331"/>
      <c r="AS2" s="332"/>
      <c r="AT2" s="337"/>
      <c r="AU2" s="294"/>
      <c r="AV2" s="295"/>
    </row>
    <row r="3" spans="2:48">
      <c r="B3" s="327"/>
      <c r="C3" s="328"/>
      <c r="D3" s="328"/>
      <c r="E3" s="328"/>
      <c r="F3" s="328"/>
      <c r="G3" s="328"/>
      <c r="H3" s="328"/>
      <c r="I3" s="328"/>
      <c r="J3" s="328"/>
      <c r="K3" s="328"/>
      <c r="L3" s="328"/>
      <c r="M3" s="328"/>
      <c r="N3" s="328"/>
      <c r="O3" s="328"/>
      <c r="P3" s="328"/>
      <c r="Q3" s="328"/>
      <c r="R3" s="328"/>
      <c r="S3" s="333"/>
      <c r="T3" s="333"/>
      <c r="U3" s="333"/>
      <c r="V3" s="333"/>
      <c r="W3" s="333"/>
      <c r="X3" s="333"/>
      <c r="Y3" s="333"/>
      <c r="Z3" s="333"/>
      <c r="AA3" s="333"/>
      <c r="AB3" s="333"/>
      <c r="AC3" s="333"/>
      <c r="AD3" s="333"/>
      <c r="AE3" s="333"/>
      <c r="AF3" s="333"/>
      <c r="AG3" s="333"/>
      <c r="AH3" s="333"/>
      <c r="AI3" s="333"/>
      <c r="AJ3" s="333"/>
      <c r="AK3" s="333"/>
      <c r="AL3" s="333"/>
      <c r="AM3" s="333"/>
      <c r="AN3" s="333"/>
      <c r="AO3" s="333"/>
      <c r="AP3" s="333"/>
      <c r="AQ3" s="333"/>
      <c r="AR3" s="333"/>
      <c r="AS3" s="334"/>
      <c r="AT3" s="338"/>
      <c r="AU3" s="242"/>
      <c r="AV3" s="250"/>
    </row>
    <row r="4" spans="2:48">
      <c r="B4" s="327"/>
      <c r="C4" s="328"/>
      <c r="D4" s="328"/>
      <c r="E4" s="328"/>
      <c r="F4" s="328"/>
      <c r="G4" s="328"/>
      <c r="H4" s="328"/>
      <c r="I4" s="328"/>
      <c r="J4" s="328"/>
      <c r="K4" s="328"/>
      <c r="L4" s="328"/>
      <c r="M4" s="328"/>
      <c r="N4" s="328"/>
      <c r="O4" s="328"/>
      <c r="P4" s="328"/>
      <c r="Q4" s="328"/>
      <c r="R4" s="328"/>
      <c r="S4" s="333"/>
      <c r="T4" s="333"/>
      <c r="U4" s="333"/>
      <c r="V4" s="333"/>
      <c r="W4" s="333"/>
      <c r="X4" s="333"/>
      <c r="Y4" s="333"/>
      <c r="Z4" s="333"/>
      <c r="AA4" s="333"/>
      <c r="AB4" s="333"/>
      <c r="AC4" s="333"/>
      <c r="AD4" s="333"/>
      <c r="AE4" s="333"/>
      <c r="AF4" s="333"/>
      <c r="AG4" s="333"/>
      <c r="AH4" s="333"/>
      <c r="AI4" s="333"/>
      <c r="AJ4" s="333"/>
      <c r="AK4" s="333"/>
      <c r="AL4" s="333"/>
      <c r="AM4" s="333"/>
      <c r="AN4" s="333"/>
      <c r="AO4" s="333"/>
      <c r="AP4" s="333"/>
      <c r="AQ4" s="333"/>
      <c r="AR4" s="333"/>
      <c r="AS4" s="334"/>
      <c r="AT4" s="338"/>
      <c r="AU4" s="242"/>
      <c r="AV4" s="250"/>
    </row>
    <row r="5" spans="2:48">
      <c r="B5" s="327"/>
      <c r="C5" s="328"/>
      <c r="D5" s="328"/>
      <c r="E5" s="328"/>
      <c r="F5" s="328"/>
      <c r="G5" s="328"/>
      <c r="H5" s="328"/>
      <c r="I5" s="328"/>
      <c r="J5" s="328"/>
      <c r="K5" s="328"/>
      <c r="L5" s="328"/>
      <c r="M5" s="328"/>
      <c r="N5" s="328"/>
      <c r="O5" s="328"/>
      <c r="P5" s="328"/>
      <c r="Q5" s="328"/>
      <c r="R5" s="328"/>
      <c r="S5" s="333"/>
      <c r="T5" s="333"/>
      <c r="U5" s="333"/>
      <c r="V5" s="333"/>
      <c r="W5" s="333"/>
      <c r="X5" s="333"/>
      <c r="Y5" s="333"/>
      <c r="Z5" s="333"/>
      <c r="AA5" s="333"/>
      <c r="AB5" s="333"/>
      <c r="AC5" s="333"/>
      <c r="AD5" s="333"/>
      <c r="AE5" s="333"/>
      <c r="AF5" s="333"/>
      <c r="AG5" s="333"/>
      <c r="AH5" s="333"/>
      <c r="AI5" s="333"/>
      <c r="AJ5" s="333"/>
      <c r="AK5" s="333"/>
      <c r="AL5" s="333"/>
      <c r="AM5" s="333"/>
      <c r="AN5" s="333"/>
      <c r="AO5" s="333"/>
      <c r="AP5" s="333"/>
      <c r="AQ5" s="333"/>
      <c r="AR5" s="333"/>
      <c r="AS5" s="334"/>
      <c r="AT5" s="338"/>
      <c r="AU5" s="242"/>
      <c r="AV5" s="250"/>
    </row>
    <row r="6" spans="2:48">
      <c r="B6" s="327"/>
      <c r="C6" s="328"/>
      <c r="D6" s="328"/>
      <c r="E6" s="328"/>
      <c r="F6" s="328"/>
      <c r="G6" s="328"/>
      <c r="H6" s="328"/>
      <c r="I6" s="328"/>
      <c r="J6" s="328"/>
      <c r="K6" s="328"/>
      <c r="L6" s="328"/>
      <c r="M6" s="328"/>
      <c r="N6" s="328"/>
      <c r="O6" s="328"/>
      <c r="P6" s="328"/>
      <c r="Q6" s="328"/>
      <c r="R6" s="328"/>
      <c r="S6" s="333"/>
      <c r="T6" s="333"/>
      <c r="U6" s="333"/>
      <c r="V6" s="333"/>
      <c r="W6" s="333"/>
      <c r="X6" s="333"/>
      <c r="Y6" s="333"/>
      <c r="Z6" s="333"/>
      <c r="AA6" s="333"/>
      <c r="AB6" s="333"/>
      <c r="AC6" s="333"/>
      <c r="AD6" s="333"/>
      <c r="AE6" s="333"/>
      <c r="AF6" s="333"/>
      <c r="AG6" s="333"/>
      <c r="AH6" s="333"/>
      <c r="AI6" s="333"/>
      <c r="AJ6" s="333"/>
      <c r="AK6" s="333"/>
      <c r="AL6" s="333"/>
      <c r="AM6" s="333"/>
      <c r="AN6" s="333"/>
      <c r="AO6" s="333"/>
      <c r="AP6" s="333"/>
      <c r="AQ6" s="333"/>
      <c r="AR6" s="333"/>
      <c r="AS6" s="334"/>
      <c r="AT6" s="338"/>
      <c r="AU6" s="242"/>
      <c r="AV6" s="250"/>
    </row>
    <row r="7" spans="2:48">
      <c r="B7" s="329"/>
      <c r="C7" s="330"/>
      <c r="D7" s="330"/>
      <c r="E7" s="330"/>
      <c r="F7" s="330"/>
      <c r="G7" s="330"/>
      <c r="H7" s="330"/>
      <c r="I7" s="330"/>
      <c r="J7" s="330"/>
      <c r="K7" s="330"/>
      <c r="L7" s="330"/>
      <c r="M7" s="330"/>
      <c r="N7" s="330"/>
      <c r="O7" s="330"/>
      <c r="P7" s="330"/>
      <c r="Q7" s="330"/>
      <c r="R7" s="330"/>
      <c r="S7" s="335"/>
      <c r="T7" s="335"/>
      <c r="U7" s="335"/>
      <c r="V7" s="335"/>
      <c r="W7" s="335"/>
      <c r="X7" s="335"/>
      <c r="Y7" s="335"/>
      <c r="Z7" s="335"/>
      <c r="AA7" s="335"/>
      <c r="AB7" s="335"/>
      <c r="AC7" s="335"/>
      <c r="AD7" s="335"/>
      <c r="AE7" s="335"/>
      <c r="AF7" s="335"/>
      <c r="AG7" s="335"/>
      <c r="AH7" s="335"/>
      <c r="AI7" s="335"/>
      <c r="AJ7" s="335"/>
      <c r="AK7" s="335"/>
      <c r="AL7" s="335"/>
      <c r="AM7" s="335"/>
      <c r="AN7" s="335"/>
      <c r="AO7" s="335"/>
      <c r="AP7" s="335"/>
      <c r="AQ7" s="335"/>
      <c r="AR7" s="335"/>
      <c r="AS7" s="336"/>
      <c r="AT7" s="339"/>
      <c r="AU7" s="256"/>
      <c r="AV7" s="296"/>
    </row>
    <row r="8" spans="2:48" ht="18">
      <c r="B8" s="340" t="s">
        <v>132</v>
      </c>
      <c r="C8" s="269"/>
      <c r="D8" s="269"/>
      <c r="E8" s="269"/>
      <c r="F8" s="269"/>
      <c r="G8" s="269"/>
      <c r="H8" s="269"/>
      <c r="I8" s="269"/>
      <c r="J8" s="269"/>
      <c r="K8" s="269"/>
      <c r="L8" s="269"/>
      <c r="M8" s="269"/>
      <c r="N8" s="270"/>
      <c r="O8" s="316" t="s">
        <v>226</v>
      </c>
      <c r="P8" s="269"/>
      <c r="Q8" s="269"/>
      <c r="R8" s="269"/>
      <c r="S8" s="269"/>
      <c r="T8" s="269"/>
      <c r="U8" s="269"/>
      <c r="V8" s="269"/>
      <c r="W8" s="269"/>
      <c r="X8" s="269"/>
      <c r="Y8" s="269"/>
      <c r="Z8" s="269"/>
      <c r="AA8" s="269"/>
      <c r="AB8" s="269"/>
      <c r="AC8" s="269"/>
      <c r="AD8" s="269"/>
      <c r="AE8" s="269"/>
      <c r="AF8" s="269"/>
      <c r="AG8" s="269"/>
      <c r="AH8" s="269"/>
      <c r="AI8" s="269"/>
      <c r="AJ8" s="269"/>
      <c r="AK8" s="269"/>
      <c r="AL8" s="269"/>
      <c r="AM8" s="269"/>
      <c r="AN8" s="269"/>
      <c r="AO8" s="269"/>
      <c r="AP8" s="269"/>
      <c r="AQ8" s="269"/>
      <c r="AR8" s="269"/>
      <c r="AS8" s="269"/>
      <c r="AT8" s="269"/>
      <c r="AU8" s="269"/>
      <c r="AV8" s="323"/>
    </row>
    <row r="9" spans="2:48" ht="18">
      <c r="B9" s="135"/>
      <c r="C9" s="136"/>
      <c r="D9" s="136"/>
      <c r="E9" s="136"/>
      <c r="F9" s="136"/>
      <c r="G9" s="136"/>
      <c r="H9" s="136"/>
      <c r="I9" s="136"/>
      <c r="J9" s="136"/>
      <c r="K9" s="136"/>
      <c r="L9" s="136"/>
      <c r="M9" s="136"/>
      <c r="N9" s="136"/>
      <c r="O9" s="136"/>
      <c r="P9" s="136"/>
      <c r="Q9" s="136"/>
      <c r="R9" s="136"/>
      <c r="S9" s="136"/>
      <c r="T9" s="136"/>
      <c r="U9" s="136"/>
      <c r="V9" s="136"/>
      <c r="W9" s="136"/>
      <c r="X9" s="136"/>
      <c r="Y9" s="136"/>
      <c r="Z9" s="136"/>
      <c r="AA9" s="136"/>
      <c r="AB9" s="136"/>
      <c r="AC9" s="136"/>
      <c r="AD9" s="136"/>
      <c r="AE9" s="136"/>
      <c r="AF9" s="136"/>
      <c r="AG9" s="136"/>
      <c r="AH9" s="136"/>
      <c r="AI9" s="136"/>
      <c r="AJ9" s="136"/>
      <c r="AK9" s="136"/>
      <c r="AL9" s="136"/>
      <c r="AM9" s="136"/>
      <c r="AN9" s="136"/>
      <c r="AO9" s="136"/>
      <c r="AP9" s="136"/>
      <c r="AQ9" s="136"/>
      <c r="AR9" s="136"/>
      <c r="AS9" s="136"/>
      <c r="AT9" s="136"/>
      <c r="AU9" s="137"/>
      <c r="AV9" s="138"/>
    </row>
    <row r="10" spans="2:48" ht="18">
      <c r="B10" s="297" t="s">
        <v>59</v>
      </c>
      <c r="C10" s="269"/>
      <c r="D10" s="269"/>
      <c r="E10" s="269"/>
      <c r="F10" s="269"/>
      <c r="G10" s="269"/>
      <c r="H10" s="270"/>
      <c r="I10" s="303" t="s">
        <v>60</v>
      </c>
      <c r="J10" s="304"/>
      <c r="K10" s="324">
        <v>17</v>
      </c>
      <c r="L10" s="270"/>
      <c r="M10" s="303" t="s">
        <v>61</v>
      </c>
      <c r="N10" s="304"/>
      <c r="O10" s="324">
        <v>9</v>
      </c>
      <c r="P10" s="270"/>
      <c r="Q10" s="303" t="s">
        <v>62</v>
      </c>
      <c r="R10" s="304"/>
      <c r="S10" s="316">
        <v>2026</v>
      </c>
      <c r="T10" s="317"/>
      <c r="U10" s="317"/>
      <c r="V10" s="318"/>
      <c r="W10" s="139"/>
      <c r="X10" s="139"/>
      <c r="Y10" s="139"/>
      <c r="Z10" s="139"/>
      <c r="AA10" s="139"/>
      <c r="AB10" s="139"/>
      <c r="AC10" s="139"/>
      <c r="AD10" s="140"/>
      <c r="AE10" s="319" t="s">
        <v>227</v>
      </c>
      <c r="AF10" s="320"/>
      <c r="AG10" s="320"/>
      <c r="AH10" s="320"/>
      <c r="AI10" s="320"/>
      <c r="AJ10" s="321"/>
      <c r="AK10" s="301">
        <v>1</v>
      </c>
      <c r="AL10" s="322"/>
      <c r="AM10" s="322"/>
      <c r="AN10" s="302"/>
      <c r="AO10" s="136"/>
      <c r="AP10" s="141" t="s">
        <v>42</v>
      </c>
      <c r="AQ10" s="300"/>
      <c r="AR10" s="269"/>
      <c r="AS10" s="269"/>
      <c r="AT10" s="269"/>
      <c r="AU10" s="269"/>
      <c r="AV10" s="323"/>
    </row>
    <row r="11" spans="2:48" ht="18">
      <c r="B11" s="142"/>
      <c r="C11" s="136"/>
      <c r="D11" s="136"/>
      <c r="E11" s="136"/>
      <c r="F11" s="136"/>
      <c r="G11" s="136"/>
      <c r="H11" s="136"/>
      <c r="I11" s="136"/>
      <c r="J11" s="136"/>
      <c r="K11" s="136"/>
      <c r="L11" s="136"/>
      <c r="M11" s="136"/>
      <c r="N11" s="136"/>
      <c r="O11" s="136"/>
      <c r="P11" s="136"/>
      <c r="Q11" s="136"/>
      <c r="R11" s="136"/>
      <c r="S11" s="136"/>
      <c r="T11" s="136"/>
      <c r="U11" s="136"/>
      <c r="V11" s="136"/>
      <c r="W11" s="136"/>
      <c r="X11" s="136"/>
      <c r="Y11" s="136"/>
      <c r="Z11" s="136"/>
      <c r="AA11" s="136"/>
      <c r="AB11" s="136"/>
      <c r="AC11" s="136"/>
      <c r="AD11" s="136"/>
      <c r="AE11" s="136"/>
      <c r="AF11" s="136"/>
      <c r="AG11" s="136"/>
      <c r="AH11" s="136"/>
      <c r="AI11" s="136"/>
      <c r="AJ11" s="136"/>
      <c r="AK11" s="136"/>
      <c r="AL11" s="136"/>
      <c r="AM11" s="136"/>
      <c r="AN11" s="136"/>
      <c r="AO11" s="136"/>
      <c r="AP11" s="136"/>
      <c r="AQ11" s="136"/>
      <c r="AR11" s="136"/>
      <c r="AS11" s="136"/>
      <c r="AT11" s="136"/>
      <c r="AU11" s="137"/>
      <c r="AV11" s="143"/>
    </row>
    <row r="12" spans="2:48">
      <c r="B12" s="306" t="s">
        <v>133</v>
      </c>
      <c r="C12" s="307"/>
      <c r="D12" s="307"/>
      <c r="E12" s="307"/>
      <c r="F12" s="307"/>
      <c r="G12" s="307"/>
      <c r="H12" s="307"/>
      <c r="I12" s="307"/>
      <c r="J12" s="307"/>
      <c r="K12" s="308"/>
      <c r="L12" s="312"/>
      <c r="M12" s="307"/>
      <c r="N12" s="307"/>
      <c r="O12" s="307"/>
      <c r="P12" s="307"/>
      <c r="Q12" s="307"/>
      <c r="R12" s="307"/>
      <c r="S12" s="307"/>
      <c r="T12" s="307"/>
      <c r="U12" s="307"/>
      <c r="V12" s="307"/>
      <c r="W12" s="307"/>
      <c r="X12" s="307"/>
      <c r="Y12" s="307"/>
      <c r="Z12" s="307"/>
      <c r="AA12" s="307"/>
      <c r="AB12" s="307"/>
      <c r="AC12" s="307"/>
      <c r="AD12" s="307"/>
      <c r="AE12" s="307"/>
      <c r="AF12" s="307"/>
      <c r="AG12" s="307"/>
      <c r="AH12" s="307"/>
      <c r="AI12" s="307"/>
      <c r="AJ12" s="307"/>
      <c r="AK12" s="307"/>
      <c r="AL12" s="307"/>
      <c r="AM12" s="307"/>
      <c r="AN12" s="307"/>
      <c r="AO12" s="307"/>
      <c r="AP12" s="307"/>
      <c r="AQ12" s="307"/>
      <c r="AR12" s="307"/>
      <c r="AS12" s="307"/>
      <c r="AT12" s="307"/>
      <c r="AU12" s="307"/>
      <c r="AV12" s="313"/>
    </row>
    <row r="13" spans="2:48">
      <c r="B13" s="309"/>
      <c r="C13" s="310"/>
      <c r="D13" s="310"/>
      <c r="E13" s="310"/>
      <c r="F13" s="310"/>
      <c r="G13" s="310"/>
      <c r="H13" s="310"/>
      <c r="I13" s="310"/>
      <c r="J13" s="310"/>
      <c r="K13" s="311"/>
      <c r="L13" s="314"/>
      <c r="M13" s="310"/>
      <c r="N13" s="310"/>
      <c r="O13" s="310"/>
      <c r="P13" s="310"/>
      <c r="Q13" s="310"/>
      <c r="R13" s="310"/>
      <c r="S13" s="310"/>
      <c r="T13" s="310"/>
      <c r="U13" s="310"/>
      <c r="V13" s="310"/>
      <c r="W13" s="310"/>
      <c r="X13" s="310"/>
      <c r="Y13" s="310"/>
      <c r="Z13" s="310"/>
      <c r="AA13" s="310"/>
      <c r="AB13" s="310"/>
      <c r="AC13" s="310"/>
      <c r="AD13" s="310"/>
      <c r="AE13" s="310"/>
      <c r="AF13" s="310"/>
      <c r="AG13" s="310"/>
      <c r="AH13" s="310"/>
      <c r="AI13" s="310"/>
      <c r="AJ13" s="310"/>
      <c r="AK13" s="310"/>
      <c r="AL13" s="310"/>
      <c r="AM13" s="310"/>
      <c r="AN13" s="310"/>
      <c r="AO13" s="310"/>
      <c r="AP13" s="310"/>
      <c r="AQ13" s="310"/>
      <c r="AR13" s="310"/>
      <c r="AS13" s="310"/>
      <c r="AT13" s="310"/>
      <c r="AU13" s="310"/>
      <c r="AV13" s="315"/>
    </row>
    <row r="14" spans="2:48" ht="18">
      <c r="B14" s="297" t="s">
        <v>134</v>
      </c>
      <c r="C14" s="298"/>
      <c r="D14" s="298"/>
      <c r="E14" s="298"/>
      <c r="F14" s="298"/>
      <c r="G14" s="298"/>
      <c r="H14" s="298"/>
      <c r="I14" s="298"/>
      <c r="J14" s="298"/>
      <c r="K14" s="299"/>
      <c r="L14" s="300">
        <v>0</v>
      </c>
      <c r="M14" s="298"/>
      <c r="N14" s="298"/>
      <c r="O14" s="298"/>
      <c r="P14" s="298"/>
      <c r="Q14" s="298"/>
      <c r="R14" s="298"/>
      <c r="S14" s="298"/>
      <c r="T14" s="298"/>
      <c r="U14" s="298"/>
      <c r="V14" s="298"/>
      <c r="W14" s="298"/>
      <c r="X14" s="298"/>
      <c r="Y14" s="298"/>
      <c r="Z14" s="298"/>
      <c r="AA14" s="298"/>
      <c r="AB14" s="298"/>
      <c r="AC14" s="298"/>
      <c r="AD14" s="298"/>
      <c r="AE14" s="298"/>
      <c r="AF14" s="298"/>
      <c r="AG14" s="298"/>
      <c r="AH14" s="298"/>
      <c r="AI14" s="298"/>
      <c r="AJ14" s="298"/>
      <c r="AK14" s="298"/>
      <c r="AL14" s="298"/>
      <c r="AM14" s="298"/>
      <c r="AN14" s="298"/>
      <c r="AO14" s="299"/>
      <c r="AP14" s="144"/>
      <c r="AQ14" s="301"/>
      <c r="AR14" s="302"/>
      <c r="AS14" s="145"/>
      <c r="AT14" s="146"/>
      <c r="AU14" s="147"/>
      <c r="AV14" s="148"/>
    </row>
    <row r="15" spans="2:48" ht="18">
      <c r="B15" s="297" t="s">
        <v>135</v>
      </c>
      <c r="C15" s="298"/>
      <c r="D15" s="298"/>
      <c r="E15" s="298"/>
      <c r="F15" s="298"/>
      <c r="G15" s="298"/>
      <c r="H15" s="298"/>
      <c r="I15" s="298"/>
      <c r="J15" s="298"/>
      <c r="K15" s="299"/>
      <c r="L15" s="300"/>
      <c r="M15" s="298"/>
      <c r="N15" s="298"/>
      <c r="O15" s="298"/>
      <c r="P15" s="298"/>
      <c r="Q15" s="298"/>
      <c r="R15" s="298"/>
      <c r="S15" s="298"/>
      <c r="T15" s="298"/>
      <c r="U15" s="298"/>
      <c r="V15" s="298"/>
      <c r="W15" s="298"/>
      <c r="X15" s="298"/>
      <c r="Y15" s="298"/>
      <c r="Z15" s="298"/>
      <c r="AA15" s="298"/>
      <c r="AB15" s="298"/>
      <c r="AC15" s="298"/>
      <c r="AD15" s="298"/>
      <c r="AE15" s="298"/>
      <c r="AF15" s="298"/>
      <c r="AG15" s="298"/>
      <c r="AH15" s="298"/>
      <c r="AI15" s="298"/>
      <c r="AJ15" s="298"/>
      <c r="AK15" s="298"/>
      <c r="AL15" s="298"/>
      <c r="AM15" s="298"/>
      <c r="AN15" s="298"/>
      <c r="AO15" s="299"/>
      <c r="AP15" s="144" t="s">
        <v>136</v>
      </c>
      <c r="AQ15" s="301"/>
      <c r="AR15" s="302"/>
      <c r="AS15" s="303" t="s">
        <v>137</v>
      </c>
      <c r="AT15" s="304"/>
      <c r="AU15" s="301"/>
      <c r="AV15" s="305"/>
    </row>
    <row r="16" spans="2:48" ht="18">
      <c r="B16" s="297" t="s">
        <v>138</v>
      </c>
      <c r="C16" s="298"/>
      <c r="D16" s="298"/>
      <c r="E16" s="298"/>
      <c r="F16" s="298"/>
      <c r="G16" s="298"/>
      <c r="H16" s="298"/>
      <c r="I16" s="298"/>
      <c r="J16" s="298"/>
      <c r="K16" s="299"/>
      <c r="L16" s="300"/>
      <c r="M16" s="298"/>
      <c r="N16" s="298"/>
      <c r="O16" s="298"/>
      <c r="P16" s="298"/>
      <c r="Q16" s="298"/>
      <c r="R16" s="298"/>
      <c r="S16" s="298"/>
      <c r="T16" s="298"/>
      <c r="U16" s="298"/>
      <c r="V16" s="298"/>
      <c r="W16" s="298"/>
      <c r="X16" s="298"/>
      <c r="Y16" s="298"/>
      <c r="Z16" s="298"/>
      <c r="AA16" s="298"/>
      <c r="AB16" s="298"/>
      <c r="AC16" s="298"/>
      <c r="AD16" s="298"/>
      <c r="AE16" s="298"/>
      <c r="AF16" s="298"/>
      <c r="AG16" s="298"/>
      <c r="AH16" s="298"/>
      <c r="AI16" s="298"/>
      <c r="AJ16" s="298"/>
      <c r="AK16" s="298"/>
      <c r="AL16" s="298"/>
      <c r="AM16" s="298"/>
      <c r="AN16" s="298"/>
      <c r="AO16" s="299"/>
      <c r="AP16" s="144" t="s">
        <v>136</v>
      </c>
      <c r="AQ16" s="301"/>
      <c r="AR16" s="302"/>
      <c r="AS16" s="303" t="s">
        <v>137</v>
      </c>
      <c r="AT16" s="304"/>
      <c r="AU16" s="301"/>
      <c r="AV16" s="305"/>
    </row>
    <row r="17" spans="2:48" ht="21" thickBot="1">
      <c r="B17" s="275"/>
      <c r="C17" s="269"/>
      <c r="D17" s="269"/>
      <c r="E17" s="269"/>
      <c r="F17" s="269"/>
      <c r="G17" s="269"/>
      <c r="H17" s="269"/>
      <c r="I17" s="269"/>
      <c r="J17" s="269"/>
      <c r="K17" s="269"/>
      <c r="L17" s="269"/>
      <c r="M17" s="269"/>
      <c r="N17" s="269"/>
      <c r="O17" s="269"/>
      <c r="P17" s="269"/>
      <c r="Q17" s="269"/>
      <c r="R17" s="269"/>
      <c r="S17" s="269"/>
      <c r="T17" s="269"/>
      <c r="U17" s="269"/>
      <c r="V17" s="269"/>
      <c r="W17" s="269"/>
      <c r="X17" s="269"/>
      <c r="Y17" s="269"/>
      <c r="Z17" s="269"/>
      <c r="AA17" s="269"/>
      <c r="AB17" s="269"/>
      <c r="AC17" s="269"/>
      <c r="AD17" s="269"/>
      <c r="AE17" s="269"/>
      <c r="AF17" s="269"/>
      <c r="AG17" s="269"/>
      <c r="AH17" s="269"/>
      <c r="AI17" s="269"/>
      <c r="AJ17" s="269"/>
      <c r="AK17" s="269"/>
      <c r="AL17" s="269"/>
      <c r="AM17" s="269"/>
      <c r="AN17" s="269"/>
      <c r="AO17" s="269"/>
      <c r="AP17" s="239"/>
      <c r="AQ17" s="239"/>
      <c r="AR17" s="239"/>
      <c r="AS17" s="239"/>
      <c r="AT17" s="239"/>
      <c r="AU17" s="239"/>
      <c r="AV17" s="248"/>
    </row>
    <row r="18" spans="2:48">
      <c r="B18" s="276" t="s">
        <v>139</v>
      </c>
      <c r="C18" s="239"/>
      <c r="D18" s="239"/>
      <c r="E18" s="239"/>
      <c r="F18" s="239"/>
      <c r="G18" s="240"/>
      <c r="H18" s="278" t="s">
        <v>29</v>
      </c>
      <c r="I18" s="239"/>
      <c r="J18" s="239"/>
      <c r="K18" s="240"/>
      <c r="L18" s="280" t="s">
        <v>140</v>
      </c>
      <c r="M18" s="239"/>
      <c r="N18" s="240"/>
      <c r="O18" s="281" t="s">
        <v>30</v>
      </c>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c r="AN18" s="282"/>
      <c r="AO18" s="282"/>
      <c r="AP18" s="288" t="s">
        <v>141</v>
      </c>
      <c r="AQ18" s="290" t="s">
        <v>31</v>
      </c>
      <c r="AR18" s="292" t="s">
        <v>142</v>
      </c>
      <c r="AS18" s="293" t="s">
        <v>143</v>
      </c>
      <c r="AT18" s="294"/>
      <c r="AU18" s="294"/>
      <c r="AV18" s="295"/>
    </row>
    <row r="19" spans="2:48">
      <c r="B19" s="241"/>
      <c r="C19" s="242"/>
      <c r="D19" s="242"/>
      <c r="E19" s="242"/>
      <c r="F19" s="242"/>
      <c r="G19" s="243"/>
      <c r="H19" s="249"/>
      <c r="I19" s="242"/>
      <c r="J19" s="242"/>
      <c r="K19" s="243"/>
      <c r="L19" s="249"/>
      <c r="M19" s="242"/>
      <c r="N19" s="243"/>
      <c r="O19" s="283"/>
      <c r="P19" s="284"/>
      <c r="Q19" s="284"/>
      <c r="R19" s="284"/>
      <c r="S19" s="284"/>
      <c r="T19" s="284"/>
      <c r="U19" s="284"/>
      <c r="V19" s="284"/>
      <c r="W19" s="284"/>
      <c r="X19" s="284"/>
      <c r="Y19" s="284"/>
      <c r="Z19" s="284"/>
      <c r="AA19" s="284"/>
      <c r="AB19" s="284"/>
      <c r="AC19" s="284"/>
      <c r="AD19" s="284"/>
      <c r="AE19" s="284"/>
      <c r="AF19" s="284"/>
      <c r="AG19" s="284"/>
      <c r="AH19" s="284"/>
      <c r="AI19" s="284"/>
      <c r="AJ19" s="284"/>
      <c r="AK19" s="284"/>
      <c r="AL19" s="284"/>
      <c r="AM19" s="284"/>
      <c r="AN19" s="284"/>
      <c r="AO19" s="285"/>
      <c r="AP19" s="289"/>
      <c r="AQ19" s="291"/>
      <c r="AR19" s="291"/>
      <c r="AS19" s="249"/>
      <c r="AT19" s="242"/>
      <c r="AU19" s="242"/>
      <c r="AV19" s="250"/>
    </row>
    <row r="20" spans="2:48">
      <c r="B20" s="255"/>
      <c r="C20" s="256"/>
      <c r="D20" s="256"/>
      <c r="E20" s="256"/>
      <c r="F20" s="256"/>
      <c r="G20" s="277"/>
      <c r="H20" s="279"/>
      <c r="I20" s="256"/>
      <c r="J20" s="256"/>
      <c r="K20" s="277"/>
      <c r="L20" s="279"/>
      <c r="M20" s="256"/>
      <c r="N20" s="277"/>
      <c r="O20" s="286"/>
      <c r="P20" s="287"/>
      <c r="Q20" s="287"/>
      <c r="R20" s="287"/>
      <c r="S20" s="287"/>
      <c r="T20" s="287"/>
      <c r="U20" s="287"/>
      <c r="V20" s="287"/>
      <c r="W20" s="287"/>
      <c r="X20" s="287"/>
      <c r="Y20" s="287"/>
      <c r="Z20" s="287"/>
      <c r="AA20" s="287"/>
      <c r="AB20" s="287"/>
      <c r="AC20" s="287"/>
      <c r="AD20" s="287"/>
      <c r="AE20" s="287"/>
      <c r="AF20" s="287"/>
      <c r="AG20" s="287"/>
      <c r="AH20" s="287"/>
      <c r="AI20" s="287"/>
      <c r="AJ20" s="287"/>
      <c r="AK20" s="287"/>
      <c r="AL20" s="287"/>
      <c r="AM20" s="287"/>
      <c r="AN20" s="287"/>
      <c r="AO20" s="287"/>
      <c r="AP20" s="267"/>
      <c r="AQ20" s="274"/>
      <c r="AR20" s="274"/>
      <c r="AS20" s="279"/>
      <c r="AT20" s="256"/>
      <c r="AU20" s="256"/>
      <c r="AV20" s="296"/>
    </row>
    <row r="21" spans="2:48" ht="15.75">
      <c r="B21" s="149"/>
      <c r="C21" s="150"/>
      <c r="D21" s="150"/>
      <c r="E21" s="150"/>
      <c r="F21" s="150"/>
      <c r="G21" s="150"/>
      <c r="H21" s="150"/>
      <c r="I21" s="150"/>
      <c r="J21" s="150"/>
      <c r="K21" s="150"/>
      <c r="L21" s="150"/>
      <c r="M21" s="150"/>
      <c r="N21" s="150"/>
      <c r="O21" s="150"/>
      <c r="P21" s="150"/>
      <c r="Q21" s="150"/>
      <c r="R21" s="150"/>
      <c r="S21" s="150"/>
      <c r="T21" s="150"/>
      <c r="U21" s="150"/>
      <c r="V21" s="150"/>
      <c r="W21" s="150"/>
      <c r="X21" s="150"/>
      <c r="Y21" s="150"/>
      <c r="Z21" s="150"/>
      <c r="AA21" s="150"/>
      <c r="AB21" s="150"/>
      <c r="AC21" s="150"/>
      <c r="AD21" s="150"/>
      <c r="AE21" s="150"/>
      <c r="AF21" s="150"/>
      <c r="AG21" s="150"/>
      <c r="AH21" s="150"/>
      <c r="AI21" s="150"/>
      <c r="AJ21" s="150"/>
      <c r="AK21" s="150"/>
      <c r="AL21" s="150"/>
      <c r="AM21" s="150"/>
      <c r="AN21" s="150"/>
      <c r="AO21" s="151"/>
      <c r="AP21" s="266" t="s">
        <v>144</v>
      </c>
      <c r="AQ21" s="268" t="s">
        <v>145</v>
      </c>
      <c r="AR21" s="269"/>
      <c r="AS21" s="270"/>
      <c r="AT21" s="271" t="s">
        <v>146</v>
      </c>
      <c r="AU21" s="273" t="s">
        <v>147</v>
      </c>
      <c r="AV21" s="221" t="s">
        <v>148</v>
      </c>
    </row>
    <row r="22" spans="2:48" ht="15.75">
      <c r="B22" s="152"/>
      <c r="C22" s="153"/>
      <c r="D22" s="153"/>
      <c r="E22" s="153"/>
      <c r="F22" s="153"/>
      <c r="G22" s="153"/>
      <c r="H22" s="153"/>
      <c r="I22" s="153"/>
      <c r="J22" s="153"/>
      <c r="K22" s="153"/>
      <c r="L22" s="153"/>
      <c r="M22" s="153"/>
      <c r="N22" s="153"/>
      <c r="O22" s="153"/>
      <c r="P22" s="153"/>
      <c r="Q22" s="153"/>
      <c r="R22" s="153"/>
      <c r="S22" s="153"/>
      <c r="T22" s="153"/>
      <c r="U22" s="153"/>
      <c r="V22" s="153"/>
      <c r="W22" s="153"/>
      <c r="X22" s="153"/>
      <c r="Y22" s="153"/>
      <c r="Z22" s="153"/>
      <c r="AA22" s="153"/>
      <c r="AB22" s="153"/>
      <c r="AC22" s="153"/>
      <c r="AD22" s="153"/>
      <c r="AE22" s="153"/>
      <c r="AF22" s="153"/>
      <c r="AG22" s="153"/>
      <c r="AH22" s="153"/>
      <c r="AI22" s="153"/>
      <c r="AJ22" s="153"/>
      <c r="AK22" s="153"/>
      <c r="AL22" s="153"/>
      <c r="AM22" s="153"/>
      <c r="AN22" s="153"/>
      <c r="AO22" s="154"/>
      <c r="AP22" s="267"/>
      <c r="AQ22" s="155" t="s">
        <v>149</v>
      </c>
      <c r="AR22" s="155" t="s">
        <v>213</v>
      </c>
      <c r="AS22" s="156" t="s">
        <v>214</v>
      </c>
      <c r="AT22" s="272"/>
      <c r="AU22" s="274"/>
      <c r="AV22" s="222"/>
    </row>
    <row r="23" spans="2:48">
      <c r="B23" s="152"/>
      <c r="C23" s="153"/>
      <c r="D23" s="153"/>
      <c r="E23" s="153"/>
      <c r="F23" s="153"/>
      <c r="G23" s="153"/>
      <c r="H23" s="153"/>
      <c r="I23" s="153"/>
      <c r="J23" s="153"/>
      <c r="K23" s="153"/>
      <c r="L23" s="153"/>
      <c r="M23" s="153"/>
      <c r="N23" s="153"/>
      <c r="O23" s="153"/>
      <c r="P23" s="153"/>
      <c r="Q23" s="153"/>
      <c r="R23" s="153"/>
      <c r="S23" s="153"/>
      <c r="T23" s="153"/>
      <c r="U23" s="153"/>
      <c r="V23" s="153"/>
      <c r="W23" s="153"/>
      <c r="X23" s="153"/>
      <c r="Y23" s="153"/>
      <c r="Z23" s="153"/>
      <c r="AA23" s="153"/>
      <c r="AB23" s="153"/>
      <c r="AC23" s="153"/>
      <c r="AD23" s="153"/>
      <c r="AE23" s="153"/>
      <c r="AF23" s="153"/>
      <c r="AG23" s="153"/>
      <c r="AH23" s="153"/>
      <c r="AI23" s="153"/>
      <c r="AJ23" s="153"/>
      <c r="AK23" s="153"/>
      <c r="AL23" s="153"/>
      <c r="AM23" s="153"/>
      <c r="AN23" s="153"/>
      <c r="AO23" s="154"/>
      <c r="AP23" s="223" t="s">
        <v>152</v>
      </c>
      <c r="AQ23" s="224"/>
      <c r="AR23" s="224"/>
      <c r="AS23" s="224"/>
      <c r="AT23" s="224"/>
      <c r="AU23" s="224"/>
      <c r="AV23" s="225"/>
    </row>
    <row r="24" spans="2:48" ht="15.75">
      <c r="B24" s="152"/>
      <c r="C24" s="153"/>
      <c r="D24" s="153"/>
      <c r="E24" s="153"/>
      <c r="F24" s="153"/>
      <c r="G24" s="153"/>
      <c r="H24" s="153"/>
      <c r="I24" s="153"/>
      <c r="J24" s="153"/>
      <c r="K24" s="153"/>
      <c r="L24" s="153"/>
      <c r="M24" s="153"/>
      <c r="N24" s="153"/>
      <c r="O24" s="153"/>
      <c r="P24" s="153"/>
      <c r="Q24" s="153"/>
      <c r="R24" s="153"/>
      <c r="S24" s="153"/>
      <c r="T24" s="153"/>
      <c r="U24" s="153"/>
      <c r="V24" s="153"/>
      <c r="W24" s="153"/>
      <c r="X24" s="153"/>
      <c r="Y24" s="153"/>
      <c r="Z24" s="153"/>
      <c r="AA24" s="153"/>
      <c r="AB24" s="153"/>
      <c r="AC24" s="153"/>
      <c r="AD24" s="153"/>
      <c r="AE24" s="153"/>
      <c r="AF24" s="153"/>
      <c r="AG24" s="153"/>
      <c r="AH24" s="153"/>
      <c r="AI24" s="153"/>
      <c r="AJ24" s="153"/>
      <c r="AK24" s="153"/>
      <c r="AL24" s="153"/>
      <c r="AM24" s="153"/>
      <c r="AN24" s="153"/>
      <c r="AO24" s="154"/>
      <c r="AP24" s="157" t="s">
        <v>153</v>
      </c>
      <c r="AQ24" s="158">
        <v>3.65</v>
      </c>
      <c r="AR24" s="158"/>
      <c r="AS24" s="158"/>
      <c r="AT24" s="158"/>
      <c r="AU24" s="158">
        <v>1</v>
      </c>
      <c r="AV24" s="159">
        <f>AU24*AQ24</f>
        <v>3.65</v>
      </c>
    </row>
    <row r="25" spans="2:48" ht="15.75">
      <c r="B25" s="152"/>
      <c r="C25" s="153"/>
      <c r="D25" s="153"/>
      <c r="E25" s="153"/>
      <c r="F25" s="153"/>
      <c r="G25" s="153"/>
      <c r="H25" s="153"/>
      <c r="I25" s="153"/>
      <c r="J25" s="153"/>
      <c r="K25" s="153"/>
      <c r="L25" s="153"/>
      <c r="M25" s="153"/>
      <c r="N25" s="153"/>
      <c r="O25" s="153"/>
      <c r="P25" s="153"/>
      <c r="Q25" s="153"/>
      <c r="R25" s="153"/>
      <c r="S25" s="153"/>
      <c r="T25" s="153"/>
      <c r="U25" s="153"/>
      <c r="V25" s="153"/>
      <c r="W25" s="153"/>
      <c r="X25" s="153"/>
      <c r="Y25" s="153"/>
      <c r="Z25" s="153"/>
      <c r="AA25" s="153"/>
      <c r="AB25" s="153"/>
      <c r="AC25" s="153"/>
      <c r="AD25" s="153"/>
      <c r="AE25" s="153"/>
      <c r="AF25" s="153"/>
      <c r="AG25" s="153"/>
      <c r="AH25" s="153"/>
      <c r="AI25" s="153"/>
      <c r="AJ25" s="153"/>
      <c r="AK25" s="153"/>
      <c r="AL25" s="153"/>
      <c r="AM25" s="153"/>
      <c r="AN25" s="153"/>
      <c r="AO25" s="154"/>
      <c r="AP25" s="157" t="s">
        <v>154</v>
      </c>
      <c r="AQ25" s="158">
        <v>3.65</v>
      </c>
      <c r="AR25" s="158"/>
      <c r="AS25" s="158"/>
      <c r="AT25" s="158"/>
      <c r="AU25" s="158">
        <v>1</v>
      </c>
      <c r="AV25" s="159">
        <f t="shared" ref="AV25:AV78" si="0">AU25*AQ25</f>
        <v>3.65</v>
      </c>
    </row>
    <row r="26" spans="2:48" ht="15.75">
      <c r="B26" s="152"/>
      <c r="C26" s="153"/>
      <c r="D26" s="153"/>
      <c r="E26" s="153"/>
      <c r="F26" s="153"/>
      <c r="G26" s="153"/>
      <c r="H26" s="153"/>
      <c r="I26" s="153"/>
      <c r="J26" s="153"/>
      <c r="K26" s="153"/>
      <c r="L26" s="153"/>
      <c r="M26" s="153"/>
      <c r="N26" s="153"/>
      <c r="O26" s="153"/>
      <c r="P26" s="153"/>
      <c r="Q26" s="153"/>
      <c r="R26" s="153"/>
      <c r="S26" s="153"/>
      <c r="T26" s="153"/>
      <c r="U26" s="153"/>
      <c r="V26" s="153"/>
      <c r="W26" s="153"/>
      <c r="X26" s="153"/>
      <c r="Y26" s="153"/>
      <c r="Z26" s="153"/>
      <c r="AA26" s="153"/>
      <c r="AB26" s="153"/>
      <c r="AC26" s="153"/>
      <c r="AD26" s="153"/>
      <c r="AE26" s="153"/>
      <c r="AF26" s="153"/>
      <c r="AG26" s="153"/>
      <c r="AH26" s="153"/>
      <c r="AI26" s="153"/>
      <c r="AJ26" s="153"/>
      <c r="AK26" s="153"/>
      <c r="AL26" s="153"/>
      <c r="AM26" s="153"/>
      <c r="AN26" s="153"/>
      <c r="AO26" s="154"/>
      <c r="AP26" s="157" t="s">
        <v>155</v>
      </c>
      <c r="AQ26" s="158">
        <v>3.65</v>
      </c>
      <c r="AR26" s="158"/>
      <c r="AS26" s="158"/>
      <c r="AT26" s="158"/>
      <c r="AU26" s="158">
        <v>1</v>
      </c>
      <c r="AV26" s="159">
        <f t="shared" si="0"/>
        <v>3.65</v>
      </c>
    </row>
    <row r="27" spans="2:48" ht="15.75">
      <c r="B27" s="152"/>
      <c r="C27" s="153"/>
      <c r="D27" s="153"/>
      <c r="E27" s="153"/>
      <c r="F27" s="153"/>
      <c r="G27" s="153"/>
      <c r="H27" s="153"/>
      <c r="I27" s="153"/>
      <c r="J27" s="153"/>
      <c r="K27" s="153"/>
      <c r="L27" s="153"/>
      <c r="M27" s="153"/>
      <c r="N27" s="153"/>
      <c r="O27" s="153"/>
      <c r="P27" s="153"/>
      <c r="Q27" s="153"/>
      <c r="R27" s="153"/>
      <c r="S27" s="153"/>
      <c r="T27" s="153"/>
      <c r="U27" s="153"/>
      <c r="V27" s="153"/>
      <c r="W27" s="153"/>
      <c r="X27" s="153"/>
      <c r="Y27" s="153"/>
      <c r="Z27" s="153"/>
      <c r="AA27" s="153"/>
      <c r="AB27" s="153"/>
      <c r="AC27" s="153"/>
      <c r="AD27" s="153"/>
      <c r="AE27" s="153"/>
      <c r="AF27" s="153"/>
      <c r="AG27" s="153"/>
      <c r="AH27" s="153"/>
      <c r="AI27" s="153"/>
      <c r="AJ27" s="153"/>
      <c r="AK27" s="153"/>
      <c r="AL27" s="153"/>
      <c r="AM27" s="153"/>
      <c r="AN27" s="153"/>
      <c r="AO27" s="154"/>
      <c r="AP27" s="157" t="s">
        <v>156</v>
      </c>
      <c r="AQ27" s="158">
        <v>3.65</v>
      </c>
      <c r="AR27" s="158"/>
      <c r="AS27" s="158"/>
      <c r="AT27" s="158"/>
      <c r="AU27" s="158">
        <v>1</v>
      </c>
      <c r="AV27" s="159">
        <f t="shared" si="0"/>
        <v>3.65</v>
      </c>
    </row>
    <row r="28" spans="2:48" ht="15.75">
      <c r="B28" s="152"/>
      <c r="C28" s="153"/>
      <c r="D28" s="153"/>
      <c r="E28" s="153"/>
      <c r="F28" s="153"/>
      <c r="G28" s="153"/>
      <c r="H28" s="153"/>
      <c r="I28" s="153"/>
      <c r="J28" s="153"/>
      <c r="K28" s="153"/>
      <c r="L28" s="153"/>
      <c r="M28" s="153"/>
      <c r="N28" s="153"/>
      <c r="O28" s="153"/>
      <c r="P28" s="153"/>
      <c r="Q28" s="153"/>
      <c r="R28" s="153"/>
      <c r="S28" s="153"/>
      <c r="T28" s="153"/>
      <c r="U28" s="153"/>
      <c r="V28" s="153"/>
      <c r="W28" s="153"/>
      <c r="X28" s="153"/>
      <c r="Y28" s="153"/>
      <c r="Z28" s="153"/>
      <c r="AA28" s="153"/>
      <c r="AB28" s="153"/>
      <c r="AC28" s="153"/>
      <c r="AD28" s="153"/>
      <c r="AE28" s="153"/>
      <c r="AF28" s="153"/>
      <c r="AG28" s="153"/>
      <c r="AH28" s="153"/>
      <c r="AI28" s="153"/>
      <c r="AJ28" s="153"/>
      <c r="AK28" s="153"/>
      <c r="AL28" s="153"/>
      <c r="AM28" s="153"/>
      <c r="AN28" s="153"/>
      <c r="AO28" s="154"/>
      <c r="AP28" s="157" t="s">
        <v>157</v>
      </c>
      <c r="AQ28" s="158">
        <v>3.65</v>
      </c>
      <c r="AR28" s="158"/>
      <c r="AS28" s="158"/>
      <c r="AT28" s="158"/>
      <c r="AU28" s="158">
        <v>1</v>
      </c>
      <c r="AV28" s="159">
        <f t="shared" si="0"/>
        <v>3.65</v>
      </c>
    </row>
    <row r="29" spans="2:48" ht="15.75">
      <c r="B29" s="152"/>
      <c r="C29" s="153"/>
      <c r="D29" s="153"/>
      <c r="E29" s="153"/>
      <c r="F29" s="153"/>
      <c r="G29" s="153"/>
      <c r="H29" s="153"/>
      <c r="I29" s="153"/>
      <c r="J29" s="153"/>
      <c r="K29" s="153"/>
      <c r="L29" s="153"/>
      <c r="M29" s="153"/>
      <c r="N29" s="153"/>
      <c r="O29" s="153"/>
      <c r="P29" s="153"/>
      <c r="Q29" s="153"/>
      <c r="R29" s="153"/>
      <c r="S29" s="153"/>
      <c r="T29" s="153"/>
      <c r="U29" s="153"/>
      <c r="V29" s="153"/>
      <c r="W29" s="153"/>
      <c r="X29" s="153"/>
      <c r="Y29" s="153"/>
      <c r="Z29" s="153"/>
      <c r="AA29" s="153"/>
      <c r="AB29" s="153"/>
      <c r="AC29" s="153"/>
      <c r="AD29" s="153"/>
      <c r="AE29" s="153"/>
      <c r="AF29" s="153"/>
      <c r="AG29" s="153"/>
      <c r="AH29" s="153"/>
      <c r="AI29" s="153"/>
      <c r="AJ29" s="153"/>
      <c r="AK29" s="153"/>
      <c r="AL29" s="153"/>
      <c r="AM29" s="153"/>
      <c r="AN29" s="153"/>
      <c r="AO29" s="154"/>
      <c r="AP29" s="157" t="s">
        <v>158</v>
      </c>
      <c r="AQ29" s="158">
        <v>3.65</v>
      </c>
      <c r="AR29" s="158"/>
      <c r="AS29" s="158"/>
      <c r="AT29" s="158"/>
      <c r="AU29" s="158">
        <v>1</v>
      </c>
      <c r="AV29" s="159">
        <f t="shared" si="0"/>
        <v>3.65</v>
      </c>
    </row>
    <row r="30" spans="2:48" ht="15.75">
      <c r="B30" s="152"/>
      <c r="C30" s="153"/>
      <c r="D30" s="153"/>
      <c r="E30" s="153"/>
      <c r="F30" s="153"/>
      <c r="G30" s="153"/>
      <c r="H30" s="153"/>
      <c r="I30" s="153"/>
      <c r="J30" s="153"/>
      <c r="K30" s="153"/>
      <c r="L30" s="153"/>
      <c r="M30" s="153"/>
      <c r="N30" s="153"/>
      <c r="O30" s="153"/>
      <c r="P30" s="153"/>
      <c r="Q30" s="153"/>
      <c r="R30" s="153"/>
      <c r="S30" s="153"/>
      <c r="T30" s="153"/>
      <c r="U30" s="153"/>
      <c r="V30" s="153"/>
      <c r="W30" s="153"/>
      <c r="X30" s="153"/>
      <c r="Y30" s="153"/>
      <c r="Z30" s="153"/>
      <c r="AA30" s="153"/>
      <c r="AB30" s="153"/>
      <c r="AC30" s="153"/>
      <c r="AD30" s="153"/>
      <c r="AE30" s="153"/>
      <c r="AF30" s="153"/>
      <c r="AG30" s="153"/>
      <c r="AH30" s="153"/>
      <c r="AI30" s="153"/>
      <c r="AJ30" s="153"/>
      <c r="AK30" s="153"/>
      <c r="AL30" s="153"/>
      <c r="AM30" s="153"/>
      <c r="AN30" s="153"/>
      <c r="AO30" s="154"/>
      <c r="AP30" s="157" t="s">
        <v>159</v>
      </c>
      <c r="AQ30" s="158">
        <v>3.65</v>
      </c>
      <c r="AR30" s="158"/>
      <c r="AS30" s="158"/>
      <c r="AT30" s="158"/>
      <c r="AU30" s="158">
        <v>1</v>
      </c>
      <c r="AV30" s="159">
        <f t="shared" si="0"/>
        <v>3.65</v>
      </c>
    </row>
    <row r="31" spans="2:48" ht="15.75">
      <c r="B31" s="152"/>
      <c r="C31" s="153"/>
      <c r="D31" s="153"/>
      <c r="E31" s="153"/>
      <c r="F31" s="153"/>
      <c r="G31" s="153"/>
      <c r="H31" s="153"/>
      <c r="I31" s="153"/>
      <c r="J31" s="153"/>
      <c r="K31" s="153"/>
      <c r="L31" s="153"/>
      <c r="M31" s="153"/>
      <c r="N31" s="153"/>
      <c r="O31" s="153"/>
      <c r="P31" s="153"/>
      <c r="Q31" s="153"/>
      <c r="R31" s="153"/>
      <c r="S31" s="153"/>
      <c r="T31" s="153"/>
      <c r="U31" s="153"/>
      <c r="V31" s="153"/>
      <c r="W31" s="153"/>
      <c r="X31" s="153"/>
      <c r="Y31" s="153"/>
      <c r="Z31" s="153"/>
      <c r="AA31" s="153"/>
      <c r="AB31" s="153"/>
      <c r="AC31" s="153"/>
      <c r="AD31" s="153"/>
      <c r="AE31" s="153"/>
      <c r="AF31" s="153"/>
      <c r="AG31" s="153"/>
      <c r="AH31" s="153"/>
      <c r="AI31" s="153"/>
      <c r="AJ31" s="153"/>
      <c r="AK31" s="153"/>
      <c r="AL31" s="153"/>
      <c r="AM31" s="153"/>
      <c r="AN31" s="153"/>
      <c r="AO31" s="154"/>
      <c r="AP31" s="157" t="s">
        <v>160</v>
      </c>
      <c r="AQ31" s="158">
        <v>3.65</v>
      </c>
      <c r="AR31" s="158"/>
      <c r="AS31" s="158"/>
      <c r="AT31" s="158"/>
      <c r="AU31" s="158">
        <v>1</v>
      </c>
      <c r="AV31" s="159">
        <f t="shared" si="0"/>
        <v>3.65</v>
      </c>
    </row>
    <row r="32" spans="2:48" ht="15.75">
      <c r="B32" s="152"/>
      <c r="C32" s="153"/>
      <c r="D32" s="153"/>
      <c r="E32" s="153"/>
      <c r="F32" s="153"/>
      <c r="G32" s="153"/>
      <c r="H32" s="153"/>
      <c r="I32" s="153"/>
      <c r="J32" s="153"/>
      <c r="K32" s="153"/>
      <c r="L32" s="153"/>
      <c r="M32" s="153"/>
      <c r="N32" s="153"/>
      <c r="O32" s="153"/>
      <c r="P32" s="153"/>
      <c r="Q32" s="153"/>
      <c r="R32" s="153"/>
      <c r="S32" s="153"/>
      <c r="T32" s="153"/>
      <c r="U32" s="153"/>
      <c r="V32" s="153"/>
      <c r="W32" s="153"/>
      <c r="X32" s="153"/>
      <c r="Y32" s="153"/>
      <c r="Z32" s="153"/>
      <c r="AA32" s="153"/>
      <c r="AB32" s="153"/>
      <c r="AC32" s="153"/>
      <c r="AD32" s="153"/>
      <c r="AE32" s="153"/>
      <c r="AF32" s="153"/>
      <c r="AG32" s="153"/>
      <c r="AH32" s="153"/>
      <c r="AI32" s="153"/>
      <c r="AJ32" s="153"/>
      <c r="AK32" s="153"/>
      <c r="AL32" s="153"/>
      <c r="AM32" s="153"/>
      <c r="AN32" s="153"/>
      <c r="AO32" s="154"/>
      <c r="AP32" s="157" t="s">
        <v>161</v>
      </c>
      <c r="AQ32" s="158">
        <v>3.65</v>
      </c>
      <c r="AR32" s="158"/>
      <c r="AS32" s="158"/>
      <c r="AT32" s="158"/>
      <c r="AU32" s="158">
        <v>1</v>
      </c>
      <c r="AV32" s="159">
        <f t="shared" si="0"/>
        <v>3.65</v>
      </c>
    </row>
    <row r="33" spans="2:48" ht="15.75">
      <c r="B33" s="152"/>
      <c r="C33" s="153"/>
      <c r="D33" s="153"/>
      <c r="E33" s="153"/>
      <c r="F33" s="153"/>
      <c r="G33" s="153"/>
      <c r="H33" s="153"/>
      <c r="I33" s="153"/>
      <c r="J33" s="153"/>
      <c r="K33" s="153"/>
      <c r="L33" s="153"/>
      <c r="M33" s="153"/>
      <c r="N33" s="153"/>
      <c r="O33" s="153"/>
      <c r="P33" s="153"/>
      <c r="Q33" s="153"/>
      <c r="R33" s="153"/>
      <c r="S33" s="153"/>
      <c r="T33" s="153"/>
      <c r="U33" s="153"/>
      <c r="V33" s="153"/>
      <c r="W33" s="153"/>
      <c r="X33" s="153"/>
      <c r="Y33" s="153"/>
      <c r="Z33" s="153"/>
      <c r="AA33" s="153"/>
      <c r="AB33" s="153"/>
      <c r="AC33" s="153"/>
      <c r="AD33" s="153"/>
      <c r="AE33" s="153"/>
      <c r="AF33" s="153"/>
      <c r="AG33" s="153"/>
      <c r="AH33" s="153"/>
      <c r="AI33" s="153"/>
      <c r="AJ33" s="153"/>
      <c r="AK33" s="153"/>
      <c r="AL33" s="153"/>
      <c r="AM33" s="153"/>
      <c r="AN33" s="153"/>
      <c r="AO33" s="154"/>
      <c r="AP33" s="157" t="s">
        <v>162</v>
      </c>
      <c r="AQ33" s="158">
        <v>3.65</v>
      </c>
      <c r="AR33" s="158"/>
      <c r="AS33" s="158"/>
      <c r="AT33" s="158"/>
      <c r="AU33" s="158">
        <v>1</v>
      </c>
      <c r="AV33" s="159">
        <f t="shared" si="0"/>
        <v>3.65</v>
      </c>
    </row>
    <row r="34" spans="2:48" ht="15.75">
      <c r="B34" s="152"/>
      <c r="C34" s="153"/>
      <c r="D34" s="153"/>
      <c r="E34" s="153"/>
      <c r="F34" s="153"/>
      <c r="G34" s="153"/>
      <c r="H34" s="153"/>
      <c r="I34" s="153"/>
      <c r="J34" s="153"/>
      <c r="K34" s="153"/>
      <c r="L34" s="153"/>
      <c r="M34" s="153"/>
      <c r="N34" s="153"/>
      <c r="O34" s="153"/>
      <c r="P34" s="153"/>
      <c r="Q34" s="153"/>
      <c r="R34" s="153"/>
      <c r="S34" s="153"/>
      <c r="T34" s="153"/>
      <c r="U34" s="153"/>
      <c r="V34" s="153"/>
      <c r="W34" s="153"/>
      <c r="X34" s="153"/>
      <c r="Y34" s="153"/>
      <c r="Z34" s="153"/>
      <c r="AA34" s="153"/>
      <c r="AB34" s="153"/>
      <c r="AC34" s="153"/>
      <c r="AD34" s="153"/>
      <c r="AE34" s="153"/>
      <c r="AF34" s="153"/>
      <c r="AG34" s="153"/>
      <c r="AH34" s="153"/>
      <c r="AI34" s="153"/>
      <c r="AJ34" s="153"/>
      <c r="AK34" s="153"/>
      <c r="AL34" s="153"/>
      <c r="AM34" s="153"/>
      <c r="AN34" s="153"/>
      <c r="AO34" s="154"/>
      <c r="AP34" s="157" t="s">
        <v>163</v>
      </c>
      <c r="AQ34" s="158">
        <v>3.65</v>
      </c>
      <c r="AR34" s="158"/>
      <c r="AS34" s="158"/>
      <c r="AT34" s="158"/>
      <c r="AU34" s="158">
        <v>1</v>
      </c>
      <c r="AV34" s="159">
        <f t="shared" si="0"/>
        <v>3.65</v>
      </c>
    </row>
    <row r="35" spans="2:48">
      <c r="B35" s="152"/>
      <c r="C35" s="153"/>
      <c r="D35" s="153"/>
      <c r="E35" s="153"/>
      <c r="F35" s="153"/>
      <c r="G35" s="153"/>
      <c r="H35" s="153"/>
      <c r="I35" s="153"/>
      <c r="J35" s="153"/>
      <c r="K35" s="153"/>
      <c r="L35" s="153"/>
      <c r="M35" s="153"/>
      <c r="N35" s="153"/>
      <c r="O35" s="153"/>
      <c r="P35" s="153"/>
      <c r="Q35" s="153"/>
      <c r="R35" s="153"/>
      <c r="S35" s="153"/>
      <c r="T35" s="153"/>
      <c r="U35" s="153"/>
      <c r="V35" s="153"/>
      <c r="W35" s="153"/>
      <c r="X35" s="153"/>
      <c r="Y35" s="153"/>
      <c r="Z35" s="153"/>
      <c r="AA35" s="153"/>
      <c r="AB35" s="153"/>
      <c r="AC35" s="153"/>
      <c r="AD35" s="153"/>
      <c r="AE35" s="153"/>
      <c r="AF35" s="153"/>
      <c r="AG35" s="153"/>
      <c r="AH35" s="153"/>
      <c r="AI35" s="153"/>
      <c r="AJ35" s="153"/>
      <c r="AK35" s="153"/>
      <c r="AL35" s="153"/>
      <c r="AM35" s="153"/>
      <c r="AN35" s="153"/>
      <c r="AO35" s="154"/>
      <c r="AP35" s="223" t="s">
        <v>164</v>
      </c>
      <c r="AQ35" s="224"/>
      <c r="AR35" s="224"/>
      <c r="AS35" s="224"/>
      <c r="AT35" s="224"/>
      <c r="AU35" s="224"/>
      <c r="AV35" s="225"/>
    </row>
    <row r="36" spans="2:48" ht="15.75">
      <c r="B36" s="152"/>
      <c r="C36" s="153"/>
      <c r="D36" s="153"/>
      <c r="E36" s="153"/>
      <c r="F36" s="153"/>
      <c r="G36" s="153"/>
      <c r="H36" s="153"/>
      <c r="I36" s="153"/>
      <c r="J36" s="153"/>
      <c r="K36" s="153"/>
      <c r="L36" s="153"/>
      <c r="M36" s="153"/>
      <c r="N36" s="153"/>
      <c r="O36" s="153"/>
      <c r="P36" s="153"/>
      <c r="Q36" s="153"/>
      <c r="R36" s="153"/>
      <c r="S36" s="153"/>
      <c r="T36" s="153"/>
      <c r="U36" s="153"/>
      <c r="V36" s="153"/>
      <c r="W36" s="153"/>
      <c r="X36" s="153"/>
      <c r="Y36" s="153"/>
      <c r="Z36" s="153"/>
      <c r="AA36" s="153"/>
      <c r="AB36" s="153"/>
      <c r="AC36" s="153"/>
      <c r="AD36" s="153"/>
      <c r="AE36" s="153"/>
      <c r="AF36" s="153"/>
      <c r="AG36" s="153"/>
      <c r="AH36" s="153"/>
      <c r="AI36" s="153"/>
      <c r="AJ36" s="153"/>
      <c r="AK36" s="153"/>
      <c r="AL36" s="153"/>
      <c r="AM36" s="153"/>
      <c r="AN36" s="153"/>
      <c r="AO36" s="154"/>
      <c r="AP36" s="157" t="s">
        <v>165</v>
      </c>
      <c r="AQ36" s="158">
        <v>3.65</v>
      </c>
      <c r="AR36" s="158"/>
      <c r="AS36" s="158"/>
      <c r="AT36" s="158"/>
      <c r="AU36" s="158">
        <v>1</v>
      </c>
      <c r="AV36" s="159">
        <f t="shared" si="0"/>
        <v>3.65</v>
      </c>
    </row>
    <row r="37" spans="2:48" ht="15.75">
      <c r="B37" s="152"/>
      <c r="C37" s="153"/>
      <c r="D37" s="153"/>
      <c r="E37" s="153"/>
      <c r="F37" s="153"/>
      <c r="G37" s="153"/>
      <c r="H37" s="153"/>
      <c r="I37" s="153"/>
      <c r="J37" s="153"/>
      <c r="K37" s="153"/>
      <c r="L37" s="153"/>
      <c r="M37" s="153"/>
      <c r="N37" s="153"/>
      <c r="O37" s="153"/>
      <c r="P37" s="153"/>
      <c r="Q37" s="153"/>
      <c r="R37" s="153"/>
      <c r="S37" s="153"/>
      <c r="T37" s="153"/>
      <c r="U37" s="153"/>
      <c r="V37" s="153"/>
      <c r="W37" s="153"/>
      <c r="X37" s="153"/>
      <c r="Y37" s="153"/>
      <c r="Z37" s="153"/>
      <c r="AA37" s="153"/>
      <c r="AB37" s="153"/>
      <c r="AC37" s="153"/>
      <c r="AD37" s="153"/>
      <c r="AE37" s="153"/>
      <c r="AF37" s="153"/>
      <c r="AG37" s="153"/>
      <c r="AH37" s="153"/>
      <c r="AI37" s="153"/>
      <c r="AJ37" s="153"/>
      <c r="AK37" s="153"/>
      <c r="AL37" s="153"/>
      <c r="AM37" s="153"/>
      <c r="AN37" s="153"/>
      <c r="AO37" s="154"/>
      <c r="AP37" s="157" t="s">
        <v>166</v>
      </c>
      <c r="AQ37" s="158">
        <v>3.65</v>
      </c>
      <c r="AR37" s="158"/>
      <c r="AS37" s="158"/>
      <c r="AT37" s="158"/>
      <c r="AU37" s="158">
        <v>1</v>
      </c>
      <c r="AV37" s="159">
        <f t="shared" si="0"/>
        <v>3.65</v>
      </c>
    </row>
    <row r="38" spans="2:48" ht="15.75">
      <c r="B38" s="152"/>
      <c r="C38" s="153"/>
      <c r="D38" s="153"/>
      <c r="E38" s="153"/>
      <c r="F38" s="153"/>
      <c r="G38" s="153"/>
      <c r="H38" s="153"/>
      <c r="I38" s="153"/>
      <c r="J38" s="153"/>
      <c r="K38" s="153"/>
      <c r="L38" s="153"/>
      <c r="M38" s="153"/>
      <c r="N38" s="153"/>
      <c r="O38" s="153"/>
      <c r="P38" s="153"/>
      <c r="Q38" s="153"/>
      <c r="R38" s="153"/>
      <c r="S38" s="153"/>
      <c r="T38" s="153"/>
      <c r="U38" s="153"/>
      <c r="V38" s="153"/>
      <c r="W38" s="153"/>
      <c r="X38" s="153"/>
      <c r="Y38" s="153"/>
      <c r="Z38" s="153"/>
      <c r="AA38" s="153"/>
      <c r="AB38" s="153"/>
      <c r="AC38" s="153"/>
      <c r="AD38" s="153"/>
      <c r="AE38" s="153"/>
      <c r="AF38" s="153"/>
      <c r="AG38" s="153"/>
      <c r="AH38" s="153"/>
      <c r="AI38" s="153"/>
      <c r="AJ38" s="153"/>
      <c r="AK38" s="153"/>
      <c r="AL38" s="153"/>
      <c r="AM38" s="153"/>
      <c r="AN38" s="153"/>
      <c r="AO38" s="154"/>
      <c r="AP38" s="157" t="s">
        <v>167</v>
      </c>
      <c r="AQ38" s="158">
        <v>3.65</v>
      </c>
      <c r="AR38" s="158"/>
      <c r="AS38" s="158"/>
      <c r="AT38" s="158"/>
      <c r="AU38" s="158">
        <v>1</v>
      </c>
      <c r="AV38" s="159">
        <f t="shared" si="0"/>
        <v>3.65</v>
      </c>
    </row>
    <row r="39" spans="2:48" ht="15.75">
      <c r="B39" s="152"/>
      <c r="C39" s="153"/>
      <c r="D39" s="153"/>
      <c r="E39" s="153"/>
      <c r="F39" s="153"/>
      <c r="G39" s="153"/>
      <c r="H39" s="153"/>
      <c r="I39" s="153"/>
      <c r="J39" s="153"/>
      <c r="K39" s="153"/>
      <c r="L39" s="153"/>
      <c r="M39" s="153"/>
      <c r="N39" s="153"/>
      <c r="O39" s="153"/>
      <c r="P39" s="153"/>
      <c r="Q39" s="153"/>
      <c r="R39" s="153"/>
      <c r="S39" s="153"/>
      <c r="T39" s="153"/>
      <c r="U39" s="153"/>
      <c r="V39" s="153"/>
      <c r="W39" s="153"/>
      <c r="X39" s="153"/>
      <c r="Y39" s="153"/>
      <c r="Z39" s="153"/>
      <c r="AA39" s="153"/>
      <c r="AB39" s="153"/>
      <c r="AC39" s="153"/>
      <c r="AD39" s="153"/>
      <c r="AE39" s="153"/>
      <c r="AF39" s="153"/>
      <c r="AG39" s="153"/>
      <c r="AH39" s="153"/>
      <c r="AI39" s="153"/>
      <c r="AJ39" s="153"/>
      <c r="AK39" s="153"/>
      <c r="AL39" s="153"/>
      <c r="AM39" s="153"/>
      <c r="AN39" s="153"/>
      <c r="AO39" s="154"/>
      <c r="AP39" s="157" t="s">
        <v>168</v>
      </c>
      <c r="AQ39" s="158">
        <v>3.65</v>
      </c>
      <c r="AR39" s="158"/>
      <c r="AS39" s="158"/>
      <c r="AT39" s="158"/>
      <c r="AU39" s="158">
        <v>1</v>
      </c>
      <c r="AV39" s="159">
        <f t="shared" si="0"/>
        <v>3.65</v>
      </c>
    </row>
    <row r="40" spans="2:48" ht="15.75">
      <c r="B40" s="152"/>
      <c r="C40" s="153"/>
      <c r="D40" s="153"/>
      <c r="E40" s="153"/>
      <c r="F40" s="153"/>
      <c r="G40" s="153"/>
      <c r="H40" s="153"/>
      <c r="I40" s="153"/>
      <c r="J40" s="153"/>
      <c r="K40" s="153"/>
      <c r="L40" s="153"/>
      <c r="M40" s="153"/>
      <c r="N40" s="153"/>
      <c r="O40" s="153"/>
      <c r="P40" s="153"/>
      <c r="Q40" s="153"/>
      <c r="R40" s="153"/>
      <c r="S40" s="153"/>
      <c r="T40" s="153"/>
      <c r="U40" s="153"/>
      <c r="V40" s="153"/>
      <c r="W40" s="153"/>
      <c r="X40" s="153"/>
      <c r="Y40" s="153"/>
      <c r="Z40" s="153"/>
      <c r="AA40" s="153"/>
      <c r="AB40" s="153"/>
      <c r="AC40" s="153"/>
      <c r="AD40" s="153"/>
      <c r="AE40" s="153"/>
      <c r="AF40" s="153"/>
      <c r="AG40" s="153"/>
      <c r="AH40" s="153"/>
      <c r="AI40" s="153"/>
      <c r="AJ40" s="153"/>
      <c r="AK40" s="153"/>
      <c r="AL40" s="153"/>
      <c r="AM40" s="153"/>
      <c r="AN40" s="153"/>
      <c r="AO40" s="154"/>
      <c r="AP40" s="157" t="s">
        <v>169</v>
      </c>
      <c r="AQ40" s="158">
        <v>3.65</v>
      </c>
      <c r="AR40" s="158"/>
      <c r="AS40" s="158"/>
      <c r="AT40" s="158"/>
      <c r="AU40" s="158">
        <v>1</v>
      </c>
      <c r="AV40" s="159">
        <f t="shared" si="0"/>
        <v>3.65</v>
      </c>
    </row>
    <row r="41" spans="2:48" ht="15.75">
      <c r="B41" s="152"/>
      <c r="C41" s="153"/>
      <c r="D41" s="153"/>
      <c r="E41" s="153"/>
      <c r="F41" s="153"/>
      <c r="G41" s="153"/>
      <c r="H41" s="153"/>
      <c r="I41" s="153"/>
      <c r="J41" s="153"/>
      <c r="K41" s="153"/>
      <c r="L41" s="153"/>
      <c r="M41" s="153"/>
      <c r="N41" s="153"/>
      <c r="O41" s="153"/>
      <c r="P41" s="153"/>
      <c r="Q41" s="153"/>
      <c r="R41" s="153"/>
      <c r="S41" s="153"/>
      <c r="T41" s="153"/>
      <c r="U41" s="153"/>
      <c r="V41" s="153"/>
      <c r="W41" s="153"/>
      <c r="X41" s="153"/>
      <c r="Y41" s="153"/>
      <c r="Z41" s="153"/>
      <c r="AA41" s="153"/>
      <c r="AB41" s="153"/>
      <c r="AC41" s="153"/>
      <c r="AD41" s="153"/>
      <c r="AE41" s="153"/>
      <c r="AF41" s="153"/>
      <c r="AG41" s="153"/>
      <c r="AH41" s="153"/>
      <c r="AI41" s="153"/>
      <c r="AJ41" s="153"/>
      <c r="AK41" s="153"/>
      <c r="AL41" s="153"/>
      <c r="AM41" s="153"/>
      <c r="AN41" s="153"/>
      <c r="AO41" s="154"/>
      <c r="AP41" s="157" t="s">
        <v>170</v>
      </c>
      <c r="AQ41" s="158">
        <v>3.65</v>
      </c>
      <c r="AR41" s="158"/>
      <c r="AS41" s="158"/>
      <c r="AT41" s="158"/>
      <c r="AU41" s="158">
        <v>1</v>
      </c>
      <c r="AV41" s="159">
        <f t="shared" si="0"/>
        <v>3.65</v>
      </c>
    </row>
    <row r="42" spans="2:48" ht="15.75">
      <c r="B42" s="152"/>
      <c r="C42" s="153"/>
      <c r="D42" s="153"/>
      <c r="E42" s="153"/>
      <c r="F42" s="153"/>
      <c r="G42" s="153"/>
      <c r="H42" s="153"/>
      <c r="I42" s="153"/>
      <c r="J42" s="153"/>
      <c r="K42" s="153"/>
      <c r="L42" s="153"/>
      <c r="M42" s="153"/>
      <c r="N42" s="153"/>
      <c r="O42" s="153"/>
      <c r="P42" s="153"/>
      <c r="Q42" s="153"/>
      <c r="R42" s="153"/>
      <c r="S42" s="153"/>
      <c r="T42" s="153"/>
      <c r="U42" s="153"/>
      <c r="V42" s="153"/>
      <c r="W42" s="153"/>
      <c r="X42" s="153"/>
      <c r="Y42" s="153"/>
      <c r="Z42" s="153"/>
      <c r="AA42" s="153"/>
      <c r="AB42" s="153"/>
      <c r="AC42" s="153"/>
      <c r="AD42" s="153"/>
      <c r="AE42" s="153"/>
      <c r="AF42" s="153"/>
      <c r="AG42" s="153"/>
      <c r="AH42" s="153"/>
      <c r="AI42" s="153"/>
      <c r="AJ42" s="153"/>
      <c r="AK42" s="153"/>
      <c r="AL42" s="153"/>
      <c r="AM42" s="153"/>
      <c r="AN42" s="153"/>
      <c r="AO42" s="154"/>
      <c r="AP42" s="157" t="s">
        <v>171</v>
      </c>
      <c r="AQ42" s="158">
        <v>3.65</v>
      </c>
      <c r="AR42" s="158"/>
      <c r="AS42" s="158"/>
      <c r="AT42" s="158"/>
      <c r="AU42" s="158">
        <v>1</v>
      </c>
      <c r="AV42" s="159">
        <f t="shared" si="0"/>
        <v>3.65</v>
      </c>
    </row>
    <row r="43" spans="2:48" ht="15.75">
      <c r="B43" s="152"/>
      <c r="C43" s="153"/>
      <c r="D43" s="153"/>
      <c r="E43" s="153"/>
      <c r="F43" s="153"/>
      <c r="G43" s="153"/>
      <c r="H43" s="153"/>
      <c r="I43" s="153"/>
      <c r="J43" s="153"/>
      <c r="K43" s="153"/>
      <c r="L43" s="153"/>
      <c r="M43" s="153"/>
      <c r="N43" s="153"/>
      <c r="O43" s="153"/>
      <c r="P43" s="153"/>
      <c r="Q43" s="153"/>
      <c r="R43" s="153"/>
      <c r="S43" s="153"/>
      <c r="T43" s="153"/>
      <c r="U43" s="153"/>
      <c r="V43" s="153"/>
      <c r="W43" s="153"/>
      <c r="X43" s="153"/>
      <c r="Y43" s="153"/>
      <c r="Z43" s="153"/>
      <c r="AA43" s="153"/>
      <c r="AB43" s="153"/>
      <c r="AC43" s="153"/>
      <c r="AD43" s="153"/>
      <c r="AE43" s="153"/>
      <c r="AF43" s="153"/>
      <c r="AG43" s="153"/>
      <c r="AH43" s="153"/>
      <c r="AI43" s="153"/>
      <c r="AJ43" s="153"/>
      <c r="AK43" s="153"/>
      <c r="AL43" s="153"/>
      <c r="AM43" s="153"/>
      <c r="AN43" s="153"/>
      <c r="AO43" s="154"/>
      <c r="AP43" s="157" t="s">
        <v>172</v>
      </c>
      <c r="AQ43" s="158">
        <v>3.65</v>
      </c>
      <c r="AR43" s="158"/>
      <c r="AS43" s="158"/>
      <c r="AT43" s="158"/>
      <c r="AU43" s="158">
        <v>1</v>
      </c>
      <c r="AV43" s="159">
        <f t="shared" si="0"/>
        <v>3.65</v>
      </c>
    </row>
    <row r="44" spans="2:48" ht="15.75">
      <c r="B44" s="152"/>
      <c r="C44" s="153"/>
      <c r="D44" s="153"/>
      <c r="E44" s="153"/>
      <c r="F44" s="153"/>
      <c r="G44" s="153"/>
      <c r="H44" s="153"/>
      <c r="I44" s="153"/>
      <c r="J44" s="153"/>
      <c r="K44" s="153"/>
      <c r="L44" s="153"/>
      <c r="M44" s="153"/>
      <c r="N44" s="153"/>
      <c r="O44" s="153"/>
      <c r="P44" s="153"/>
      <c r="Q44" s="153"/>
      <c r="R44" s="153"/>
      <c r="S44" s="153"/>
      <c r="T44" s="153"/>
      <c r="U44" s="153"/>
      <c r="V44" s="153"/>
      <c r="W44" s="153"/>
      <c r="X44" s="153"/>
      <c r="Y44" s="153"/>
      <c r="Z44" s="153"/>
      <c r="AA44" s="153"/>
      <c r="AB44" s="153"/>
      <c r="AC44" s="153"/>
      <c r="AD44" s="153"/>
      <c r="AE44" s="153"/>
      <c r="AF44" s="153"/>
      <c r="AG44" s="153"/>
      <c r="AH44" s="153"/>
      <c r="AI44" s="153"/>
      <c r="AJ44" s="153"/>
      <c r="AK44" s="153"/>
      <c r="AL44" s="153"/>
      <c r="AM44" s="153"/>
      <c r="AN44" s="153"/>
      <c r="AO44" s="154"/>
      <c r="AP44" s="157" t="s">
        <v>173</v>
      </c>
      <c r="AQ44" s="158">
        <v>3.65</v>
      </c>
      <c r="AR44" s="158"/>
      <c r="AS44" s="158"/>
      <c r="AT44" s="158"/>
      <c r="AU44" s="158">
        <v>1</v>
      </c>
      <c r="AV44" s="159">
        <f t="shared" si="0"/>
        <v>3.65</v>
      </c>
    </row>
    <row r="45" spans="2:48" ht="15.75">
      <c r="B45" s="152"/>
      <c r="C45" s="153"/>
      <c r="D45" s="153"/>
      <c r="E45" s="153"/>
      <c r="F45" s="153"/>
      <c r="G45" s="153"/>
      <c r="H45" s="153"/>
      <c r="I45" s="153"/>
      <c r="J45" s="153"/>
      <c r="K45" s="153"/>
      <c r="L45" s="153"/>
      <c r="M45" s="153"/>
      <c r="N45" s="153"/>
      <c r="O45" s="153"/>
      <c r="P45" s="153"/>
      <c r="Q45" s="153"/>
      <c r="R45" s="153"/>
      <c r="S45" s="153"/>
      <c r="T45" s="153"/>
      <c r="U45" s="153"/>
      <c r="V45" s="153"/>
      <c r="W45" s="153"/>
      <c r="X45" s="153"/>
      <c r="Y45" s="153"/>
      <c r="Z45" s="153"/>
      <c r="AA45" s="153"/>
      <c r="AB45" s="153"/>
      <c r="AC45" s="153"/>
      <c r="AD45" s="153"/>
      <c r="AE45" s="153"/>
      <c r="AF45" s="153"/>
      <c r="AG45" s="153"/>
      <c r="AH45" s="153"/>
      <c r="AI45" s="153"/>
      <c r="AJ45" s="153"/>
      <c r="AK45" s="153"/>
      <c r="AL45" s="153"/>
      <c r="AM45" s="153"/>
      <c r="AN45" s="153"/>
      <c r="AO45" s="154"/>
      <c r="AP45" s="157" t="s">
        <v>174</v>
      </c>
      <c r="AQ45" s="158">
        <v>3.65</v>
      </c>
      <c r="AR45" s="158"/>
      <c r="AS45" s="158"/>
      <c r="AT45" s="158"/>
      <c r="AU45" s="158">
        <v>1</v>
      </c>
      <c r="AV45" s="159">
        <f t="shared" si="0"/>
        <v>3.65</v>
      </c>
    </row>
    <row r="46" spans="2:48">
      <c r="B46" s="152"/>
      <c r="C46" s="153"/>
      <c r="D46" s="153"/>
      <c r="E46" s="153"/>
      <c r="F46" s="153"/>
      <c r="G46" s="153"/>
      <c r="H46" s="153"/>
      <c r="I46" s="153"/>
      <c r="J46" s="153"/>
      <c r="K46" s="153"/>
      <c r="L46" s="153"/>
      <c r="M46" s="153"/>
      <c r="N46" s="153"/>
      <c r="O46" s="153"/>
      <c r="P46" s="153"/>
      <c r="Q46" s="153"/>
      <c r="R46" s="153"/>
      <c r="S46" s="153"/>
      <c r="T46" s="153"/>
      <c r="U46" s="153"/>
      <c r="V46" s="153"/>
      <c r="W46" s="153"/>
      <c r="X46" s="153"/>
      <c r="Y46" s="153"/>
      <c r="Z46" s="153"/>
      <c r="AA46" s="153"/>
      <c r="AB46" s="153"/>
      <c r="AC46" s="153"/>
      <c r="AD46" s="153"/>
      <c r="AE46" s="153"/>
      <c r="AF46" s="153"/>
      <c r="AG46" s="153"/>
      <c r="AH46" s="153"/>
      <c r="AI46" s="153"/>
      <c r="AJ46" s="153"/>
      <c r="AK46" s="153"/>
      <c r="AL46" s="153"/>
      <c r="AM46" s="153"/>
      <c r="AN46" s="153"/>
      <c r="AO46" s="154"/>
      <c r="AP46" s="223" t="s">
        <v>175</v>
      </c>
      <c r="AQ46" s="224"/>
      <c r="AR46" s="224"/>
      <c r="AS46" s="224"/>
      <c r="AT46" s="224"/>
      <c r="AU46" s="224"/>
      <c r="AV46" s="225"/>
    </row>
    <row r="47" spans="2:48" ht="15.75">
      <c r="B47" s="152"/>
      <c r="C47" s="153"/>
      <c r="D47" s="153"/>
      <c r="E47" s="153"/>
      <c r="F47" s="153"/>
      <c r="G47" s="153"/>
      <c r="H47" s="153"/>
      <c r="I47" s="153"/>
      <c r="J47" s="153"/>
      <c r="K47" s="153"/>
      <c r="L47" s="153"/>
      <c r="M47" s="153"/>
      <c r="N47" s="153"/>
      <c r="O47" s="153"/>
      <c r="P47" s="153"/>
      <c r="Q47" s="153"/>
      <c r="R47" s="153"/>
      <c r="S47" s="153"/>
      <c r="T47" s="153"/>
      <c r="U47" s="153"/>
      <c r="V47" s="153"/>
      <c r="W47" s="153"/>
      <c r="X47" s="153"/>
      <c r="Y47" s="153"/>
      <c r="Z47" s="153"/>
      <c r="AA47" s="153"/>
      <c r="AB47" s="153"/>
      <c r="AC47" s="153"/>
      <c r="AD47" s="153"/>
      <c r="AE47" s="153"/>
      <c r="AF47" s="153"/>
      <c r="AG47" s="153"/>
      <c r="AH47" s="153"/>
      <c r="AI47" s="153"/>
      <c r="AJ47" s="153"/>
      <c r="AK47" s="153"/>
      <c r="AL47" s="153"/>
      <c r="AM47" s="153"/>
      <c r="AN47" s="153"/>
      <c r="AO47" s="154"/>
      <c r="AP47" s="157" t="s">
        <v>176</v>
      </c>
      <c r="AQ47" s="158">
        <v>3.65</v>
      </c>
      <c r="AR47" s="158"/>
      <c r="AS47" s="158"/>
      <c r="AT47" s="158"/>
      <c r="AU47" s="158">
        <v>1</v>
      </c>
      <c r="AV47" s="159">
        <f t="shared" si="0"/>
        <v>3.65</v>
      </c>
    </row>
    <row r="48" spans="2:48" ht="15.75">
      <c r="B48" s="152"/>
      <c r="C48" s="153"/>
      <c r="D48" s="153"/>
      <c r="E48" s="153"/>
      <c r="F48" s="153"/>
      <c r="G48" s="153"/>
      <c r="H48" s="153"/>
      <c r="I48" s="153"/>
      <c r="J48" s="153"/>
      <c r="K48" s="153"/>
      <c r="L48" s="153"/>
      <c r="M48" s="153"/>
      <c r="N48" s="153"/>
      <c r="O48" s="153"/>
      <c r="P48" s="153"/>
      <c r="Q48" s="153"/>
      <c r="R48" s="153"/>
      <c r="S48" s="153"/>
      <c r="T48" s="153"/>
      <c r="U48" s="153"/>
      <c r="V48" s="153"/>
      <c r="W48" s="153"/>
      <c r="X48" s="153"/>
      <c r="Y48" s="153"/>
      <c r="Z48" s="153"/>
      <c r="AA48" s="153"/>
      <c r="AB48" s="153"/>
      <c r="AC48" s="153"/>
      <c r="AD48" s="153"/>
      <c r="AE48" s="153"/>
      <c r="AF48" s="153"/>
      <c r="AG48" s="153"/>
      <c r="AH48" s="153"/>
      <c r="AI48" s="153"/>
      <c r="AJ48" s="153"/>
      <c r="AK48" s="153"/>
      <c r="AL48" s="153"/>
      <c r="AM48" s="153"/>
      <c r="AN48" s="153"/>
      <c r="AO48" s="154"/>
      <c r="AP48" s="157" t="s">
        <v>177</v>
      </c>
      <c r="AQ48" s="158">
        <v>3.65</v>
      </c>
      <c r="AR48" s="158"/>
      <c r="AS48" s="158"/>
      <c r="AT48" s="158"/>
      <c r="AU48" s="158">
        <v>1</v>
      </c>
      <c r="AV48" s="159">
        <f t="shared" si="0"/>
        <v>3.65</v>
      </c>
    </row>
    <row r="49" spans="2:48" ht="15.75">
      <c r="B49" s="152"/>
      <c r="C49" s="153"/>
      <c r="D49" s="153"/>
      <c r="E49" s="153"/>
      <c r="F49" s="153"/>
      <c r="G49" s="153"/>
      <c r="H49" s="153"/>
      <c r="I49" s="153"/>
      <c r="J49" s="153"/>
      <c r="K49" s="153"/>
      <c r="L49" s="153"/>
      <c r="M49" s="153"/>
      <c r="N49" s="153"/>
      <c r="O49" s="153"/>
      <c r="P49" s="153"/>
      <c r="Q49" s="153"/>
      <c r="R49" s="153"/>
      <c r="S49" s="153"/>
      <c r="T49" s="153"/>
      <c r="U49" s="153"/>
      <c r="V49" s="153"/>
      <c r="W49" s="153"/>
      <c r="X49" s="153"/>
      <c r="Y49" s="153"/>
      <c r="Z49" s="153"/>
      <c r="AA49" s="153"/>
      <c r="AB49" s="153"/>
      <c r="AC49" s="153"/>
      <c r="AD49" s="153"/>
      <c r="AE49" s="153"/>
      <c r="AF49" s="153"/>
      <c r="AG49" s="153"/>
      <c r="AH49" s="153"/>
      <c r="AI49" s="153"/>
      <c r="AJ49" s="153"/>
      <c r="AK49" s="153"/>
      <c r="AL49" s="153"/>
      <c r="AM49" s="153"/>
      <c r="AN49" s="153"/>
      <c r="AO49" s="154"/>
      <c r="AP49" s="157" t="s">
        <v>178</v>
      </c>
      <c r="AQ49" s="158">
        <v>3.65</v>
      </c>
      <c r="AR49" s="158"/>
      <c r="AS49" s="158"/>
      <c r="AT49" s="158"/>
      <c r="AU49" s="158">
        <v>1</v>
      </c>
      <c r="AV49" s="159">
        <f t="shared" si="0"/>
        <v>3.65</v>
      </c>
    </row>
    <row r="50" spans="2:48" ht="15.75">
      <c r="B50" s="152"/>
      <c r="C50" s="153"/>
      <c r="D50" s="153"/>
      <c r="E50" s="153"/>
      <c r="F50" s="153"/>
      <c r="G50" s="153"/>
      <c r="H50" s="153"/>
      <c r="I50" s="153"/>
      <c r="J50" s="153"/>
      <c r="K50" s="153"/>
      <c r="L50" s="153"/>
      <c r="M50" s="153"/>
      <c r="N50" s="153"/>
      <c r="O50" s="153"/>
      <c r="P50" s="153"/>
      <c r="Q50" s="153"/>
      <c r="R50" s="153"/>
      <c r="S50" s="153"/>
      <c r="T50" s="153"/>
      <c r="U50" s="153"/>
      <c r="V50" s="153"/>
      <c r="W50" s="153"/>
      <c r="X50" s="153"/>
      <c r="Y50" s="153"/>
      <c r="Z50" s="153"/>
      <c r="AA50" s="153"/>
      <c r="AB50" s="153"/>
      <c r="AC50" s="153"/>
      <c r="AD50" s="153"/>
      <c r="AE50" s="153"/>
      <c r="AF50" s="153"/>
      <c r="AG50" s="153"/>
      <c r="AH50" s="153"/>
      <c r="AI50" s="153"/>
      <c r="AJ50" s="153"/>
      <c r="AK50" s="153"/>
      <c r="AL50" s="153"/>
      <c r="AM50" s="153"/>
      <c r="AN50" s="153"/>
      <c r="AO50" s="154"/>
      <c r="AP50" s="157" t="s">
        <v>179</v>
      </c>
      <c r="AQ50" s="158">
        <v>3.65</v>
      </c>
      <c r="AR50" s="158"/>
      <c r="AS50" s="158"/>
      <c r="AT50" s="158"/>
      <c r="AU50" s="158">
        <v>1</v>
      </c>
      <c r="AV50" s="159">
        <f t="shared" si="0"/>
        <v>3.65</v>
      </c>
    </row>
    <row r="51" spans="2:48" ht="15.75">
      <c r="B51" s="152"/>
      <c r="C51" s="153"/>
      <c r="D51" s="153"/>
      <c r="E51" s="153"/>
      <c r="F51" s="153"/>
      <c r="G51" s="153"/>
      <c r="H51" s="153"/>
      <c r="I51" s="153"/>
      <c r="J51" s="153"/>
      <c r="K51" s="153"/>
      <c r="L51" s="153"/>
      <c r="M51" s="153"/>
      <c r="N51" s="153"/>
      <c r="O51" s="153"/>
      <c r="P51" s="153"/>
      <c r="Q51" s="153"/>
      <c r="R51" s="153"/>
      <c r="S51" s="153"/>
      <c r="T51" s="153"/>
      <c r="U51" s="153"/>
      <c r="V51" s="153"/>
      <c r="W51" s="153"/>
      <c r="X51" s="153"/>
      <c r="Y51" s="153"/>
      <c r="Z51" s="153"/>
      <c r="AA51" s="153"/>
      <c r="AB51" s="153"/>
      <c r="AC51" s="153"/>
      <c r="AD51" s="153"/>
      <c r="AE51" s="153"/>
      <c r="AF51" s="153"/>
      <c r="AG51" s="153"/>
      <c r="AH51" s="153"/>
      <c r="AI51" s="153"/>
      <c r="AJ51" s="153"/>
      <c r="AK51" s="153"/>
      <c r="AL51" s="153"/>
      <c r="AM51" s="153"/>
      <c r="AN51" s="153"/>
      <c r="AO51" s="154"/>
      <c r="AP51" s="157" t="s">
        <v>180</v>
      </c>
      <c r="AQ51" s="158">
        <v>3.65</v>
      </c>
      <c r="AR51" s="158"/>
      <c r="AS51" s="158"/>
      <c r="AT51" s="158"/>
      <c r="AU51" s="158">
        <v>1</v>
      </c>
      <c r="AV51" s="159">
        <f t="shared" si="0"/>
        <v>3.65</v>
      </c>
    </row>
    <row r="52" spans="2:48" ht="15.75">
      <c r="B52" s="152"/>
      <c r="C52" s="153"/>
      <c r="D52" s="153"/>
      <c r="E52" s="153"/>
      <c r="F52" s="153"/>
      <c r="G52" s="153"/>
      <c r="H52" s="153"/>
      <c r="I52" s="153"/>
      <c r="J52" s="153"/>
      <c r="K52" s="153"/>
      <c r="L52" s="153"/>
      <c r="M52" s="153"/>
      <c r="N52" s="153"/>
      <c r="O52" s="153"/>
      <c r="P52" s="153"/>
      <c r="Q52" s="153"/>
      <c r="R52" s="153"/>
      <c r="S52" s="153"/>
      <c r="T52" s="153"/>
      <c r="U52" s="153"/>
      <c r="V52" s="153"/>
      <c r="W52" s="153"/>
      <c r="X52" s="153"/>
      <c r="Y52" s="153"/>
      <c r="Z52" s="153"/>
      <c r="AA52" s="153"/>
      <c r="AB52" s="153"/>
      <c r="AC52" s="153"/>
      <c r="AD52" s="153"/>
      <c r="AE52" s="153"/>
      <c r="AF52" s="153"/>
      <c r="AG52" s="153"/>
      <c r="AH52" s="153"/>
      <c r="AI52" s="153"/>
      <c r="AJ52" s="153"/>
      <c r="AK52" s="153"/>
      <c r="AL52" s="153"/>
      <c r="AM52" s="153"/>
      <c r="AN52" s="153"/>
      <c r="AO52" s="154"/>
      <c r="AP52" s="157" t="s">
        <v>181</v>
      </c>
      <c r="AQ52" s="158">
        <v>3.65</v>
      </c>
      <c r="AR52" s="158"/>
      <c r="AS52" s="158"/>
      <c r="AT52" s="158"/>
      <c r="AU52" s="158">
        <v>1</v>
      </c>
      <c r="AV52" s="159">
        <f t="shared" si="0"/>
        <v>3.65</v>
      </c>
    </row>
    <row r="53" spans="2:48" ht="15.75">
      <c r="B53" s="152"/>
      <c r="C53" s="153"/>
      <c r="D53" s="153"/>
      <c r="E53" s="153"/>
      <c r="F53" s="153"/>
      <c r="G53" s="153"/>
      <c r="H53" s="153"/>
      <c r="I53" s="153"/>
      <c r="J53" s="153"/>
      <c r="K53" s="153"/>
      <c r="L53" s="153"/>
      <c r="M53" s="153"/>
      <c r="N53" s="153"/>
      <c r="O53" s="153"/>
      <c r="P53" s="153"/>
      <c r="Q53" s="153"/>
      <c r="R53" s="153"/>
      <c r="S53" s="153"/>
      <c r="T53" s="153"/>
      <c r="U53" s="153"/>
      <c r="V53" s="153"/>
      <c r="W53" s="153"/>
      <c r="X53" s="153"/>
      <c r="Y53" s="153"/>
      <c r="Z53" s="153"/>
      <c r="AA53" s="153"/>
      <c r="AB53" s="153"/>
      <c r="AC53" s="153"/>
      <c r="AD53" s="153"/>
      <c r="AE53" s="153"/>
      <c r="AF53" s="153"/>
      <c r="AG53" s="153"/>
      <c r="AH53" s="153"/>
      <c r="AI53" s="153"/>
      <c r="AJ53" s="153"/>
      <c r="AK53" s="153"/>
      <c r="AL53" s="153"/>
      <c r="AM53" s="153"/>
      <c r="AN53" s="153"/>
      <c r="AO53" s="154"/>
      <c r="AP53" s="157" t="s">
        <v>182</v>
      </c>
      <c r="AQ53" s="158">
        <v>3.65</v>
      </c>
      <c r="AR53" s="158"/>
      <c r="AS53" s="158"/>
      <c r="AT53" s="158"/>
      <c r="AU53" s="158">
        <v>1</v>
      </c>
      <c r="AV53" s="159">
        <f t="shared" si="0"/>
        <v>3.65</v>
      </c>
    </row>
    <row r="54" spans="2:48" ht="15.75">
      <c r="B54" s="152"/>
      <c r="C54" s="153"/>
      <c r="D54" s="153"/>
      <c r="E54" s="153"/>
      <c r="F54" s="153"/>
      <c r="G54" s="153"/>
      <c r="H54" s="153"/>
      <c r="I54" s="153"/>
      <c r="J54" s="153"/>
      <c r="K54" s="153"/>
      <c r="L54" s="153"/>
      <c r="M54" s="153"/>
      <c r="N54" s="153"/>
      <c r="O54" s="153"/>
      <c r="P54" s="153"/>
      <c r="Q54" s="153"/>
      <c r="R54" s="153"/>
      <c r="S54" s="153"/>
      <c r="T54" s="153"/>
      <c r="U54" s="153"/>
      <c r="V54" s="153"/>
      <c r="W54" s="153"/>
      <c r="X54" s="153"/>
      <c r="Y54" s="153"/>
      <c r="Z54" s="153"/>
      <c r="AA54" s="153"/>
      <c r="AB54" s="153"/>
      <c r="AC54" s="153"/>
      <c r="AD54" s="153"/>
      <c r="AE54" s="153"/>
      <c r="AF54" s="153"/>
      <c r="AG54" s="153"/>
      <c r="AH54" s="153"/>
      <c r="AI54" s="153"/>
      <c r="AJ54" s="153"/>
      <c r="AK54" s="153"/>
      <c r="AL54" s="153"/>
      <c r="AM54" s="153"/>
      <c r="AN54" s="153"/>
      <c r="AO54" s="154"/>
      <c r="AP54" s="157" t="s">
        <v>183</v>
      </c>
      <c r="AQ54" s="158">
        <v>3.65</v>
      </c>
      <c r="AR54" s="158"/>
      <c r="AS54" s="158"/>
      <c r="AT54" s="158"/>
      <c r="AU54" s="158">
        <v>1</v>
      </c>
      <c r="AV54" s="159">
        <f t="shared" si="0"/>
        <v>3.65</v>
      </c>
    </row>
    <row r="55" spans="2:48" ht="15.75">
      <c r="B55" s="152"/>
      <c r="C55" s="153"/>
      <c r="D55" s="153"/>
      <c r="E55" s="153"/>
      <c r="F55" s="153"/>
      <c r="G55" s="153"/>
      <c r="H55" s="153"/>
      <c r="I55" s="153"/>
      <c r="J55" s="153"/>
      <c r="K55" s="153"/>
      <c r="L55" s="153"/>
      <c r="M55" s="153"/>
      <c r="N55" s="153"/>
      <c r="O55" s="153"/>
      <c r="P55" s="153"/>
      <c r="Q55" s="153"/>
      <c r="R55" s="153"/>
      <c r="S55" s="153"/>
      <c r="T55" s="153"/>
      <c r="U55" s="153"/>
      <c r="V55" s="153"/>
      <c r="W55" s="153"/>
      <c r="X55" s="153"/>
      <c r="Y55" s="153"/>
      <c r="Z55" s="153"/>
      <c r="AA55" s="153"/>
      <c r="AB55" s="153"/>
      <c r="AC55" s="153"/>
      <c r="AD55" s="153"/>
      <c r="AE55" s="153"/>
      <c r="AF55" s="153"/>
      <c r="AG55" s="153"/>
      <c r="AH55" s="153"/>
      <c r="AI55" s="153"/>
      <c r="AJ55" s="153"/>
      <c r="AK55" s="153"/>
      <c r="AL55" s="153"/>
      <c r="AM55" s="153"/>
      <c r="AN55" s="153"/>
      <c r="AO55" s="154"/>
      <c r="AP55" s="157" t="s">
        <v>184</v>
      </c>
      <c r="AQ55" s="158">
        <v>3.65</v>
      </c>
      <c r="AR55" s="158"/>
      <c r="AS55" s="158"/>
      <c r="AT55" s="158"/>
      <c r="AU55" s="158">
        <v>1</v>
      </c>
      <c r="AV55" s="159">
        <f t="shared" si="0"/>
        <v>3.65</v>
      </c>
    </row>
    <row r="56" spans="2:48" ht="15.75">
      <c r="B56" s="152"/>
      <c r="C56" s="153"/>
      <c r="D56" s="153"/>
      <c r="E56" s="153"/>
      <c r="F56" s="153"/>
      <c r="G56" s="153"/>
      <c r="H56" s="153"/>
      <c r="I56" s="153"/>
      <c r="J56" s="153"/>
      <c r="K56" s="153"/>
      <c r="L56" s="153"/>
      <c r="M56" s="153"/>
      <c r="N56" s="153"/>
      <c r="O56" s="153"/>
      <c r="P56" s="153"/>
      <c r="Q56" s="153"/>
      <c r="R56" s="153"/>
      <c r="S56" s="153"/>
      <c r="T56" s="153"/>
      <c r="U56" s="153"/>
      <c r="V56" s="153"/>
      <c r="W56" s="153"/>
      <c r="X56" s="153"/>
      <c r="Y56" s="153"/>
      <c r="Z56" s="153"/>
      <c r="AA56" s="153"/>
      <c r="AB56" s="153"/>
      <c r="AC56" s="153"/>
      <c r="AD56" s="153"/>
      <c r="AE56" s="153"/>
      <c r="AF56" s="153"/>
      <c r="AG56" s="153"/>
      <c r="AH56" s="153"/>
      <c r="AI56" s="153"/>
      <c r="AJ56" s="153"/>
      <c r="AK56" s="153"/>
      <c r="AL56" s="153"/>
      <c r="AM56" s="153"/>
      <c r="AN56" s="153"/>
      <c r="AO56" s="154"/>
      <c r="AP56" s="157" t="s">
        <v>185</v>
      </c>
      <c r="AQ56" s="158">
        <v>3.65</v>
      </c>
      <c r="AR56" s="158"/>
      <c r="AS56" s="158"/>
      <c r="AT56" s="158"/>
      <c r="AU56" s="158">
        <v>1</v>
      </c>
      <c r="AV56" s="159">
        <f t="shared" si="0"/>
        <v>3.65</v>
      </c>
    </row>
    <row r="57" spans="2:48" ht="15.75">
      <c r="B57" s="152"/>
      <c r="C57" s="153"/>
      <c r="D57" s="153"/>
      <c r="E57" s="153"/>
      <c r="F57" s="153"/>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3"/>
      <c r="AE57" s="153"/>
      <c r="AF57" s="153"/>
      <c r="AG57" s="153"/>
      <c r="AH57" s="153"/>
      <c r="AI57" s="153"/>
      <c r="AJ57" s="153"/>
      <c r="AK57" s="153"/>
      <c r="AL57" s="153"/>
      <c r="AM57" s="153"/>
      <c r="AN57" s="153"/>
      <c r="AO57" s="154"/>
      <c r="AP57" s="157" t="s">
        <v>186</v>
      </c>
      <c r="AQ57" s="158">
        <v>3.65</v>
      </c>
      <c r="AR57" s="158"/>
      <c r="AS57" s="158"/>
      <c r="AT57" s="158"/>
      <c r="AU57" s="158">
        <v>1</v>
      </c>
      <c r="AV57" s="159">
        <f t="shared" si="0"/>
        <v>3.65</v>
      </c>
    </row>
    <row r="58" spans="2:48" ht="15.75">
      <c r="B58" s="152"/>
      <c r="C58" s="153"/>
      <c r="D58" s="153"/>
      <c r="E58" s="153"/>
      <c r="F58" s="153"/>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3"/>
      <c r="AE58" s="153"/>
      <c r="AF58" s="153"/>
      <c r="AG58" s="153"/>
      <c r="AH58" s="153"/>
      <c r="AI58" s="153"/>
      <c r="AJ58" s="153"/>
      <c r="AK58" s="153"/>
      <c r="AL58" s="153"/>
      <c r="AM58" s="153"/>
      <c r="AN58" s="153"/>
      <c r="AO58" s="154"/>
      <c r="AP58" s="157" t="s">
        <v>187</v>
      </c>
      <c r="AQ58" s="158">
        <v>3.65</v>
      </c>
      <c r="AR58" s="158"/>
      <c r="AS58" s="158"/>
      <c r="AT58" s="158"/>
      <c r="AU58" s="158">
        <v>1</v>
      </c>
      <c r="AV58" s="159">
        <f t="shared" si="0"/>
        <v>3.65</v>
      </c>
    </row>
    <row r="59" spans="2:48" ht="15.75">
      <c r="B59" s="152"/>
      <c r="C59" s="153"/>
      <c r="D59" s="153"/>
      <c r="E59" s="153"/>
      <c r="F59" s="153"/>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3"/>
      <c r="AE59" s="153"/>
      <c r="AF59" s="153"/>
      <c r="AG59" s="153"/>
      <c r="AH59" s="153"/>
      <c r="AI59" s="153"/>
      <c r="AJ59" s="153"/>
      <c r="AK59" s="153"/>
      <c r="AL59" s="153"/>
      <c r="AM59" s="153"/>
      <c r="AN59" s="153"/>
      <c r="AO59" s="154"/>
      <c r="AP59" s="157" t="s">
        <v>188</v>
      </c>
      <c r="AQ59" s="158">
        <v>3.65</v>
      </c>
      <c r="AR59" s="158"/>
      <c r="AS59" s="158"/>
      <c r="AT59" s="158"/>
      <c r="AU59" s="158">
        <v>1</v>
      </c>
      <c r="AV59" s="159">
        <f t="shared" si="0"/>
        <v>3.65</v>
      </c>
    </row>
    <row r="60" spans="2:48" ht="15.75">
      <c r="B60" s="152"/>
      <c r="C60" s="153"/>
      <c r="D60" s="153"/>
      <c r="E60" s="153"/>
      <c r="F60" s="153"/>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3"/>
      <c r="AE60" s="153"/>
      <c r="AF60" s="153"/>
      <c r="AG60" s="153"/>
      <c r="AH60" s="153"/>
      <c r="AI60" s="153"/>
      <c r="AJ60" s="153"/>
      <c r="AK60" s="153"/>
      <c r="AL60" s="153"/>
      <c r="AM60" s="153"/>
      <c r="AN60" s="153"/>
      <c r="AO60" s="154"/>
      <c r="AP60" s="157" t="s">
        <v>189</v>
      </c>
      <c r="AQ60" s="158">
        <v>3.65</v>
      </c>
      <c r="AR60" s="158"/>
      <c r="AS60" s="158"/>
      <c r="AT60" s="158"/>
      <c r="AU60" s="158">
        <v>1</v>
      </c>
      <c r="AV60" s="159">
        <f t="shared" si="0"/>
        <v>3.65</v>
      </c>
    </row>
    <row r="61" spans="2:48" ht="15.75">
      <c r="B61" s="152"/>
      <c r="C61" s="153"/>
      <c r="D61" s="153"/>
      <c r="E61" s="153"/>
      <c r="F61" s="153"/>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3"/>
      <c r="AE61" s="153"/>
      <c r="AF61" s="153"/>
      <c r="AG61" s="153"/>
      <c r="AH61" s="153"/>
      <c r="AI61" s="153"/>
      <c r="AJ61" s="153"/>
      <c r="AK61" s="153"/>
      <c r="AL61" s="153"/>
      <c r="AM61" s="153"/>
      <c r="AN61" s="153"/>
      <c r="AO61" s="154"/>
      <c r="AP61" s="157" t="s">
        <v>190</v>
      </c>
      <c r="AQ61" s="158">
        <v>3.65</v>
      </c>
      <c r="AR61" s="158"/>
      <c r="AS61" s="158"/>
      <c r="AT61" s="158"/>
      <c r="AU61" s="158">
        <v>1</v>
      </c>
      <c r="AV61" s="159">
        <f t="shared" si="0"/>
        <v>3.65</v>
      </c>
    </row>
    <row r="62" spans="2:48" ht="15.75">
      <c r="B62" s="152"/>
      <c r="C62" s="153"/>
      <c r="D62" s="153"/>
      <c r="E62" s="153"/>
      <c r="F62" s="153"/>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3"/>
      <c r="AE62" s="153"/>
      <c r="AF62" s="153"/>
      <c r="AG62" s="153"/>
      <c r="AH62" s="153"/>
      <c r="AI62" s="153"/>
      <c r="AJ62" s="153"/>
      <c r="AK62" s="153"/>
      <c r="AL62" s="153"/>
      <c r="AM62" s="153"/>
      <c r="AN62" s="153"/>
      <c r="AO62" s="154"/>
      <c r="AP62" s="157" t="s">
        <v>191</v>
      </c>
      <c r="AQ62" s="158">
        <v>3.65</v>
      </c>
      <c r="AR62" s="158"/>
      <c r="AS62" s="158"/>
      <c r="AT62" s="158"/>
      <c r="AU62" s="158">
        <v>1</v>
      </c>
      <c r="AV62" s="159">
        <f t="shared" si="0"/>
        <v>3.65</v>
      </c>
    </row>
    <row r="63" spans="2:48" ht="15.75">
      <c r="B63" s="152"/>
      <c r="C63" s="153"/>
      <c r="D63" s="153"/>
      <c r="E63" s="153"/>
      <c r="F63" s="153"/>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3"/>
      <c r="AE63" s="153"/>
      <c r="AF63" s="153"/>
      <c r="AG63" s="153"/>
      <c r="AH63" s="153"/>
      <c r="AI63" s="153"/>
      <c r="AJ63" s="153"/>
      <c r="AK63" s="153"/>
      <c r="AL63" s="153"/>
      <c r="AM63" s="153"/>
      <c r="AN63" s="153"/>
      <c r="AO63" s="154"/>
      <c r="AP63" s="157" t="s">
        <v>192</v>
      </c>
      <c r="AQ63" s="158">
        <v>3.65</v>
      </c>
      <c r="AR63" s="158"/>
      <c r="AS63" s="158"/>
      <c r="AT63" s="158"/>
      <c r="AU63" s="158">
        <v>1</v>
      </c>
      <c r="AV63" s="159">
        <f t="shared" si="0"/>
        <v>3.65</v>
      </c>
    </row>
    <row r="64" spans="2:48" ht="15.75">
      <c r="B64" s="152"/>
      <c r="C64" s="153"/>
      <c r="D64" s="153"/>
      <c r="E64" s="153"/>
      <c r="F64" s="153"/>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3"/>
      <c r="AE64" s="153"/>
      <c r="AF64" s="153"/>
      <c r="AG64" s="153"/>
      <c r="AH64" s="153"/>
      <c r="AI64" s="153"/>
      <c r="AJ64" s="153"/>
      <c r="AK64" s="153"/>
      <c r="AL64" s="153"/>
      <c r="AM64" s="153"/>
      <c r="AN64" s="153"/>
      <c r="AO64" s="154"/>
      <c r="AP64" s="157" t="s">
        <v>193</v>
      </c>
      <c r="AQ64" s="158">
        <v>3.65</v>
      </c>
      <c r="AR64" s="158"/>
      <c r="AS64" s="158"/>
      <c r="AT64" s="158"/>
      <c r="AU64" s="158">
        <v>1</v>
      </c>
      <c r="AV64" s="159">
        <f t="shared" si="0"/>
        <v>3.65</v>
      </c>
    </row>
    <row r="65" spans="2:48">
      <c r="B65" s="152"/>
      <c r="C65" s="153"/>
      <c r="D65" s="153"/>
      <c r="E65" s="153"/>
      <c r="F65" s="153"/>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3"/>
      <c r="AE65" s="153"/>
      <c r="AF65" s="153"/>
      <c r="AG65" s="153"/>
      <c r="AH65" s="153"/>
      <c r="AI65" s="153"/>
      <c r="AJ65" s="153"/>
      <c r="AK65" s="153"/>
      <c r="AL65" s="153"/>
      <c r="AM65" s="153"/>
      <c r="AN65" s="153"/>
      <c r="AO65" s="154"/>
      <c r="AP65" s="223" t="s">
        <v>194</v>
      </c>
      <c r="AQ65" s="224"/>
      <c r="AR65" s="224"/>
      <c r="AS65" s="224"/>
      <c r="AT65" s="224"/>
      <c r="AU65" s="224"/>
      <c r="AV65" s="225"/>
    </row>
    <row r="66" spans="2:48" ht="15.75">
      <c r="B66" s="152"/>
      <c r="C66" s="153"/>
      <c r="D66" s="153"/>
      <c r="E66" s="153"/>
      <c r="F66" s="153"/>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3"/>
      <c r="AE66" s="153"/>
      <c r="AF66" s="153"/>
      <c r="AG66" s="153"/>
      <c r="AH66" s="153"/>
      <c r="AI66" s="153"/>
      <c r="AJ66" s="153"/>
      <c r="AK66" s="153"/>
      <c r="AL66" s="153"/>
      <c r="AM66" s="153"/>
      <c r="AN66" s="153"/>
      <c r="AO66" s="154"/>
      <c r="AP66" s="157" t="s">
        <v>195</v>
      </c>
      <c r="AQ66" s="158">
        <v>3.65</v>
      </c>
      <c r="AR66" s="158"/>
      <c r="AS66" s="158"/>
      <c r="AT66" s="158"/>
      <c r="AU66" s="158">
        <v>1</v>
      </c>
      <c r="AV66" s="159">
        <f t="shared" si="0"/>
        <v>3.65</v>
      </c>
    </row>
    <row r="67" spans="2:48" ht="15.75">
      <c r="B67" s="152"/>
      <c r="C67" s="153"/>
      <c r="D67" s="153"/>
      <c r="E67" s="153"/>
      <c r="F67" s="153"/>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3"/>
      <c r="AE67" s="153"/>
      <c r="AF67" s="153"/>
      <c r="AG67" s="153"/>
      <c r="AH67" s="153"/>
      <c r="AI67" s="153"/>
      <c r="AJ67" s="153"/>
      <c r="AK67" s="153"/>
      <c r="AL67" s="153"/>
      <c r="AM67" s="153"/>
      <c r="AN67" s="153"/>
      <c r="AO67" s="154"/>
      <c r="AP67" s="157" t="s">
        <v>196</v>
      </c>
      <c r="AQ67" s="158">
        <v>3.65</v>
      </c>
      <c r="AR67" s="158"/>
      <c r="AS67" s="158"/>
      <c r="AT67" s="158"/>
      <c r="AU67" s="158">
        <v>1</v>
      </c>
      <c r="AV67" s="159">
        <f t="shared" si="0"/>
        <v>3.65</v>
      </c>
    </row>
    <row r="68" spans="2:48" ht="15.75">
      <c r="B68" s="152"/>
      <c r="C68" s="153"/>
      <c r="D68" s="153"/>
      <c r="E68" s="153"/>
      <c r="F68" s="153"/>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3"/>
      <c r="AE68" s="153"/>
      <c r="AF68" s="153"/>
      <c r="AG68" s="153"/>
      <c r="AH68" s="153"/>
      <c r="AI68" s="153"/>
      <c r="AJ68" s="153"/>
      <c r="AK68" s="153"/>
      <c r="AL68" s="153"/>
      <c r="AM68" s="153"/>
      <c r="AN68" s="153"/>
      <c r="AO68" s="154"/>
      <c r="AP68" s="157" t="s">
        <v>197</v>
      </c>
      <c r="AQ68" s="158">
        <v>3.65</v>
      </c>
      <c r="AR68" s="158"/>
      <c r="AS68" s="158"/>
      <c r="AT68" s="158"/>
      <c r="AU68" s="158">
        <v>1</v>
      </c>
      <c r="AV68" s="159">
        <f t="shared" si="0"/>
        <v>3.65</v>
      </c>
    </row>
    <row r="69" spans="2:48" ht="15.75">
      <c r="B69" s="152"/>
      <c r="C69" s="153"/>
      <c r="D69" s="153"/>
      <c r="E69" s="153"/>
      <c r="F69" s="153"/>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3"/>
      <c r="AE69" s="153"/>
      <c r="AF69" s="153"/>
      <c r="AG69" s="153"/>
      <c r="AH69" s="153"/>
      <c r="AI69" s="153"/>
      <c r="AJ69" s="153"/>
      <c r="AK69" s="153"/>
      <c r="AL69" s="153"/>
      <c r="AM69" s="153"/>
      <c r="AN69" s="153"/>
      <c r="AO69" s="154"/>
      <c r="AP69" s="157" t="s">
        <v>198</v>
      </c>
      <c r="AQ69" s="158">
        <v>3.65</v>
      </c>
      <c r="AR69" s="158"/>
      <c r="AS69" s="158"/>
      <c r="AT69" s="158"/>
      <c r="AU69" s="158">
        <v>1</v>
      </c>
      <c r="AV69" s="159">
        <f t="shared" si="0"/>
        <v>3.65</v>
      </c>
    </row>
    <row r="70" spans="2:48" ht="15.75">
      <c r="B70" s="152"/>
      <c r="C70" s="153"/>
      <c r="D70" s="153"/>
      <c r="E70" s="153"/>
      <c r="F70" s="153"/>
      <c r="G70" s="153"/>
      <c r="H70" s="153"/>
      <c r="I70" s="153"/>
      <c r="J70" s="153"/>
      <c r="K70" s="153"/>
      <c r="L70" s="153"/>
      <c r="M70" s="153"/>
      <c r="N70" s="153"/>
      <c r="O70" s="153"/>
      <c r="P70" s="153"/>
      <c r="Q70" s="153"/>
      <c r="R70" s="153"/>
      <c r="S70" s="153"/>
      <c r="T70" s="153"/>
      <c r="U70" s="153"/>
      <c r="V70" s="153"/>
      <c r="W70" s="153"/>
      <c r="X70" s="153"/>
      <c r="Y70" s="153"/>
      <c r="Z70" s="153"/>
      <c r="AA70" s="153"/>
      <c r="AB70" s="153"/>
      <c r="AC70" s="153"/>
      <c r="AD70" s="153"/>
      <c r="AE70" s="153"/>
      <c r="AF70" s="153"/>
      <c r="AG70" s="153"/>
      <c r="AH70" s="153"/>
      <c r="AI70" s="153"/>
      <c r="AJ70" s="153"/>
      <c r="AK70" s="153"/>
      <c r="AL70" s="153"/>
      <c r="AM70" s="153"/>
      <c r="AN70" s="153"/>
      <c r="AO70" s="154"/>
      <c r="AP70" s="157" t="s">
        <v>199</v>
      </c>
      <c r="AQ70" s="158">
        <v>3.65</v>
      </c>
      <c r="AR70" s="158"/>
      <c r="AS70" s="158"/>
      <c r="AT70" s="158"/>
      <c r="AU70" s="158">
        <v>1</v>
      </c>
      <c r="AV70" s="159">
        <f t="shared" si="0"/>
        <v>3.65</v>
      </c>
    </row>
    <row r="71" spans="2:48" ht="15.75">
      <c r="B71" s="152"/>
      <c r="C71" s="153"/>
      <c r="D71" s="153"/>
      <c r="E71" s="153"/>
      <c r="F71" s="153"/>
      <c r="G71" s="153"/>
      <c r="H71" s="153"/>
      <c r="I71" s="153"/>
      <c r="J71" s="153"/>
      <c r="K71" s="153"/>
      <c r="L71" s="153"/>
      <c r="M71" s="153"/>
      <c r="N71" s="153"/>
      <c r="O71" s="153"/>
      <c r="P71" s="153"/>
      <c r="Q71" s="153"/>
      <c r="R71" s="153"/>
      <c r="S71" s="153"/>
      <c r="T71" s="153"/>
      <c r="U71" s="153"/>
      <c r="V71" s="153"/>
      <c r="W71" s="153"/>
      <c r="X71" s="153"/>
      <c r="Y71" s="153"/>
      <c r="Z71" s="153"/>
      <c r="AA71" s="153"/>
      <c r="AB71" s="153"/>
      <c r="AC71" s="153"/>
      <c r="AD71" s="153"/>
      <c r="AE71" s="153"/>
      <c r="AF71" s="153"/>
      <c r="AG71" s="153"/>
      <c r="AH71" s="153"/>
      <c r="AI71" s="153"/>
      <c r="AJ71" s="153"/>
      <c r="AK71" s="153"/>
      <c r="AL71" s="153"/>
      <c r="AM71" s="153"/>
      <c r="AN71" s="153"/>
      <c r="AO71" s="154"/>
      <c r="AP71" s="157" t="s">
        <v>200</v>
      </c>
      <c r="AQ71" s="158">
        <v>3.65</v>
      </c>
      <c r="AR71" s="158"/>
      <c r="AS71" s="158"/>
      <c r="AT71" s="158"/>
      <c r="AU71" s="158">
        <v>1</v>
      </c>
      <c r="AV71" s="159">
        <f t="shared" si="0"/>
        <v>3.65</v>
      </c>
    </row>
    <row r="72" spans="2:48" ht="15.75">
      <c r="B72" s="161"/>
      <c r="C72" s="162"/>
      <c r="D72" s="162"/>
      <c r="E72" s="162"/>
      <c r="F72" s="162"/>
      <c r="G72" s="162"/>
      <c r="H72" s="162"/>
      <c r="I72" s="162"/>
      <c r="J72" s="162"/>
      <c r="K72" s="162"/>
      <c r="L72" s="162"/>
      <c r="M72" s="162"/>
      <c r="N72" s="162"/>
      <c r="O72" s="162"/>
      <c r="P72" s="162"/>
      <c r="Q72" s="162"/>
      <c r="R72" s="162"/>
      <c r="S72" s="162"/>
      <c r="T72" s="162"/>
      <c r="U72" s="162"/>
      <c r="V72" s="162"/>
      <c r="W72" s="162"/>
      <c r="X72" s="162"/>
      <c r="Y72" s="162"/>
      <c r="Z72" s="162"/>
      <c r="AA72" s="162"/>
      <c r="AB72" s="162"/>
      <c r="AC72" s="162"/>
      <c r="AD72" s="162"/>
      <c r="AE72" s="162"/>
      <c r="AF72" s="162"/>
      <c r="AG72" s="162"/>
      <c r="AH72" s="162"/>
      <c r="AI72" s="162"/>
      <c r="AJ72" s="162"/>
      <c r="AK72" s="162"/>
      <c r="AL72" s="162"/>
      <c r="AM72" s="162"/>
      <c r="AN72" s="162"/>
      <c r="AO72" s="163"/>
      <c r="AP72" s="157" t="s">
        <v>201</v>
      </c>
      <c r="AQ72" s="158">
        <v>3.65</v>
      </c>
      <c r="AR72" s="158"/>
      <c r="AS72" s="158"/>
      <c r="AT72" s="158"/>
      <c r="AU72" s="158">
        <v>1</v>
      </c>
      <c r="AV72" s="159">
        <f t="shared" si="0"/>
        <v>3.65</v>
      </c>
    </row>
    <row r="73" spans="2:48" ht="15.75">
      <c r="B73" s="152"/>
      <c r="C73" s="164"/>
      <c r="D73" s="164"/>
      <c r="E73" s="164"/>
      <c r="F73" s="164"/>
      <c r="G73" s="164"/>
      <c r="H73" s="164"/>
      <c r="I73" s="164"/>
      <c r="J73" s="164"/>
      <c r="K73" s="164"/>
      <c r="L73" s="164"/>
      <c r="M73" s="164"/>
      <c r="N73" s="164"/>
      <c r="O73" s="164"/>
      <c r="P73" s="164"/>
      <c r="Q73" s="164"/>
      <c r="R73" s="164"/>
      <c r="S73" s="164"/>
      <c r="T73" s="164"/>
      <c r="U73" s="164"/>
      <c r="V73" s="164"/>
      <c r="W73" s="164"/>
      <c r="X73" s="164"/>
      <c r="Y73" s="164"/>
      <c r="Z73" s="164"/>
      <c r="AA73" s="164"/>
      <c r="AB73" s="164"/>
      <c r="AC73" s="164"/>
      <c r="AD73" s="164"/>
      <c r="AE73" s="164"/>
      <c r="AF73" s="164"/>
      <c r="AG73" s="164"/>
      <c r="AH73" s="164"/>
      <c r="AI73" s="164"/>
      <c r="AJ73" s="164"/>
      <c r="AK73" s="164"/>
      <c r="AL73" s="164"/>
      <c r="AM73" s="164"/>
      <c r="AN73" s="164"/>
      <c r="AO73" s="164"/>
      <c r="AP73" s="157" t="s">
        <v>202</v>
      </c>
      <c r="AQ73" s="158">
        <v>3.65</v>
      </c>
      <c r="AR73" s="158"/>
      <c r="AS73" s="158"/>
      <c r="AT73" s="158"/>
      <c r="AU73" s="158">
        <v>1</v>
      </c>
      <c r="AV73" s="159">
        <f t="shared" si="0"/>
        <v>3.65</v>
      </c>
    </row>
    <row r="74" spans="2:48" ht="15.75">
      <c r="B74" s="152"/>
      <c r="C74" s="164"/>
      <c r="D74" s="164"/>
      <c r="E74" s="164"/>
      <c r="F74" s="164"/>
      <c r="G74" s="164"/>
      <c r="H74" s="164"/>
      <c r="I74" s="164"/>
      <c r="J74" s="164"/>
      <c r="K74" s="164"/>
      <c r="L74" s="164"/>
      <c r="M74" s="164"/>
      <c r="N74" s="164"/>
      <c r="O74" s="164"/>
      <c r="P74" s="164"/>
      <c r="Q74" s="164"/>
      <c r="R74" s="164"/>
      <c r="S74" s="164"/>
      <c r="T74" s="164"/>
      <c r="U74" s="164"/>
      <c r="V74" s="164"/>
      <c r="W74" s="164"/>
      <c r="X74" s="164"/>
      <c r="Y74" s="164"/>
      <c r="Z74" s="164"/>
      <c r="AA74" s="164"/>
      <c r="AB74" s="164"/>
      <c r="AC74" s="164"/>
      <c r="AD74" s="164"/>
      <c r="AE74" s="164"/>
      <c r="AF74" s="164"/>
      <c r="AG74" s="164"/>
      <c r="AH74" s="164"/>
      <c r="AI74" s="164"/>
      <c r="AJ74" s="164"/>
      <c r="AK74" s="164"/>
      <c r="AL74" s="164"/>
      <c r="AM74" s="164"/>
      <c r="AN74" s="164"/>
      <c r="AO74" s="164"/>
      <c r="AP74" s="157" t="s">
        <v>203</v>
      </c>
      <c r="AQ74" s="158">
        <v>3.65</v>
      </c>
      <c r="AR74" s="158"/>
      <c r="AS74" s="158"/>
      <c r="AT74" s="158"/>
      <c r="AU74" s="158">
        <v>1</v>
      </c>
      <c r="AV74" s="159">
        <f t="shared" si="0"/>
        <v>3.65</v>
      </c>
    </row>
    <row r="75" spans="2:48" ht="15.75">
      <c r="B75" s="152"/>
      <c r="C75" s="164"/>
      <c r="D75" s="164"/>
      <c r="E75" s="164"/>
      <c r="F75" s="164"/>
      <c r="G75" s="164"/>
      <c r="H75" s="164"/>
      <c r="I75" s="164"/>
      <c r="J75" s="164"/>
      <c r="K75" s="164"/>
      <c r="L75" s="164"/>
      <c r="M75" s="164"/>
      <c r="N75" s="164"/>
      <c r="O75" s="164"/>
      <c r="P75" s="164"/>
      <c r="Q75" s="164"/>
      <c r="R75" s="164"/>
      <c r="S75" s="164"/>
      <c r="T75" s="164"/>
      <c r="U75" s="164"/>
      <c r="V75" s="164"/>
      <c r="W75" s="164"/>
      <c r="X75" s="164"/>
      <c r="Y75" s="164"/>
      <c r="Z75" s="164"/>
      <c r="AA75" s="164"/>
      <c r="AB75" s="164"/>
      <c r="AC75" s="164"/>
      <c r="AD75" s="164"/>
      <c r="AE75" s="164"/>
      <c r="AF75" s="164"/>
      <c r="AG75" s="164"/>
      <c r="AH75" s="164"/>
      <c r="AI75" s="164"/>
      <c r="AJ75" s="164"/>
      <c r="AK75" s="164"/>
      <c r="AL75" s="164"/>
      <c r="AM75" s="164"/>
      <c r="AN75" s="164"/>
      <c r="AO75" s="164"/>
      <c r="AP75" s="157" t="s">
        <v>204</v>
      </c>
      <c r="AQ75" s="158">
        <v>3.65</v>
      </c>
      <c r="AR75" s="158"/>
      <c r="AS75" s="158"/>
      <c r="AT75" s="158"/>
      <c r="AU75" s="158">
        <v>1</v>
      </c>
      <c r="AV75" s="159">
        <f t="shared" si="0"/>
        <v>3.65</v>
      </c>
    </row>
    <row r="76" spans="2:48" ht="15.75">
      <c r="B76" s="152"/>
      <c r="C76" s="164"/>
      <c r="D76" s="164"/>
      <c r="E76" s="164"/>
      <c r="F76" s="164"/>
      <c r="G76" s="164"/>
      <c r="H76" s="164"/>
      <c r="I76" s="164"/>
      <c r="J76" s="164"/>
      <c r="K76" s="164"/>
      <c r="L76" s="164"/>
      <c r="M76" s="164"/>
      <c r="N76" s="164"/>
      <c r="O76" s="164"/>
      <c r="P76" s="164"/>
      <c r="Q76" s="164"/>
      <c r="R76" s="164"/>
      <c r="S76" s="164"/>
      <c r="T76" s="164"/>
      <c r="U76" s="164"/>
      <c r="V76" s="164"/>
      <c r="W76" s="164"/>
      <c r="X76" s="164"/>
      <c r="Y76" s="164"/>
      <c r="Z76" s="164"/>
      <c r="AA76" s="164"/>
      <c r="AB76" s="164"/>
      <c r="AC76" s="164"/>
      <c r="AD76" s="164"/>
      <c r="AE76" s="164"/>
      <c r="AF76" s="164"/>
      <c r="AG76" s="164"/>
      <c r="AH76" s="164"/>
      <c r="AI76" s="164"/>
      <c r="AJ76" s="164"/>
      <c r="AK76" s="164"/>
      <c r="AL76" s="164"/>
      <c r="AM76" s="164"/>
      <c r="AN76" s="164"/>
      <c r="AO76" s="164"/>
      <c r="AP76" s="157" t="s">
        <v>205</v>
      </c>
      <c r="AQ76" s="158">
        <v>3.65</v>
      </c>
      <c r="AR76" s="158"/>
      <c r="AS76" s="158"/>
      <c r="AT76" s="158"/>
      <c r="AU76" s="158">
        <v>1</v>
      </c>
      <c r="AV76" s="159">
        <f t="shared" si="0"/>
        <v>3.65</v>
      </c>
    </row>
    <row r="77" spans="2:48" ht="15.75">
      <c r="B77" s="152"/>
      <c r="C77" s="164"/>
      <c r="D77" s="164"/>
      <c r="E77" s="164"/>
      <c r="F77" s="164"/>
      <c r="G77" s="164"/>
      <c r="H77" s="164"/>
      <c r="I77" s="164"/>
      <c r="J77" s="164"/>
      <c r="K77" s="164"/>
      <c r="L77" s="164"/>
      <c r="M77" s="164"/>
      <c r="N77" s="164"/>
      <c r="O77" s="164"/>
      <c r="P77" s="164"/>
      <c r="Q77" s="164"/>
      <c r="R77" s="164"/>
      <c r="S77" s="164"/>
      <c r="T77" s="164"/>
      <c r="U77" s="164"/>
      <c r="V77" s="164"/>
      <c r="W77" s="164"/>
      <c r="X77" s="164"/>
      <c r="Y77" s="164"/>
      <c r="Z77" s="164"/>
      <c r="AA77" s="164"/>
      <c r="AB77" s="164"/>
      <c r="AC77" s="164"/>
      <c r="AD77" s="164"/>
      <c r="AE77" s="164"/>
      <c r="AF77" s="164"/>
      <c r="AG77" s="164"/>
      <c r="AH77" s="164"/>
      <c r="AI77" s="164"/>
      <c r="AJ77" s="164"/>
      <c r="AK77" s="164"/>
      <c r="AL77" s="164"/>
      <c r="AM77" s="164"/>
      <c r="AN77" s="164"/>
      <c r="AO77" s="164"/>
      <c r="AP77" s="157" t="s">
        <v>206</v>
      </c>
      <c r="AQ77" s="158">
        <v>3.65</v>
      </c>
      <c r="AR77" s="158"/>
      <c r="AS77" s="158"/>
      <c r="AT77" s="158"/>
      <c r="AU77" s="158">
        <v>1</v>
      </c>
      <c r="AV77" s="159">
        <f t="shared" si="0"/>
        <v>3.65</v>
      </c>
    </row>
    <row r="78" spans="2:48" ht="16.5" thickBot="1">
      <c r="B78" s="152"/>
      <c r="C78" s="164"/>
      <c r="D78" s="164"/>
      <c r="E78" s="164"/>
      <c r="F78" s="164"/>
      <c r="G78" s="164"/>
      <c r="H78" s="164"/>
      <c r="I78" s="164"/>
      <c r="J78" s="164"/>
      <c r="K78" s="164"/>
      <c r="L78" s="164"/>
      <c r="M78" s="164"/>
      <c r="N78" s="164"/>
      <c r="O78" s="164"/>
      <c r="P78" s="164"/>
      <c r="Q78" s="164"/>
      <c r="R78" s="164"/>
      <c r="S78" s="164"/>
      <c r="T78" s="164"/>
      <c r="U78" s="164"/>
      <c r="V78" s="164"/>
      <c r="W78" s="164"/>
      <c r="X78" s="164"/>
      <c r="Y78" s="164"/>
      <c r="Z78" s="164"/>
      <c r="AA78" s="164"/>
      <c r="AB78" s="164"/>
      <c r="AC78" s="164"/>
      <c r="AD78" s="164"/>
      <c r="AE78" s="164"/>
      <c r="AF78" s="164"/>
      <c r="AG78" s="164"/>
      <c r="AH78" s="164"/>
      <c r="AI78" s="164"/>
      <c r="AJ78" s="164"/>
      <c r="AK78" s="164"/>
      <c r="AL78" s="164"/>
      <c r="AM78" s="164"/>
      <c r="AN78" s="164"/>
      <c r="AO78" s="164"/>
      <c r="AP78" s="157" t="s">
        <v>207</v>
      </c>
      <c r="AQ78" s="158">
        <v>3.65</v>
      </c>
      <c r="AR78" s="158"/>
      <c r="AS78" s="158"/>
      <c r="AT78" s="158"/>
      <c r="AU78" s="158">
        <v>1</v>
      </c>
      <c r="AV78" s="159">
        <f t="shared" si="0"/>
        <v>3.65</v>
      </c>
    </row>
    <row r="79" spans="2:48" ht="18">
      <c r="B79" s="253" t="s">
        <v>208</v>
      </c>
      <c r="C79" s="239"/>
      <c r="D79" s="239"/>
      <c r="E79" s="239"/>
      <c r="F79" s="239"/>
      <c r="G79" s="239"/>
      <c r="H79" s="239"/>
      <c r="I79" s="239"/>
      <c r="J79" s="239"/>
      <c r="K79" s="239"/>
      <c r="L79" s="239"/>
      <c r="M79" s="239"/>
      <c r="N79" s="239"/>
      <c r="O79" s="239"/>
      <c r="P79" s="239"/>
      <c r="Q79" s="239"/>
      <c r="R79" s="239"/>
      <c r="S79" s="239"/>
      <c r="T79" s="239"/>
      <c r="U79" s="239"/>
      <c r="V79" s="239"/>
      <c r="W79" s="239"/>
      <c r="X79" s="239"/>
      <c r="Y79" s="239"/>
      <c r="Z79" s="239"/>
      <c r="AA79" s="239"/>
      <c r="AB79" s="239"/>
      <c r="AC79" s="239"/>
      <c r="AD79" s="239"/>
      <c r="AE79" s="239"/>
      <c r="AF79" s="239"/>
      <c r="AG79" s="239"/>
      <c r="AH79" s="239"/>
      <c r="AI79" s="239"/>
      <c r="AJ79" s="239"/>
      <c r="AK79" s="239"/>
      <c r="AL79" s="239"/>
      <c r="AM79" s="239"/>
      <c r="AN79" s="239"/>
      <c r="AO79" s="239"/>
      <c r="AP79" s="257" t="s">
        <v>209</v>
      </c>
      <c r="AQ79" s="258"/>
      <c r="AR79" s="258"/>
      <c r="AS79" s="258"/>
      <c r="AT79" s="258"/>
      <c r="AU79" s="259"/>
      <c r="AV79" s="165">
        <f>SUM(AV23:AV78)</f>
        <v>189.80000000000018</v>
      </c>
    </row>
    <row r="80" spans="2:48" ht="18">
      <c r="B80" s="241"/>
      <c r="C80" s="242"/>
      <c r="D80" s="242"/>
      <c r="E80" s="242"/>
      <c r="F80" s="242"/>
      <c r="G80" s="242"/>
      <c r="H80" s="242"/>
      <c r="I80" s="242"/>
      <c r="J80" s="242"/>
      <c r="K80" s="242"/>
      <c r="L80" s="242"/>
      <c r="M80" s="242"/>
      <c r="N80" s="242"/>
      <c r="O80" s="242"/>
      <c r="P80" s="242"/>
      <c r="Q80" s="242"/>
      <c r="R80" s="242"/>
      <c r="S80" s="242"/>
      <c r="T80" s="242"/>
      <c r="U80" s="242"/>
      <c r="V80" s="242"/>
      <c r="W80" s="242"/>
      <c r="X80" s="242"/>
      <c r="Y80" s="242"/>
      <c r="Z80" s="242"/>
      <c r="AA80" s="242"/>
      <c r="AB80" s="242"/>
      <c r="AC80" s="242"/>
      <c r="AD80" s="242"/>
      <c r="AE80" s="242"/>
      <c r="AF80" s="242"/>
      <c r="AG80" s="242"/>
      <c r="AH80" s="242"/>
      <c r="AI80" s="242"/>
      <c r="AJ80" s="242"/>
      <c r="AK80" s="242"/>
      <c r="AL80" s="242"/>
      <c r="AM80" s="242"/>
      <c r="AN80" s="242"/>
      <c r="AO80" s="254"/>
      <c r="AP80" s="260"/>
      <c r="AQ80" s="261"/>
      <c r="AR80" s="261"/>
      <c r="AS80" s="261"/>
      <c r="AT80" s="261"/>
      <c r="AU80" s="262"/>
      <c r="AV80" s="166"/>
    </row>
    <row r="81" spans="2:48" ht="16.5" thickBot="1">
      <c r="B81" s="255"/>
      <c r="C81" s="256"/>
      <c r="D81" s="256"/>
      <c r="E81" s="256"/>
      <c r="F81" s="256"/>
      <c r="G81" s="256"/>
      <c r="H81" s="256"/>
      <c r="I81" s="256"/>
      <c r="J81" s="256"/>
      <c r="K81" s="256"/>
      <c r="L81" s="256"/>
      <c r="M81" s="256"/>
      <c r="N81" s="256"/>
      <c r="O81" s="256"/>
      <c r="P81" s="256"/>
      <c r="Q81" s="256"/>
      <c r="R81" s="256"/>
      <c r="S81" s="256"/>
      <c r="T81" s="256"/>
      <c r="U81" s="256"/>
      <c r="V81" s="256"/>
      <c r="W81" s="256"/>
      <c r="X81" s="256"/>
      <c r="Y81" s="256"/>
      <c r="Z81" s="256"/>
      <c r="AA81" s="256"/>
      <c r="AB81" s="256"/>
      <c r="AC81" s="256"/>
      <c r="AD81" s="256"/>
      <c r="AE81" s="256"/>
      <c r="AF81" s="256"/>
      <c r="AG81" s="256"/>
      <c r="AH81" s="256"/>
      <c r="AI81" s="256"/>
      <c r="AJ81" s="256"/>
      <c r="AK81" s="256"/>
      <c r="AL81" s="256"/>
      <c r="AM81" s="256"/>
      <c r="AN81" s="256"/>
      <c r="AO81" s="256"/>
      <c r="AP81" s="263" t="s">
        <v>210</v>
      </c>
      <c r="AQ81" s="264"/>
      <c r="AR81" s="264"/>
      <c r="AS81" s="264"/>
      <c r="AT81" s="264"/>
      <c r="AU81" s="265"/>
      <c r="AV81" s="167">
        <f>ROUND(SUM(AV79),20)</f>
        <v>189.8</v>
      </c>
    </row>
    <row r="82" spans="2:48" ht="18">
      <c r="B82" s="168" t="s">
        <v>211</v>
      </c>
      <c r="C82" s="169"/>
      <c r="D82" s="169"/>
      <c r="E82" s="169"/>
      <c r="F82" s="169"/>
      <c r="G82" s="169"/>
      <c r="H82" s="169"/>
      <c r="I82" s="169"/>
      <c r="J82" s="169"/>
      <c r="K82" s="169"/>
      <c r="L82" s="169"/>
      <c r="M82" s="169"/>
      <c r="N82" s="169"/>
      <c r="O82" s="169"/>
      <c r="P82" s="169"/>
      <c r="Q82" s="169"/>
      <c r="R82" s="169"/>
      <c r="S82" s="169"/>
      <c r="T82" s="169"/>
      <c r="U82" s="169"/>
      <c r="V82" s="169"/>
      <c r="W82" s="169"/>
      <c r="X82" s="169"/>
      <c r="Y82" s="169"/>
      <c r="Z82" s="169"/>
      <c r="AA82" s="169"/>
      <c r="AB82" s="169"/>
      <c r="AC82" s="169"/>
      <c r="AD82" s="169"/>
      <c r="AE82" s="169"/>
      <c r="AF82" s="169"/>
      <c r="AG82" s="169"/>
      <c r="AH82" s="169"/>
      <c r="AI82" s="169"/>
      <c r="AJ82" s="169"/>
      <c r="AK82" s="169"/>
      <c r="AL82" s="169"/>
      <c r="AM82" s="169"/>
      <c r="AN82" s="169"/>
      <c r="AO82" s="170"/>
      <c r="AP82" s="171" t="s">
        <v>212</v>
      </c>
      <c r="AQ82" s="140"/>
      <c r="AR82" s="140"/>
      <c r="AS82" s="140"/>
      <c r="AT82" s="140"/>
      <c r="AU82" s="140"/>
      <c r="AV82" s="172"/>
    </row>
    <row r="83" spans="2:48">
      <c r="B83" s="226"/>
      <c r="C83" s="227"/>
      <c r="D83" s="227"/>
      <c r="E83" s="227"/>
      <c r="F83" s="227"/>
      <c r="G83" s="227"/>
      <c r="H83" s="227"/>
      <c r="I83" s="227"/>
      <c r="J83" s="227"/>
      <c r="K83" s="227"/>
      <c r="L83" s="227"/>
      <c r="M83" s="227"/>
      <c r="N83" s="227"/>
      <c r="O83" s="227"/>
      <c r="P83" s="227"/>
      <c r="Q83" s="227"/>
      <c r="R83" s="227"/>
      <c r="S83" s="227"/>
      <c r="T83" s="227"/>
      <c r="U83" s="227"/>
      <c r="V83" s="227"/>
      <c r="W83" s="227"/>
      <c r="X83" s="227"/>
      <c r="Y83" s="227"/>
      <c r="Z83" s="227"/>
      <c r="AA83" s="227"/>
      <c r="AB83" s="227"/>
      <c r="AC83" s="227"/>
      <c r="AD83" s="227"/>
      <c r="AE83" s="227"/>
      <c r="AF83" s="227"/>
      <c r="AG83" s="227"/>
      <c r="AH83" s="227"/>
      <c r="AI83" s="227"/>
      <c r="AJ83" s="227"/>
      <c r="AK83" s="227"/>
      <c r="AL83" s="227"/>
      <c r="AM83" s="227"/>
      <c r="AN83" s="227"/>
      <c r="AO83" s="228"/>
      <c r="AP83" s="232"/>
      <c r="AQ83" s="233"/>
      <c r="AR83" s="233"/>
      <c r="AS83" s="233"/>
      <c r="AT83" s="233"/>
      <c r="AU83" s="233"/>
      <c r="AV83" s="234"/>
    </row>
    <row r="84" spans="2:48">
      <c r="B84" s="226"/>
      <c r="C84" s="227"/>
      <c r="D84" s="227"/>
      <c r="E84" s="227"/>
      <c r="F84" s="227"/>
      <c r="G84" s="227"/>
      <c r="H84" s="227"/>
      <c r="I84" s="227"/>
      <c r="J84" s="227"/>
      <c r="K84" s="227"/>
      <c r="L84" s="227"/>
      <c r="M84" s="227"/>
      <c r="N84" s="227"/>
      <c r="O84" s="227"/>
      <c r="P84" s="227"/>
      <c r="Q84" s="227"/>
      <c r="R84" s="227"/>
      <c r="S84" s="227"/>
      <c r="T84" s="227"/>
      <c r="U84" s="227"/>
      <c r="V84" s="227"/>
      <c r="W84" s="227"/>
      <c r="X84" s="227"/>
      <c r="Y84" s="227"/>
      <c r="Z84" s="227"/>
      <c r="AA84" s="227"/>
      <c r="AB84" s="227"/>
      <c r="AC84" s="227"/>
      <c r="AD84" s="227"/>
      <c r="AE84" s="227"/>
      <c r="AF84" s="227"/>
      <c r="AG84" s="227"/>
      <c r="AH84" s="227"/>
      <c r="AI84" s="227"/>
      <c r="AJ84" s="227"/>
      <c r="AK84" s="227"/>
      <c r="AL84" s="227"/>
      <c r="AM84" s="227"/>
      <c r="AN84" s="227"/>
      <c r="AO84" s="228"/>
      <c r="AP84" s="232"/>
      <c r="AQ84" s="233"/>
      <c r="AR84" s="233"/>
      <c r="AS84" s="233"/>
      <c r="AT84" s="233"/>
      <c r="AU84" s="233"/>
      <c r="AV84" s="234"/>
    </row>
    <row r="85" spans="2:48">
      <c r="B85" s="226"/>
      <c r="C85" s="227"/>
      <c r="D85" s="227"/>
      <c r="E85" s="227"/>
      <c r="F85" s="227"/>
      <c r="G85" s="227"/>
      <c r="H85" s="227"/>
      <c r="I85" s="227"/>
      <c r="J85" s="227"/>
      <c r="K85" s="227"/>
      <c r="L85" s="227"/>
      <c r="M85" s="227"/>
      <c r="N85" s="227"/>
      <c r="O85" s="227"/>
      <c r="P85" s="227"/>
      <c r="Q85" s="227"/>
      <c r="R85" s="227"/>
      <c r="S85" s="227"/>
      <c r="T85" s="227"/>
      <c r="U85" s="227"/>
      <c r="V85" s="227"/>
      <c r="W85" s="227"/>
      <c r="X85" s="227"/>
      <c r="Y85" s="227"/>
      <c r="Z85" s="227"/>
      <c r="AA85" s="227"/>
      <c r="AB85" s="227"/>
      <c r="AC85" s="227"/>
      <c r="AD85" s="227"/>
      <c r="AE85" s="227"/>
      <c r="AF85" s="227"/>
      <c r="AG85" s="227"/>
      <c r="AH85" s="227"/>
      <c r="AI85" s="227"/>
      <c r="AJ85" s="227"/>
      <c r="AK85" s="227"/>
      <c r="AL85" s="227"/>
      <c r="AM85" s="227"/>
      <c r="AN85" s="227"/>
      <c r="AO85" s="228"/>
      <c r="AP85" s="232"/>
      <c r="AQ85" s="233"/>
      <c r="AR85" s="233"/>
      <c r="AS85" s="233"/>
      <c r="AT85" s="233"/>
      <c r="AU85" s="233"/>
      <c r="AV85" s="234"/>
    </row>
    <row r="86" spans="2:48">
      <c r="B86" s="229"/>
      <c r="C86" s="230"/>
      <c r="D86" s="230"/>
      <c r="E86" s="230"/>
      <c r="F86" s="230"/>
      <c r="G86" s="230"/>
      <c r="H86" s="230"/>
      <c r="I86" s="230"/>
      <c r="J86" s="230"/>
      <c r="K86" s="230"/>
      <c r="L86" s="230"/>
      <c r="M86" s="230"/>
      <c r="N86" s="230"/>
      <c r="O86" s="230"/>
      <c r="P86" s="230"/>
      <c r="Q86" s="230"/>
      <c r="R86" s="230"/>
      <c r="S86" s="230"/>
      <c r="T86" s="230"/>
      <c r="U86" s="230"/>
      <c r="V86" s="230"/>
      <c r="W86" s="230"/>
      <c r="X86" s="230"/>
      <c r="Y86" s="230"/>
      <c r="Z86" s="230"/>
      <c r="AA86" s="230"/>
      <c r="AB86" s="230"/>
      <c r="AC86" s="230"/>
      <c r="AD86" s="230"/>
      <c r="AE86" s="230"/>
      <c r="AF86" s="230"/>
      <c r="AG86" s="230"/>
      <c r="AH86" s="230"/>
      <c r="AI86" s="230"/>
      <c r="AJ86" s="230"/>
      <c r="AK86" s="230"/>
      <c r="AL86" s="230"/>
      <c r="AM86" s="230"/>
      <c r="AN86" s="230"/>
      <c r="AO86" s="231"/>
      <c r="AP86" s="235"/>
      <c r="AQ86" s="236"/>
      <c r="AR86" s="236"/>
      <c r="AS86" s="236"/>
      <c r="AT86" s="236"/>
      <c r="AU86" s="236"/>
      <c r="AV86" s="237"/>
    </row>
    <row r="87" spans="2:48">
      <c r="B87" s="238"/>
      <c r="C87" s="239"/>
      <c r="D87" s="239"/>
      <c r="E87" s="239"/>
      <c r="F87" s="239"/>
      <c r="G87" s="239"/>
      <c r="H87" s="239"/>
      <c r="I87" s="239"/>
      <c r="J87" s="239"/>
      <c r="K87" s="239"/>
      <c r="L87" s="239"/>
      <c r="M87" s="239"/>
      <c r="N87" s="239"/>
      <c r="O87" s="239"/>
      <c r="P87" s="239"/>
      <c r="Q87" s="239"/>
      <c r="R87" s="239"/>
      <c r="S87" s="239"/>
      <c r="T87" s="239"/>
      <c r="U87" s="239"/>
      <c r="V87" s="239"/>
      <c r="W87" s="239"/>
      <c r="X87" s="239"/>
      <c r="Y87" s="239"/>
      <c r="Z87" s="239"/>
      <c r="AA87" s="239"/>
      <c r="AB87" s="239"/>
      <c r="AC87" s="239"/>
      <c r="AD87" s="239"/>
      <c r="AE87" s="239"/>
      <c r="AF87" s="239"/>
      <c r="AG87" s="239"/>
      <c r="AH87" s="239"/>
      <c r="AI87" s="239"/>
      <c r="AJ87" s="239"/>
      <c r="AK87" s="239"/>
      <c r="AL87" s="239"/>
      <c r="AM87" s="239"/>
      <c r="AN87" s="239"/>
      <c r="AO87" s="240"/>
      <c r="AP87" s="247">
        <v>0</v>
      </c>
      <c r="AQ87" s="239"/>
      <c r="AR87" s="239"/>
      <c r="AS87" s="239"/>
      <c r="AT87" s="239"/>
      <c r="AU87" s="239"/>
      <c r="AV87" s="248"/>
    </row>
    <row r="88" spans="2:48">
      <c r="B88" s="241"/>
      <c r="C88" s="242"/>
      <c r="D88" s="242"/>
      <c r="E88" s="242"/>
      <c r="F88" s="242"/>
      <c r="G88" s="242"/>
      <c r="H88" s="242"/>
      <c r="I88" s="242"/>
      <c r="J88" s="242"/>
      <c r="K88" s="242"/>
      <c r="L88" s="242"/>
      <c r="M88" s="242"/>
      <c r="N88" s="242"/>
      <c r="O88" s="242"/>
      <c r="P88" s="242"/>
      <c r="Q88" s="242"/>
      <c r="R88" s="242"/>
      <c r="S88" s="242"/>
      <c r="T88" s="242"/>
      <c r="U88" s="242"/>
      <c r="V88" s="242"/>
      <c r="W88" s="242"/>
      <c r="X88" s="242"/>
      <c r="Y88" s="242"/>
      <c r="Z88" s="242"/>
      <c r="AA88" s="242"/>
      <c r="AB88" s="242"/>
      <c r="AC88" s="242"/>
      <c r="AD88" s="242"/>
      <c r="AE88" s="242"/>
      <c r="AF88" s="242"/>
      <c r="AG88" s="242"/>
      <c r="AH88" s="242"/>
      <c r="AI88" s="242"/>
      <c r="AJ88" s="242"/>
      <c r="AK88" s="242"/>
      <c r="AL88" s="242"/>
      <c r="AM88" s="242"/>
      <c r="AN88" s="242"/>
      <c r="AO88" s="243"/>
      <c r="AP88" s="249"/>
      <c r="AQ88" s="242"/>
      <c r="AR88" s="242"/>
      <c r="AS88" s="242"/>
      <c r="AT88" s="242"/>
      <c r="AU88" s="242"/>
      <c r="AV88" s="250"/>
    </row>
    <row r="89" spans="2:48">
      <c r="B89" s="241"/>
      <c r="C89" s="242"/>
      <c r="D89" s="242"/>
      <c r="E89" s="242"/>
      <c r="F89" s="242"/>
      <c r="G89" s="242"/>
      <c r="H89" s="242"/>
      <c r="I89" s="242"/>
      <c r="J89" s="242"/>
      <c r="K89" s="242"/>
      <c r="L89" s="242"/>
      <c r="M89" s="242"/>
      <c r="N89" s="242"/>
      <c r="O89" s="242"/>
      <c r="P89" s="242"/>
      <c r="Q89" s="242"/>
      <c r="R89" s="242"/>
      <c r="S89" s="242"/>
      <c r="T89" s="242"/>
      <c r="U89" s="242"/>
      <c r="V89" s="242"/>
      <c r="W89" s="242"/>
      <c r="X89" s="242"/>
      <c r="Y89" s="242"/>
      <c r="Z89" s="242"/>
      <c r="AA89" s="242"/>
      <c r="AB89" s="242"/>
      <c r="AC89" s="242"/>
      <c r="AD89" s="242"/>
      <c r="AE89" s="242"/>
      <c r="AF89" s="242"/>
      <c r="AG89" s="242"/>
      <c r="AH89" s="242"/>
      <c r="AI89" s="242"/>
      <c r="AJ89" s="242"/>
      <c r="AK89" s="242"/>
      <c r="AL89" s="242"/>
      <c r="AM89" s="242"/>
      <c r="AN89" s="242"/>
      <c r="AO89" s="243"/>
      <c r="AP89" s="249"/>
      <c r="AQ89" s="242"/>
      <c r="AR89" s="242"/>
      <c r="AS89" s="242"/>
      <c r="AT89" s="242"/>
      <c r="AU89" s="242"/>
      <c r="AV89" s="250"/>
    </row>
    <row r="90" spans="2:48" ht="15.75" thickBot="1">
      <c r="B90" s="244"/>
      <c r="C90" s="245"/>
      <c r="D90" s="245"/>
      <c r="E90" s="245"/>
      <c r="F90" s="245"/>
      <c r="G90" s="245"/>
      <c r="H90" s="245"/>
      <c r="I90" s="245"/>
      <c r="J90" s="245"/>
      <c r="K90" s="245"/>
      <c r="L90" s="245"/>
      <c r="M90" s="245"/>
      <c r="N90" s="245"/>
      <c r="O90" s="245"/>
      <c r="P90" s="245"/>
      <c r="Q90" s="245"/>
      <c r="R90" s="245"/>
      <c r="S90" s="245"/>
      <c r="T90" s="245"/>
      <c r="U90" s="245"/>
      <c r="V90" s="245"/>
      <c r="W90" s="245"/>
      <c r="X90" s="245"/>
      <c r="Y90" s="245"/>
      <c r="Z90" s="245"/>
      <c r="AA90" s="245"/>
      <c r="AB90" s="245"/>
      <c r="AC90" s="245"/>
      <c r="AD90" s="245"/>
      <c r="AE90" s="245"/>
      <c r="AF90" s="245"/>
      <c r="AG90" s="245"/>
      <c r="AH90" s="245"/>
      <c r="AI90" s="245"/>
      <c r="AJ90" s="245"/>
      <c r="AK90" s="245"/>
      <c r="AL90" s="245"/>
      <c r="AM90" s="245"/>
      <c r="AN90" s="245"/>
      <c r="AO90" s="246"/>
      <c r="AP90" s="251"/>
      <c r="AQ90" s="245"/>
      <c r="AR90" s="245"/>
      <c r="AS90" s="245"/>
      <c r="AT90" s="245"/>
      <c r="AU90" s="245"/>
      <c r="AV90" s="252"/>
    </row>
  </sheetData>
  <mergeCells count="56">
    <mergeCell ref="B2:R7"/>
    <mergeCell ref="S2:AS7"/>
    <mergeCell ref="AT2:AV7"/>
    <mergeCell ref="B8:N8"/>
    <mergeCell ref="O8:AV8"/>
    <mergeCell ref="B10:H10"/>
    <mergeCell ref="I10:J10"/>
    <mergeCell ref="K10:L10"/>
    <mergeCell ref="M10:N10"/>
    <mergeCell ref="O10:P10"/>
    <mergeCell ref="Q10:R10"/>
    <mergeCell ref="S10:V10"/>
    <mergeCell ref="AE10:AJ10"/>
    <mergeCell ref="AK10:AN10"/>
    <mergeCell ref="AQ10:AV10"/>
    <mergeCell ref="B12:K13"/>
    <mergeCell ref="L12:AV13"/>
    <mergeCell ref="B14:K14"/>
    <mergeCell ref="L14:AO14"/>
    <mergeCell ref="AQ14:AR14"/>
    <mergeCell ref="B15:K15"/>
    <mergeCell ref="L15:AO15"/>
    <mergeCell ref="AQ15:AR15"/>
    <mergeCell ref="AS15:AT15"/>
    <mergeCell ref="AU15:AV15"/>
    <mergeCell ref="B16:K16"/>
    <mergeCell ref="L16:AO16"/>
    <mergeCell ref="AQ16:AR16"/>
    <mergeCell ref="AS16:AT16"/>
    <mergeCell ref="AU16:AV16"/>
    <mergeCell ref="AU21:AU22"/>
    <mergeCell ref="B17:AV17"/>
    <mergeCell ref="B18:G20"/>
    <mergeCell ref="H18:K20"/>
    <mergeCell ref="L18:N20"/>
    <mergeCell ref="O18:AO20"/>
    <mergeCell ref="AP18:AP20"/>
    <mergeCell ref="AQ18:AQ20"/>
    <mergeCell ref="AR18:AR20"/>
    <mergeCell ref="AS18:AV20"/>
    <mergeCell ref="AV21:AV22"/>
    <mergeCell ref="AP23:AV23"/>
    <mergeCell ref="B83:AO86"/>
    <mergeCell ref="AP83:AV86"/>
    <mergeCell ref="B87:AO90"/>
    <mergeCell ref="AP87:AV90"/>
    <mergeCell ref="AP35:AV35"/>
    <mergeCell ref="AP46:AV46"/>
    <mergeCell ref="AP65:AV65"/>
    <mergeCell ref="B79:AO81"/>
    <mergeCell ref="AP79:AU79"/>
    <mergeCell ref="AP80:AU80"/>
    <mergeCell ref="AP81:AU81"/>
    <mergeCell ref="AP21:AP22"/>
    <mergeCell ref="AQ21:AS21"/>
    <mergeCell ref="AT21:AT22"/>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AV90"/>
  <sheetViews>
    <sheetView zoomScale="70" zoomScaleNormal="70" workbookViewId="0">
      <selection activeCell="J71" sqref="J71"/>
    </sheetView>
  </sheetViews>
  <sheetFormatPr baseColWidth="10" defaultRowHeight="15"/>
  <cols>
    <col min="19" max="20" width="1.85546875" customWidth="1"/>
    <col min="21" max="21" width="6.140625" customWidth="1"/>
    <col min="22" max="41" width="1.85546875" customWidth="1"/>
  </cols>
  <sheetData>
    <row r="1" spans="2:48" ht="15.75" thickBot="1"/>
    <row r="2" spans="2:48">
      <c r="B2" s="325"/>
      <c r="C2" s="326"/>
      <c r="D2" s="326"/>
      <c r="E2" s="326"/>
      <c r="F2" s="326"/>
      <c r="G2" s="326"/>
      <c r="H2" s="326"/>
      <c r="I2" s="326"/>
      <c r="J2" s="326"/>
      <c r="K2" s="326"/>
      <c r="L2" s="326"/>
      <c r="M2" s="326"/>
      <c r="N2" s="326"/>
      <c r="O2" s="326"/>
      <c r="P2" s="326"/>
      <c r="Q2" s="326"/>
      <c r="R2" s="326"/>
      <c r="S2" s="331" t="s">
        <v>225</v>
      </c>
      <c r="T2" s="331"/>
      <c r="U2" s="331"/>
      <c r="V2" s="331"/>
      <c r="W2" s="331"/>
      <c r="X2" s="331"/>
      <c r="Y2" s="331"/>
      <c r="Z2" s="331"/>
      <c r="AA2" s="331"/>
      <c r="AB2" s="331"/>
      <c r="AC2" s="331"/>
      <c r="AD2" s="331"/>
      <c r="AE2" s="331"/>
      <c r="AF2" s="331"/>
      <c r="AG2" s="331"/>
      <c r="AH2" s="331"/>
      <c r="AI2" s="331"/>
      <c r="AJ2" s="331"/>
      <c r="AK2" s="331"/>
      <c r="AL2" s="331"/>
      <c r="AM2" s="331"/>
      <c r="AN2" s="331"/>
      <c r="AO2" s="331"/>
      <c r="AP2" s="331"/>
      <c r="AQ2" s="331"/>
      <c r="AR2" s="331"/>
      <c r="AS2" s="332"/>
      <c r="AT2" s="337"/>
      <c r="AU2" s="294"/>
      <c r="AV2" s="295"/>
    </row>
    <row r="3" spans="2:48">
      <c r="B3" s="327"/>
      <c r="C3" s="328"/>
      <c r="D3" s="328"/>
      <c r="E3" s="328"/>
      <c r="F3" s="328"/>
      <c r="G3" s="328"/>
      <c r="H3" s="328"/>
      <c r="I3" s="328"/>
      <c r="J3" s="328"/>
      <c r="K3" s="328"/>
      <c r="L3" s="328"/>
      <c r="M3" s="328"/>
      <c r="N3" s="328"/>
      <c r="O3" s="328"/>
      <c r="P3" s="328"/>
      <c r="Q3" s="328"/>
      <c r="R3" s="328"/>
      <c r="S3" s="333"/>
      <c r="T3" s="333"/>
      <c r="U3" s="333"/>
      <c r="V3" s="333"/>
      <c r="W3" s="333"/>
      <c r="X3" s="333"/>
      <c r="Y3" s="333"/>
      <c r="Z3" s="333"/>
      <c r="AA3" s="333"/>
      <c r="AB3" s="333"/>
      <c r="AC3" s="333"/>
      <c r="AD3" s="333"/>
      <c r="AE3" s="333"/>
      <c r="AF3" s="333"/>
      <c r="AG3" s="333"/>
      <c r="AH3" s="333"/>
      <c r="AI3" s="333"/>
      <c r="AJ3" s="333"/>
      <c r="AK3" s="333"/>
      <c r="AL3" s="333"/>
      <c r="AM3" s="333"/>
      <c r="AN3" s="333"/>
      <c r="AO3" s="333"/>
      <c r="AP3" s="333"/>
      <c r="AQ3" s="333"/>
      <c r="AR3" s="333"/>
      <c r="AS3" s="334"/>
      <c r="AT3" s="338"/>
      <c r="AU3" s="242"/>
      <c r="AV3" s="250"/>
    </row>
    <row r="4" spans="2:48">
      <c r="B4" s="327"/>
      <c r="C4" s="328"/>
      <c r="D4" s="328"/>
      <c r="E4" s="328"/>
      <c r="F4" s="328"/>
      <c r="G4" s="328"/>
      <c r="H4" s="328"/>
      <c r="I4" s="328"/>
      <c r="J4" s="328"/>
      <c r="K4" s="328"/>
      <c r="L4" s="328"/>
      <c r="M4" s="328"/>
      <c r="N4" s="328"/>
      <c r="O4" s="328"/>
      <c r="P4" s="328"/>
      <c r="Q4" s="328"/>
      <c r="R4" s="328"/>
      <c r="S4" s="333"/>
      <c r="T4" s="333"/>
      <c r="U4" s="333"/>
      <c r="V4" s="333"/>
      <c r="W4" s="333"/>
      <c r="X4" s="333"/>
      <c r="Y4" s="333"/>
      <c r="Z4" s="333"/>
      <c r="AA4" s="333"/>
      <c r="AB4" s="333"/>
      <c r="AC4" s="333"/>
      <c r="AD4" s="333"/>
      <c r="AE4" s="333"/>
      <c r="AF4" s="333"/>
      <c r="AG4" s="333"/>
      <c r="AH4" s="333"/>
      <c r="AI4" s="333"/>
      <c r="AJ4" s="333"/>
      <c r="AK4" s="333"/>
      <c r="AL4" s="333"/>
      <c r="AM4" s="333"/>
      <c r="AN4" s="333"/>
      <c r="AO4" s="333"/>
      <c r="AP4" s="333"/>
      <c r="AQ4" s="333"/>
      <c r="AR4" s="333"/>
      <c r="AS4" s="334"/>
      <c r="AT4" s="338"/>
      <c r="AU4" s="242"/>
      <c r="AV4" s="250"/>
    </row>
    <row r="5" spans="2:48">
      <c r="B5" s="327"/>
      <c r="C5" s="328"/>
      <c r="D5" s="328"/>
      <c r="E5" s="328"/>
      <c r="F5" s="328"/>
      <c r="G5" s="328"/>
      <c r="H5" s="328"/>
      <c r="I5" s="328"/>
      <c r="J5" s="328"/>
      <c r="K5" s="328"/>
      <c r="L5" s="328"/>
      <c r="M5" s="328"/>
      <c r="N5" s="328"/>
      <c r="O5" s="328"/>
      <c r="P5" s="328"/>
      <c r="Q5" s="328"/>
      <c r="R5" s="328"/>
      <c r="S5" s="333"/>
      <c r="T5" s="333"/>
      <c r="U5" s="333"/>
      <c r="V5" s="333"/>
      <c r="W5" s="333"/>
      <c r="X5" s="333"/>
      <c r="Y5" s="333"/>
      <c r="Z5" s="333"/>
      <c r="AA5" s="333"/>
      <c r="AB5" s="333"/>
      <c r="AC5" s="333"/>
      <c r="AD5" s="333"/>
      <c r="AE5" s="333"/>
      <c r="AF5" s="333"/>
      <c r="AG5" s="333"/>
      <c r="AH5" s="333"/>
      <c r="AI5" s="333"/>
      <c r="AJ5" s="333"/>
      <c r="AK5" s="333"/>
      <c r="AL5" s="333"/>
      <c r="AM5" s="333"/>
      <c r="AN5" s="333"/>
      <c r="AO5" s="333"/>
      <c r="AP5" s="333"/>
      <c r="AQ5" s="333"/>
      <c r="AR5" s="333"/>
      <c r="AS5" s="334"/>
      <c r="AT5" s="338"/>
      <c r="AU5" s="242"/>
      <c r="AV5" s="250"/>
    </row>
    <row r="6" spans="2:48">
      <c r="B6" s="327"/>
      <c r="C6" s="328"/>
      <c r="D6" s="328"/>
      <c r="E6" s="328"/>
      <c r="F6" s="328"/>
      <c r="G6" s="328"/>
      <c r="H6" s="328"/>
      <c r="I6" s="328"/>
      <c r="J6" s="328"/>
      <c r="K6" s="328"/>
      <c r="L6" s="328"/>
      <c r="M6" s="328"/>
      <c r="N6" s="328"/>
      <c r="O6" s="328"/>
      <c r="P6" s="328"/>
      <c r="Q6" s="328"/>
      <c r="R6" s="328"/>
      <c r="S6" s="333"/>
      <c r="T6" s="333"/>
      <c r="U6" s="333"/>
      <c r="V6" s="333"/>
      <c r="W6" s="333"/>
      <c r="X6" s="333"/>
      <c r="Y6" s="333"/>
      <c r="Z6" s="333"/>
      <c r="AA6" s="333"/>
      <c r="AB6" s="333"/>
      <c r="AC6" s="333"/>
      <c r="AD6" s="333"/>
      <c r="AE6" s="333"/>
      <c r="AF6" s="333"/>
      <c r="AG6" s="333"/>
      <c r="AH6" s="333"/>
      <c r="AI6" s="333"/>
      <c r="AJ6" s="333"/>
      <c r="AK6" s="333"/>
      <c r="AL6" s="333"/>
      <c r="AM6" s="333"/>
      <c r="AN6" s="333"/>
      <c r="AO6" s="333"/>
      <c r="AP6" s="333"/>
      <c r="AQ6" s="333"/>
      <c r="AR6" s="333"/>
      <c r="AS6" s="334"/>
      <c r="AT6" s="338"/>
      <c r="AU6" s="242"/>
      <c r="AV6" s="250"/>
    </row>
    <row r="7" spans="2:48">
      <c r="B7" s="329"/>
      <c r="C7" s="330"/>
      <c r="D7" s="330"/>
      <c r="E7" s="330"/>
      <c r="F7" s="330"/>
      <c r="G7" s="330"/>
      <c r="H7" s="330"/>
      <c r="I7" s="330"/>
      <c r="J7" s="330"/>
      <c r="K7" s="330"/>
      <c r="L7" s="330"/>
      <c r="M7" s="330"/>
      <c r="N7" s="330"/>
      <c r="O7" s="330"/>
      <c r="P7" s="330"/>
      <c r="Q7" s="330"/>
      <c r="R7" s="330"/>
      <c r="S7" s="335"/>
      <c r="T7" s="335"/>
      <c r="U7" s="335"/>
      <c r="V7" s="335"/>
      <c r="W7" s="335"/>
      <c r="X7" s="335"/>
      <c r="Y7" s="335"/>
      <c r="Z7" s="335"/>
      <c r="AA7" s="335"/>
      <c r="AB7" s="335"/>
      <c r="AC7" s="335"/>
      <c r="AD7" s="335"/>
      <c r="AE7" s="335"/>
      <c r="AF7" s="335"/>
      <c r="AG7" s="335"/>
      <c r="AH7" s="335"/>
      <c r="AI7" s="335"/>
      <c r="AJ7" s="335"/>
      <c r="AK7" s="335"/>
      <c r="AL7" s="335"/>
      <c r="AM7" s="335"/>
      <c r="AN7" s="335"/>
      <c r="AO7" s="335"/>
      <c r="AP7" s="335"/>
      <c r="AQ7" s="335"/>
      <c r="AR7" s="335"/>
      <c r="AS7" s="336"/>
      <c r="AT7" s="339"/>
      <c r="AU7" s="256"/>
      <c r="AV7" s="296"/>
    </row>
    <row r="8" spans="2:48" ht="18">
      <c r="B8" s="340" t="s">
        <v>132</v>
      </c>
      <c r="C8" s="269"/>
      <c r="D8" s="269"/>
      <c r="E8" s="269"/>
      <c r="F8" s="269"/>
      <c r="G8" s="269"/>
      <c r="H8" s="269"/>
      <c r="I8" s="269"/>
      <c r="J8" s="269"/>
      <c r="K8" s="269"/>
      <c r="L8" s="269"/>
      <c r="M8" s="269"/>
      <c r="N8" s="270"/>
      <c r="O8" s="316" t="s">
        <v>226</v>
      </c>
      <c r="P8" s="269"/>
      <c r="Q8" s="269"/>
      <c r="R8" s="269"/>
      <c r="S8" s="269"/>
      <c r="T8" s="269"/>
      <c r="U8" s="269"/>
      <c r="V8" s="269"/>
      <c r="W8" s="269"/>
      <c r="X8" s="269"/>
      <c r="Y8" s="269"/>
      <c r="Z8" s="269"/>
      <c r="AA8" s="269"/>
      <c r="AB8" s="269"/>
      <c r="AC8" s="269"/>
      <c r="AD8" s="269"/>
      <c r="AE8" s="269"/>
      <c r="AF8" s="269"/>
      <c r="AG8" s="269"/>
      <c r="AH8" s="269"/>
      <c r="AI8" s="269"/>
      <c r="AJ8" s="269"/>
      <c r="AK8" s="269"/>
      <c r="AL8" s="269"/>
      <c r="AM8" s="269"/>
      <c r="AN8" s="269"/>
      <c r="AO8" s="269"/>
      <c r="AP8" s="269"/>
      <c r="AQ8" s="269"/>
      <c r="AR8" s="269"/>
      <c r="AS8" s="269"/>
      <c r="AT8" s="269"/>
      <c r="AU8" s="269"/>
      <c r="AV8" s="323"/>
    </row>
    <row r="9" spans="2:48" ht="18">
      <c r="B9" s="135"/>
      <c r="C9" s="136"/>
      <c r="D9" s="136"/>
      <c r="E9" s="136"/>
      <c r="F9" s="136"/>
      <c r="G9" s="136"/>
      <c r="H9" s="136"/>
      <c r="I9" s="136"/>
      <c r="J9" s="136"/>
      <c r="K9" s="136"/>
      <c r="L9" s="136"/>
      <c r="M9" s="136"/>
      <c r="N9" s="136"/>
      <c r="O9" s="136"/>
      <c r="P9" s="136"/>
      <c r="Q9" s="136"/>
      <c r="R9" s="136"/>
      <c r="S9" s="136"/>
      <c r="T9" s="136"/>
      <c r="U9" s="136"/>
      <c r="V9" s="136"/>
      <c r="W9" s="136"/>
      <c r="X9" s="136"/>
      <c r="Y9" s="136"/>
      <c r="Z9" s="136"/>
      <c r="AA9" s="136"/>
      <c r="AB9" s="136"/>
      <c r="AC9" s="136"/>
      <c r="AD9" s="136"/>
      <c r="AE9" s="136"/>
      <c r="AF9" s="136"/>
      <c r="AG9" s="136"/>
      <c r="AH9" s="136"/>
      <c r="AI9" s="136"/>
      <c r="AJ9" s="136"/>
      <c r="AK9" s="136"/>
      <c r="AL9" s="136"/>
      <c r="AM9" s="136"/>
      <c r="AN9" s="136"/>
      <c r="AO9" s="136"/>
      <c r="AP9" s="136"/>
      <c r="AQ9" s="136"/>
      <c r="AR9" s="136"/>
      <c r="AS9" s="136"/>
      <c r="AT9" s="136"/>
      <c r="AU9" s="137"/>
      <c r="AV9" s="138"/>
    </row>
    <row r="10" spans="2:48" ht="18">
      <c r="B10" s="297" t="s">
        <v>59</v>
      </c>
      <c r="C10" s="269"/>
      <c r="D10" s="269"/>
      <c r="E10" s="269"/>
      <c r="F10" s="269"/>
      <c r="G10" s="269"/>
      <c r="H10" s="270"/>
      <c r="I10" s="303" t="s">
        <v>60</v>
      </c>
      <c r="J10" s="304"/>
      <c r="K10" s="324"/>
      <c r="L10" s="270"/>
      <c r="M10" s="303" t="s">
        <v>61</v>
      </c>
      <c r="N10" s="304"/>
      <c r="O10" s="324"/>
      <c r="P10" s="270"/>
      <c r="Q10" s="303" t="s">
        <v>62</v>
      </c>
      <c r="R10" s="304"/>
      <c r="S10" s="316">
        <v>2026</v>
      </c>
      <c r="T10" s="317"/>
      <c r="U10" s="317"/>
      <c r="V10" s="318"/>
      <c r="W10" s="139"/>
      <c r="X10" s="139"/>
      <c r="Y10" s="139"/>
      <c r="Z10" s="139"/>
      <c r="AA10" s="139"/>
      <c r="AB10" s="139"/>
      <c r="AC10" s="139"/>
      <c r="AD10" s="140"/>
      <c r="AE10" s="319" t="s">
        <v>227</v>
      </c>
      <c r="AF10" s="320"/>
      <c r="AG10" s="320"/>
      <c r="AH10" s="320"/>
      <c r="AI10" s="320"/>
      <c r="AJ10" s="321"/>
      <c r="AK10" s="301">
        <v>1</v>
      </c>
      <c r="AL10" s="322"/>
      <c r="AM10" s="322"/>
      <c r="AN10" s="302"/>
      <c r="AO10" s="136"/>
      <c r="AP10" s="141" t="s">
        <v>42</v>
      </c>
      <c r="AQ10" s="300"/>
      <c r="AR10" s="269"/>
      <c r="AS10" s="269"/>
      <c r="AT10" s="269"/>
      <c r="AU10" s="269"/>
      <c r="AV10" s="323"/>
    </row>
    <row r="11" spans="2:48" ht="18">
      <c r="B11" s="142"/>
      <c r="C11" s="136"/>
      <c r="D11" s="136"/>
      <c r="E11" s="136"/>
      <c r="F11" s="136"/>
      <c r="G11" s="136"/>
      <c r="H11" s="136"/>
      <c r="I11" s="136"/>
      <c r="J11" s="136"/>
      <c r="K11" s="136"/>
      <c r="L11" s="136"/>
      <c r="M11" s="136"/>
      <c r="N11" s="136"/>
      <c r="O11" s="136"/>
      <c r="P11" s="136"/>
      <c r="Q11" s="136"/>
      <c r="R11" s="136"/>
      <c r="S11" s="136"/>
      <c r="T11" s="136"/>
      <c r="U11" s="136"/>
      <c r="V11" s="136"/>
      <c r="W11" s="136"/>
      <c r="X11" s="136"/>
      <c r="Y11" s="136"/>
      <c r="Z11" s="136"/>
      <c r="AA11" s="136"/>
      <c r="AB11" s="136"/>
      <c r="AC11" s="136"/>
      <c r="AD11" s="136"/>
      <c r="AE11" s="136"/>
      <c r="AF11" s="136"/>
      <c r="AG11" s="136"/>
      <c r="AH11" s="136"/>
      <c r="AI11" s="136"/>
      <c r="AJ11" s="136"/>
      <c r="AK11" s="136"/>
      <c r="AL11" s="136"/>
      <c r="AM11" s="136"/>
      <c r="AN11" s="136"/>
      <c r="AO11" s="136"/>
      <c r="AP11" s="136"/>
      <c r="AQ11" s="136"/>
      <c r="AR11" s="136"/>
      <c r="AS11" s="136"/>
      <c r="AT11" s="136"/>
      <c r="AU11" s="137"/>
      <c r="AV11" s="143"/>
    </row>
    <row r="12" spans="2:48">
      <c r="B12" s="306" t="s">
        <v>133</v>
      </c>
      <c r="C12" s="307"/>
      <c r="D12" s="307"/>
      <c r="E12" s="307"/>
      <c r="F12" s="307"/>
      <c r="G12" s="307"/>
      <c r="H12" s="307"/>
      <c r="I12" s="307"/>
      <c r="J12" s="307"/>
      <c r="K12" s="308"/>
      <c r="L12" s="312" t="s">
        <v>228</v>
      </c>
      <c r="M12" s="307"/>
      <c r="N12" s="307"/>
      <c r="O12" s="307"/>
      <c r="P12" s="307"/>
      <c r="Q12" s="307"/>
      <c r="R12" s="307"/>
      <c r="S12" s="307"/>
      <c r="T12" s="307"/>
      <c r="U12" s="307"/>
      <c r="V12" s="307"/>
      <c r="W12" s="307"/>
      <c r="X12" s="307"/>
      <c r="Y12" s="307"/>
      <c r="Z12" s="307"/>
      <c r="AA12" s="307"/>
      <c r="AB12" s="307"/>
      <c r="AC12" s="307"/>
      <c r="AD12" s="307"/>
      <c r="AE12" s="307"/>
      <c r="AF12" s="307"/>
      <c r="AG12" s="307"/>
      <c r="AH12" s="307"/>
      <c r="AI12" s="307"/>
      <c r="AJ12" s="307"/>
      <c r="AK12" s="307"/>
      <c r="AL12" s="307"/>
      <c r="AM12" s="307"/>
      <c r="AN12" s="307"/>
      <c r="AO12" s="307"/>
      <c r="AP12" s="307"/>
      <c r="AQ12" s="307"/>
      <c r="AR12" s="307"/>
      <c r="AS12" s="307"/>
      <c r="AT12" s="307"/>
      <c r="AU12" s="307"/>
      <c r="AV12" s="313"/>
    </row>
    <row r="13" spans="2:48">
      <c r="B13" s="309"/>
      <c r="C13" s="310"/>
      <c r="D13" s="310"/>
      <c r="E13" s="310"/>
      <c r="F13" s="310"/>
      <c r="G13" s="310"/>
      <c r="H13" s="310"/>
      <c r="I13" s="310"/>
      <c r="J13" s="310"/>
      <c r="K13" s="311"/>
      <c r="L13" s="314"/>
      <c r="M13" s="310"/>
      <c r="N13" s="310"/>
      <c r="O13" s="310"/>
      <c r="P13" s="310"/>
      <c r="Q13" s="310"/>
      <c r="R13" s="310"/>
      <c r="S13" s="310"/>
      <c r="T13" s="310"/>
      <c r="U13" s="310"/>
      <c r="V13" s="310"/>
      <c r="W13" s="310"/>
      <c r="X13" s="310"/>
      <c r="Y13" s="310"/>
      <c r="Z13" s="310"/>
      <c r="AA13" s="310"/>
      <c r="AB13" s="310"/>
      <c r="AC13" s="310"/>
      <c r="AD13" s="310"/>
      <c r="AE13" s="310"/>
      <c r="AF13" s="310"/>
      <c r="AG13" s="310"/>
      <c r="AH13" s="310"/>
      <c r="AI13" s="310"/>
      <c r="AJ13" s="310"/>
      <c r="AK13" s="310"/>
      <c r="AL13" s="310"/>
      <c r="AM13" s="310"/>
      <c r="AN13" s="310"/>
      <c r="AO13" s="310"/>
      <c r="AP13" s="310"/>
      <c r="AQ13" s="310"/>
      <c r="AR13" s="310"/>
      <c r="AS13" s="310"/>
      <c r="AT13" s="310"/>
      <c r="AU13" s="310"/>
      <c r="AV13" s="315"/>
    </row>
    <row r="14" spans="2:48" ht="18">
      <c r="B14" s="297" t="s">
        <v>134</v>
      </c>
      <c r="C14" s="298"/>
      <c r="D14" s="298"/>
      <c r="E14" s="298"/>
      <c r="F14" s="298"/>
      <c r="G14" s="298"/>
      <c r="H14" s="298"/>
      <c r="I14" s="298"/>
      <c r="J14" s="298"/>
      <c r="K14" s="299"/>
      <c r="L14" s="300">
        <v>0</v>
      </c>
      <c r="M14" s="298"/>
      <c r="N14" s="298"/>
      <c r="O14" s="298"/>
      <c r="P14" s="298"/>
      <c r="Q14" s="298"/>
      <c r="R14" s="298"/>
      <c r="S14" s="298"/>
      <c r="T14" s="298"/>
      <c r="U14" s="298"/>
      <c r="V14" s="298"/>
      <c r="W14" s="298"/>
      <c r="X14" s="298"/>
      <c r="Y14" s="298"/>
      <c r="Z14" s="298"/>
      <c r="AA14" s="298"/>
      <c r="AB14" s="298"/>
      <c r="AC14" s="298"/>
      <c r="AD14" s="298"/>
      <c r="AE14" s="298"/>
      <c r="AF14" s="298"/>
      <c r="AG14" s="298"/>
      <c r="AH14" s="298"/>
      <c r="AI14" s="298"/>
      <c r="AJ14" s="298"/>
      <c r="AK14" s="298"/>
      <c r="AL14" s="298"/>
      <c r="AM14" s="298"/>
      <c r="AN14" s="298"/>
      <c r="AO14" s="299"/>
      <c r="AP14" s="144"/>
      <c r="AQ14" s="301"/>
      <c r="AR14" s="302"/>
      <c r="AS14" s="145"/>
      <c r="AT14" s="146"/>
      <c r="AU14" s="147"/>
      <c r="AV14" s="148"/>
    </row>
    <row r="15" spans="2:48" ht="18">
      <c r="B15" s="297" t="s">
        <v>135</v>
      </c>
      <c r="C15" s="298"/>
      <c r="D15" s="298"/>
      <c r="E15" s="298"/>
      <c r="F15" s="298"/>
      <c r="G15" s="298"/>
      <c r="H15" s="298"/>
      <c r="I15" s="298"/>
      <c r="J15" s="298"/>
      <c r="K15" s="299"/>
      <c r="L15" s="300"/>
      <c r="M15" s="298"/>
      <c r="N15" s="298"/>
      <c r="O15" s="298"/>
      <c r="P15" s="298"/>
      <c r="Q15" s="298"/>
      <c r="R15" s="298"/>
      <c r="S15" s="298"/>
      <c r="T15" s="298"/>
      <c r="U15" s="298"/>
      <c r="V15" s="298"/>
      <c r="W15" s="298"/>
      <c r="X15" s="298"/>
      <c r="Y15" s="298"/>
      <c r="Z15" s="298"/>
      <c r="AA15" s="298"/>
      <c r="AB15" s="298"/>
      <c r="AC15" s="298"/>
      <c r="AD15" s="298"/>
      <c r="AE15" s="298"/>
      <c r="AF15" s="298"/>
      <c r="AG15" s="298"/>
      <c r="AH15" s="298"/>
      <c r="AI15" s="298"/>
      <c r="AJ15" s="298"/>
      <c r="AK15" s="298"/>
      <c r="AL15" s="298"/>
      <c r="AM15" s="298"/>
      <c r="AN15" s="298"/>
      <c r="AO15" s="299"/>
      <c r="AP15" s="144" t="s">
        <v>136</v>
      </c>
      <c r="AQ15" s="301"/>
      <c r="AR15" s="302"/>
      <c r="AS15" s="303" t="s">
        <v>137</v>
      </c>
      <c r="AT15" s="304"/>
      <c r="AU15" s="301"/>
      <c r="AV15" s="305"/>
    </row>
    <row r="16" spans="2:48" ht="18">
      <c r="B16" s="297" t="s">
        <v>138</v>
      </c>
      <c r="C16" s="298"/>
      <c r="D16" s="298"/>
      <c r="E16" s="298"/>
      <c r="F16" s="298"/>
      <c r="G16" s="298"/>
      <c r="H16" s="298"/>
      <c r="I16" s="298"/>
      <c r="J16" s="298"/>
      <c r="K16" s="299"/>
      <c r="L16" s="300"/>
      <c r="M16" s="298"/>
      <c r="N16" s="298"/>
      <c r="O16" s="298"/>
      <c r="P16" s="298"/>
      <c r="Q16" s="298"/>
      <c r="R16" s="298"/>
      <c r="S16" s="298"/>
      <c r="T16" s="298"/>
      <c r="U16" s="298"/>
      <c r="V16" s="298"/>
      <c r="W16" s="298"/>
      <c r="X16" s="298"/>
      <c r="Y16" s="298"/>
      <c r="Z16" s="298"/>
      <c r="AA16" s="298"/>
      <c r="AB16" s="298"/>
      <c r="AC16" s="298"/>
      <c r="AD16" s="298"/>
      <c r="AE16" s="298"/>
      <c r="AF16" s="298"/>
      <c r="AG16" s="298"/>
      <c r="AH16" s="298"/>
      <c r="AI16" s="298"/>
      <c r="AJ16" s="298"/>
      <c r="AK16" s="298"/>
      <c r="AL16" s="298"/>
      <c r="AM16" s="298"/>
      <c r="AN16" s="298"/>
      <c r="AO16" s="299"/>
      <c r="AP16" s="144" t="s">
        <v>136</v>
      </c>
      <c r="AQ16" s="301"/>
      <c r="AR16" s="302"/>
      <c r="AS16" s="303" t="s">
        <v>137</v>
      </c>
      <c r="AT16" s="304"/>
      <c r="AU16" s="301"/>
      <c r="AV16" s="305"/>
    </row>
    <row r="17" spans="2:48" ht="21" thickBot="1">
      <c r="B17" s="275"/>
      <c r="C17" s="269"/>
      <c r="D17" s="269"/>
      <c r="E17" s="269"/>
      <c r="F17" s="269"/>
      <c r="G17" s="269"/>
      <c r="H17" s="269"/>
      <c r="I17" s="269"/>
      <c r="J17" s="269"/>
      <c r="K17" s="269"/>
      <c r="L17" s="269"/>
      <c r="M17" s="269"/>
      <c r="N17" s="269"/>
      <c r="O17" s="269"/>
      <c r="P17" s="269"/>
      <c r="Q17" s="269"/>
      <c r="R17" s="269"/>
      <c r="S17" s="269"/>
      <c r="T17" s="269"/>
      <c r="U17" s="269"/>
      <c r="V17" s="269"/>
      <c r="W17" s="269"/>
      <c r="X17" s="269"/>
      <c r="Y17" s="269"/>
      <c r="Z17" s="269"/>
      <c r="AA17" s="269"/>
      <c r="AB17" s="269"/>
      <c r="AC17" s="269"/>
      <c r="AD17" s="269"/>
      <c r="AE17" s="269"/>
      <c r="AF17" s="269"/>
      <c r="AG17" s="269"/>
      <c r="AH17" s="269"/>
      <c r="AI17" s="269"/>
      <c r="AJ17" s="269"/>
      <c r="AK17" s="269"/>
      <c r="AL17" s="269"/>
      <c r="AM17" s="269"/>
      <c r="AN17" s="269"/>
      <c r="AO17" s="269"/>
      <c r="AP17" s="239"/>
      <c r="AQ17" s="239"/>
      <c r="AR17" s="239"/>
      <c r="AS17" s="239"/>
      <c r="AT17" s="239"/>
      <c r="AU17" s="239"/>
      <c r="AV17" s="248"/>
    </row>
    <row r="18" spans="2:48">
      <c r="B18" s="276" t="s">
        <v>139</v>
      </c>
      <c r="C18" s="239"/>
      <c r="D18" s="239"/>
      <c r="E18" s="239"/>
      <c r="F18" s="239"/>
      <c r="G18" s="240"/>
      <c r="H18" s="278" t="s">
        <v>122</v>
      </c>
      <c r="I18" s="239"/>
      <c r="J18" s="239"/>
      <c r="K18" s="240"/>
      <c r="L18" s="280" t="s">
        <v>140</v>
      </c>
      <c r="M18" s="239"/>
      <c r="N18" s="240"/>
      <c r="O18" s="281" t="s">
        <v>219</v>
      </c>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c r="AN18" s="282"/>
      <c r="AO18" s="282"/>
      <c r="AP18" s="288" t="s">
        <v>141</v>
      </c>
      <c r="AQ18" s="290" t="s">
        <v>220</v>
      </c>
      <c r="AR18" s="292" t="s">
        <v>142</v>
      </c>
      <c r="AS18" s="293" t="s">
        <v>143</v>
      </c>
      <c r="AT18" s="294"/>
      <c r="AU18" s="294"/>
      <c r="AV18" s="295"/>
    </row>
    <row r="19" spans="2:48">
      <c r="B19" s="241"/>
      <c r="C19" s="242"/>
      <c r="D19" s="242"/>
      <c r="E19" s="242"/>
      <c r="F19" s="242"/>
      <c r="G19" s="243"/>
      <c r="H19" s="249"/>
      <c r="I19" s="242"/>
      <c r="J19" s="242"/>
      <c r="K19" s="243"/>
      <c r="L19" s="249"/>
      <c r="M19" s="242"/>
      <c r="N19" s="243"/>
      <c r="O19" s="283"/>
      <c r="P19" s="284"/>
      <c r="Q19" s="284"/>
      <c r="R19" s="284"/>
      <c r="S19" s="284"/>
      <c r="T19" s="284"/>
      <c r="U19" s="284"/>
      <c r="V19" s="284"/>
      <c r="W19" s="284"/>
      <c r="X19" s="284"/>
      <c r="Y19" s="284"/>
      <c r="Z19" s="284"/>
      <c r="AA19" s="284"/>
      <c r="AB19" s="284"/>
      <c r="AC19" s="284"/>
      <c r="AD19" s="284"/>
      <c r="AE19" s="284"/>
      <c r="AF19" s="284"/>
      <c r="AG19" s="284"/>
      <c r="AH19" s="284"/>
      <c r="AI19" s="284"/>
      <c r="AJ19" s="284"/>
      <c r="AK19" s="284"/>
      <c r="AL19" s="284"/>
      <c r="AM19" s="284"/>
      <c r="AN19" s="284"/>
      <c r="AO19" s="285"/>
      <c r="AP19" s="289"/>
      <c r="AQ19" s="291"/>
      <c r="AR19" s="291"/>
      <c r="AS19" s="249"/>
      <c r="AT19" s="242"/>
      <c r="AU19" s="242"/>
      <c r="AV19" s="250"/>
    </row>
    <row r="20" spans="2:48">
      <c r="B20" s="255"/>
      <c r="C20" s="256"/>
      <c r="D20" s="256"/>
      <c r="E20" s="256"/>
      <c r="F20" s="256"/>
      <c r="G20" s="277"/>
      <c r="H20" s="279"/>
      <c r="I20" s="256"/>
      <c r="J20" s="256"/>
      <c r="K20" s="277"/>
      <c r="L20" s="279"/>
      <c r="M20" s="256"/>
      <c r="N20" s="277"/>
      <c r="O20" s="286"/>
      <c r="P20" s="287"/>
      <c r="Q20" s="287"/>
      <c r="R20" s="287"/>
      <c r="S20" s="287"/>
      <c r="T20" s="287"/>
      <c r="U20" s="287"/>
      <c r="V20" s="287"/>
      <c r="W20" s="287"/>
      <c r="X20" s="287"/>
      <c r="Y20" s="287"/>
      <c r="Z20" s="287"/>
      <c r="AA20" s="287"/>
      <c r="AB20" s="287"/>
      <c r="AC20" s="287"/>
      <c r="AD20" s="287"/>
      <c r="AE20" s="287"/>
      <c r="AF20" s="287"/>
      <c r="AG20" s="287"/>
      <c r="AH20" s="287"/>
      <c r="AI20" s="287"/>
      <c r="AJ20" s="287"/>
      <c r="AK20" s="287"/>
      <c r="AL20" s="287"/>
      <c r="AM20" s="287"/>
      <c r="AN20" s="287"/>
      <c r="AO20" s="287"/>
      <c r="AP20" s="267"/>
      <c r="AQ20" s="274"/>
      <c r="AR20" s="274"/>
      <c r="AS20" s="279"/>
      <c r="AT20" s="256"/>
      <c r="AU20" s="256"/>
      <c r="AV20" s="296"/>
    </row>
    <row r="21" spans="2:48" ht="15.75">
      <c r="B21" s="149"/>
      <c r="C21" s="150"/>
      <c r="D21" s="150"/>
      <c r="E21" s="150"/>
      <c r="F21" s="150"/>
      <c r="G21" s="150"/>
      <c r="H21" s="150"/>
      <c r="I21" s="150"/>
      <c r="J21" s="150"/>
      <c r="K21" s="150"/>
      <c r="L21" s="150"/>
      <c r="M21" s="150"/>
      <c r="N21" s="150"/>
      <c r="O21" s="150"/>
      <c r="P21" s="150"/>
      <c r="Q21" s="150"/>
      <c r="R21" s="150"/>
      <c r="S21" s="150"/>
      <c r="T21" s="150"/>
      <c r="U21" s="150"/>
      <c r="V21" s="150"/>
      <c r="W21" s="150"/>
      <c r="X21" s="150"/>
      <c r="Y21" s="150"/>
      <c r="Z21" s="150"/>
      <c r="AA21" s="150"/>
      <c r="AB21" s="150"/>
      <c r="AC21" s="150"/>
      <c r="AD21" s="150"/>
      <c r="AE21" s="150"/>
      <c r="AF21" s="150"/>
      <c r="AG21" s="150"/>
      <c r="AH21" s="150"/>
      <c r="AI21" s="150"/>
      <c r="AJ21" s="150"/>
      <c r="AK21" s="150"/>
      <c r="AL21" s="150"/>
      <c r="AM21" s="150"/>
      <c r="AN21" s="150"/>
      <c r="AO21" s="151"/>
      <c r="AP21" s="266" t="s">
        <v>144</v>
      </c>
      <c r="AQ21" s="268" t="s">
        <v>145</v>
      </c>
      <c r="AR21" s="269"/>
      <c r="AS21" s="270"/>
      <c r="AT21" s="271" t="s">
        <v>146</v>
      </c>
      <c r="AU21" s="273" t="s">
        <v>147</v>
      </c>
      <c r="AV21" s="221" t="s">
        <v>148</v>
      </c>
    </row>
    <row r="22" spans="2:48" ht="15.75">
      <c r="B22" s="152"/>
      <c r="C22" s="153"/>
      <c r="D22" s="153"/>
      <c r="E22" s="153"/>
      <c r="F22" s="153"/>
      <c r="G22" s="153"/>
      <c r="H22" s="153"/>
      <c r="I22" s="153"/>
      <c r="J22" s="153"/>
      <c r="K22" s="153"/>
      <c r="L22" s="153"/>
      <c r="M22" s="153"/>
      <c r="N22" s="153"/>
      <c r="O22" s="153"/>
      <c r="P22" s="153"/>
      <c r="Q22" s="153"/>
      <c r="R22" s="153"/>
      <c r="S22" s="153"/>
      <c r="T22" s="153"/>
      <c r="U22" s="153"/>
      <c r="V22" s="153"/>
      <c r="W22" s="153"/>
      <c r="X22" s="153"/>
      <c r="Y22" s="153"/>
      <c r="Z22" s="153"/>
      <c r="AA22" s="153"/>
      <c r="AB22" s="153"/>
      <c r="AC22" s="153"/>
      <c r="AD22" s="153"/>
      <c r="AE22" s="153"/>
      <c r="AF22" s="153"/>
      <c r="AG22" s="153"/>
      <c r="AH22" s="153"/>
      <c r="AI22" s="153"/>
      <c r="AJ22" s="153"/>
      <c r="AK22" s="153"/>
      <c r="AL22" s="153"/>
      <c r="AM22" s="153"/>
      <c r="AN22" s="153"/>
      <c r="AO22" s="154"/>
      <c r="AP22" s="267"/>
      <c r="AQ22" s="155" t="s">
        <v>149</v>
      </c>
      <c r="AR22" s="155" t="s">
        <v>213</v>
      </c>
      <c r="AS22" s="156" t="s">
        <v>214</v>
      </c>
      <c r="AT22" s="272"/>
      <c r="AU22" s="274"/>
      <c r="AV22" s="222"/>
    </row>
    <row r="23" spans="2:48">
      <c r="B23" s="152"/>
      <c r="C23" s="153"/>
      <c r="D23" s="153"/>
      <c r="E23" s="153"/>
      <c r="F23" s="153"/>
      <c r="G23" s="153"/>
      <c r="H23" s="153"/>
      <c r="I23" s="153"/>
      <c r="J23" s="153"/>
      <c r="K23" s="153"/>
      <c r="L23" s="153"/>
      <c r="M23" s="153"/>
      <c r="N23" s="153"/>
      <c r="O23" s="153"/>
      <c r="P23" s="153"/>
      <c r="Q23" s="153"/>
      <c r="R23" s="153"/>
      <c r="S23" s="153"/>
      <c r="T23" s="153"/>
      <c r="U23" s="153"/>
      <c r="V23" s="153"/>
      <c r="W23" s="153"/>
      <c r="X23" s="153"/>
      <c r="Y23" s="153"/>
      <c r="Z23" s="153"/>
      <c r="AA23" s="153"/>
      <c r="AB23" s="153"/>
      <c r="AC23" s="153"/>
      <c r="AD23" s="153"/>
      <c r="AE23" s="153"/>
      <c r="AF23" s="153"/>
      <c r="AG23" s="153"/>
      <c r="AH23" s="153"/>
      <c r="AI23" s="153"/>
      <c r="AJ23" s="153"/>
      <c r="AK23" s="153"/>
      <c r="AL23" s="153"/>
      <c r="AM23" s="153"/>
      <c r="AN23" s="153"/>
      <c r="AO23" s="154"/>
      <c r="AP23" s="223" t="s">
        <v>152</v>
      </c>
      <c r="AQ23" s="224"/>
      <c r="AR23" s="224"/>
      <c r="AS23" s="224"/>
      <c r="AT23" s="224"/>
      <c r="AU23" s="224"/>
      <c r="AV23" s="225"/>
    </row>
    <row r="24" spans="2:48" ht="15.75">
      <c r="B24" s="152"/>
      <c r="C24" s="153"/>
      <c r="D24" s="153"/>
      <c r="E24" s="153"/>
      <c r="F24" s="153"/>
      <c r="G24" s="153"/>
      <c r="H24" s="153"/>
      <c r="I24" s="153"/>
      <c r="J24" s="153"/>
      <c r="K24" s="153"/>
      <c r="L24" s="153"/>
      <c r="M24" s="153"/>
      <c r="N24" s="153"/>
      <c r="O24" s="153"/>
      <c r="P24" s="153"/>
      <c r="Q24" s="153"/>
      <c r="R24" s="153"/>
      <c r="S24" s="153"/>
      <c r="T24" s="153"/>
      <c r="U24" s="153"/>
      <c r="V24" s="153"/>
      <c r="W24" s="153"/>
      <c r="X24" s="153"/>
      <c r="Y24" s="153"/>
      <c r="Z24" s="153"/>
      <c r="AA24" s="153"/>
      <c r="AB24" s="153"/>
      <c r="AC24" s="153"/>
      <c r="AD24" s="153"/>
      <c r="AE24" s="153"/>
      <c r="AF24" s="153"/>
      <c r="AG24" s="153"/>
      <c r="AH24" s="153"/>
      <c r="AI24" s="153"/>
      <c r="AJ24" s="153"/>
      <c r="AK24" s="153"/>
      <c r="AL24" s="153"/>
      <c r="AM24" s="153"/>
      <c r="AN24" s="153"/>
      <c r="AO24" s="154"/>
      <c r="AP24" s="157" t="s">
        <v>153</v>
      </c>
      <c r="AQ24" s="158">
        <v>3.65</v>
      </c>
      <c r="AR24" s="158"/>
      <c r="AS24" s="158"/>
      <c r="AT24" s="158"/>
      <c r="AU24" s="158">
        <v>1</v>
      </c>
      <c r="AV24" s="159">
        <f>AU24</f>
        <v>1</v>
      </c>
    </row>
    <row r="25" spans="2:48" ht="15.75">
      <c r="B25" s="152"/>
      <c r="C25" s="153"/>
      <c r="D25" s="153"/>
      <c r="E25" s="153"/>
      <c r="F25" s="153"/>
      <c r="G25" s="153"/>
      <c r="H25" s="153"/>
      <c r="I25" s="153"/>
      <c r="J25" s="153"/>
      <c r="K25" s="153"/>
      <c r="L25" s="153"/>
      <c r="M25" s="153"/>
      <c r="N25" s="153"/>
      <c r="O25" s="153"/>
      <c r="P25" s="153"/>
      <c r="Q25" s="153"/>
      <c r="R25" s="153"/>
      <c r="S25" s="153"/>
      <c r="T25" s="153"/>
      <c r="U25" s="153"/>
      <c r="V25" s="153"/>
      <c r="W25" s="153"/>
      <c r="X25" s="153"/>
      <c r="Y25" s="153"/>
      <c r="Z25" s="153"/>
      <c r="AA25" s="153"/>
      <c r="AB25" s="153"/>
      <c r="AC25" s="153"/>
      <c r="AD25" s="153"/>
      <c r="AE25" s="153"/>
      <c r="AF25" s="153"/>
      <c r="AG25" s="153"/>
      <c r="AH25" s="153"/>
      <c r="AI25" s="153"/>
      <c r="AJ25" s="153"/>
      <c r="AK25" s="153"/>
      <c r="AL25" s="153"/>
      <c r="AM25" s="153"/>
      <c r="AN25" s="153"/>
      <c r="AO25" s="154"/>
      <c r="AP25" s="157" t="s">
        <v>154</v>
      </c>
      <c r="AQ25" s="158">
        <v>3.65</v>
      </c>
      <c r="AR25" s="158"/>
      <c r="AS25" s="158"/>
      <c r="AT25" s="158"/>
      <c r="AU25" s="158">
        <v>1</v>
      </c>
      <c r="AV25" s="159">
        <v>1</v>
      </c>
    </row>
    <row r="26" spans="2:48" ht="15.75">
      <c r="B26" s="152"/>
      <c r="C26" s="153"/>
      <c r="D26" s="153"/>
      <c r="E26" s="153"/>
      <c r="F26" s="153"/>
      <c r="G26" s="153"/>
      <c r="H26" s="153"/>
      <c r="I26" s="153"/>
      <c r="J26" s="153"/>
      <c r="K26" s="153"/>
      <c r="L26" s="153"/>
      <c r="M26" s="153"/>
      <c r="N26" s="153"/>
      <c r="O26" s="153"/>
      <c r="P26" s="153"/>
      <c r="Q26" s="153"/>
      <c r="R26" s="153"/>
      <c r="S26" s="153"/>
      <c r="T26" s="153"/>
      <c r="U26" s="153"/>
      <c r="V26" s="153"/>
      <c r="W26" s="153"/>
      <c r="X26" s="153"/>
      <c r="Y26" s="153"/>
      <c r="Z26" s="153"/>
      <c r="AA26" s="153"/>
      <c r="AB26" s="153"/>
      <c r="AC26" s="153"/>
      <c r="AD26" s="153"/>
      <c r="AE26" s="153"/>
      <c r="AF26" s="153"/>
      <c r="AG26" s="153"/>
      <c r="AH26" s="153"/>
      <c r="AI26" s="153"/>
      <c r="AJ26" s="153"/>
      <c r="AK26" s="153"/>
      <c r="AL26" s="153"/>
      <c r="AM26" s="153"/>
      <c r="AN26" s="153"/>
      <c r="AO26" s="154"/>
      <c r="AP26" s="157" t="s">
        <v>155</v>
      </c>
      <c r="AQ26" s="158">
        <v>3.65</v>
      </c>
      <c r="AR26" s="158"/>
      <c r="AS26" s="158"/>
      <c r="AT26" s="158"/>
      <c r="AU26" s="158">
        <v>1</v>
      </c>
      <c r="AV26" s="159">
        <v>1</v>
      </c>
    </row>
    <row r="27" spans="2:48" ht="15.75">
      <c r="B27" s="152"/>
      <c r="C27" s="153"/>
      <c r="D27" s="153"/>
      <c r="E27" s="153"/>
      <c r="F27" s="153"/>
      <c r="G27" s="153"/>
      <c r="H27" s="153"/>
      <c r="I27" s="153"/>
      <c r="J27" s="153"/>
      <c r="K27" s="153"/>
      <c r="L27" s="153"/>
      <c r="M27" s="153"/>
      <c r="N27" s="153"/>
      <c r="O27" s="153"/>
      <c r="P27" s="153"/>
      <c r="Q27" s="153"/>
      <c r="R27" s="153"/>
      <c r="S27" s="153"/>
      <c r="T27" s="153"/>
      <c r="U27" s="153"/>
      <c r="V27" s="153"/>
      <c r="W27" s="153"/>
      <c r="X27" s="153"/>
      <c r="Y27" s="153"/>
      <c r="Z27" s="153"/>
      <c r="AA27" s="153"/>
      <c r="AB27" s="153"/>
      <c r="AC27" s="153"/>
      <c r="AD27" s="153"/>
      <c r="AE27" s="153"/>
      <c r="AF27" s="153"/>
      <c r="AG27" s="153"/>
      <c r="AH27" s="153"/>
      <c r="AI27" s="153"/>
      <c r="AJ27" s="153"/>
      <c r="AK27" s="153"/>
      <c r="AL27" s="153"/>
      <c r="AM27" s="153"/>
      <c r="AN27" s="153"/>
      <c r="AO27" s="154"/>
      <c r="AP27" s="157" t="s">
        <v>156</v>
      </c>
      <c r="AQ27" s="158">
        <v>3.65</v>
      </c>
      <c r="AR27" s="158"/>
      <c r="AS27" s="158"/>
      <c r="AT27" s="158"/>
      <c r="AU27" s="158">
        <v>1</v>
      </c>
      <c r="AV27" s="159">
        <v>1</v>
      </c>
    </row>
    <row r="28" spans="2:48" ht="15.75">
      <c r="B28" s="152"/>
      <c r="C28" s="153"/>
      <c r="D28" s="153"/>
      <c r="E28" s="153"/>
      <c r="F28" s="153"/>
      <c r="G28" s="153"/>
      <c r="H28" s="153"/>
      <c r="I28" s="153"/>
      <c r="J28" s="153"/>
      <c r="K28" s="153"/>
      <c r="L28" s="153"/>
      <c r="M28" s="153"/>
      <c r="N28" s="153"/>
      <c r="O28" s="153"/>
      <c r="P28" s="153"/>
      <c r="Q28" s="153"/>
      <c r="R28" s="153"/>
      <c r="S28" s="153"/>
      <c r="T28" s="153"/>
      <c r="U28" s="153"/>
      <c r="V28" s="153"/>
      <c r="W28" s="153"/>
      <c r="X28" s="153"/>
      <c r="Y28" s="153"/>
      <c r="Z28" s="153"/>
      <c r="AA28" s="153"/>
      <c r="AB28" s="153"/>
      <c r="AC28" s="153"/>
      <c r="AD28" s="153"/>
      <c r="AE28" s="153"/>
      <c r="AF28" s="153"/>
      <c r="AG28" s="153"/>
      <c r="AH28" s="153"/>
      <c r="AI28" s="153"/>
      <c r="AJ28" s="153"/>
      <c r="AK28" s="153"/>
      <c r="AL28" s="153"/>
      <c r="AM28" s="153"/>
      <c r="AN28" s="153"/>
      <c r="AO28" s="154"/>
      <c r="AP28" s="157" t="s">
        <v>157</v>
      </c>
      <c r="AQ28" s="158">
        <v>3.65</v>
      </c>
      <c r="AR28" s="158"/>
      <c r="AS28" s="158"/>
      <c r="AT28" s="158"/>
      <c r="AU28" s="158">
        <v>1</v>
      </c>
      <c r="AV28" s="159">
        <v>1</v>
      </c>
    </row>
    <row r="29" spans="2:48" ht="15.75">
      <c r="B29" s="152"/>
      <c r="C29" s="153"/>
      <c r="D29" s="153"/>
      <c r="E29" s="153"/>
      <c r="F29" s="153"/>
      <c r="G29" s="153"/>
      <c r="H29" s="153"/>
      <c r="I29" s="153"/>
      <c r="J29" s="153"/>
      <c r="K29" s="153"/>
      <c r="L29" s="153"/>
      <c r="M29" s="153"/>
      <c r="N29" s="153"/>
      <c r="O29" s="153"/>
      <c r="P29" s="153"/>
      <c r="Q29" s="153"/>
      <c r="R29" s="153"/>
      <c r="S29" s="153"/>
      <c r="T29" s="153"/>
      <c r="U29" s="153"/>
      <c r="V29" s="153"/>
      <c r="W29" s="153"/>
      <c r="X29" s="153"/>
      <c r="Y29" s="153"/>
      <c r="Z29" s="153"/>
      <c r="AA29" s="153"/>
      <c r="AB29" s="153"/>
      <c r="AC29" s="153"/>
      <c r="AD29" s="153"/>
      <c r="AE29" s="153"/>
      <c r="AF29" s="153"/>
      <c r="AG29" s="153"/>
      <c r="AH29" s="153"/>
      <c r="AI29" s="153"/>
      <c r="AJ29" s="153"/>
      <c r="AK29" s="153"/>
      <c r="AL29" s="153"/>
      <c r="AM29" s="153"/>
      <c r="AN29" s="153"/>
      <c r="AO29" s="154"/>
      <c r="AP29" s="157" t="s">
        <v>158</v>
      </c>
      <c r="AQ29" s="158">
        <v>3.65</v>
      </c>
      <c r="AR29" s="158"/>
      <c r="AS29" s="158"/>
      <c r="AT29" s="158"/>
      <c r="AU29" s="158">
        <v>1</v>
      </c>
      <c r="AV29" s="159">
        <v>1</v>
      </c>
    </row>
    <row r="30" spans="2:48" ht="15.75">
      <c r="B30" s="152"/>
      <c r="C30" s="153"/>
      <c r="D30" s="153"/>
      <c r="E30" s="153"/>
      <c r="F30" s="153"/>
      <c r="G30" s="153"/>
      <c r="H30" s="153"/>
      <c r="I30" s="153"/>
      <c r="J30" s="153"/>
      <c r="K30" s="153"/>
      <c r="L30" s="153"/>
      <c r="M30" s="153"/>
      <c r="N30" s="153"/>
      <c r="O30" s="153"/>
      <c r="P30" s="153"/>
      <c r="Q30" s="153"/>
      <c r="R30" s="153"/>
      <c r="S30" s="153"/>
      <c r="T30" s="153"/>
      <c r="U30" s="153"/>
      <c r="V30" s="153"/>
      <c r="W30" s="153"/>
      <c r="X30" s="153"/>
      <c r="Y30" s="153"/>
      <c r="Z30" s="153"/>
      <c r="AA30" s="153"/>
      <c r="AB30" s="153"/>
      <c r="AC30" s="153"/>
      <c r="AD30" s="153"/>
      <c r="AE30" s="153"/>
      <c r="AF30" s="153"/>
      <c r="AG30" s="153"/>
      <c r="AH30" s="153"/>
      <c r="AI30" s="153"/>
      <c r="AJ30" s="153"/>
      <c r="AK30" s="153"/>
      <c r="AL30" s="153"/>
      <c r="AM30" s="153"/>
      <c r="AN30" s="153"/>
      <c r="AO30" s="154"/>
      <c r="AP30" s="157" t="s">
        <v>159</v>
      </c>
      <c r="AQ30" s="158">
        <v>3.65</v>
      </c>
      <c r="AR30" s="158"/>
      <c r="AS30" s="158"/>
      <c r="AT30" s="158"/>
      <c r="AU30" s="158">
        <v>1</v>
      </c>
      <c r="AV30" s="159">
        <v>1</v>
      </c>
    </row>
    <row r="31" spans="2:48" ht="15.75">
      <c r="B31" s="152"/>
      <c r="C31" s="153"/>
      <c r="D31" s="153"/>
      <c r="E31" s="153"/>
      <c r="F31" s="153"/>
      <c r="G31" s="153"/>
      <c r="H31" s="153"/>
      <c r="I31" s="153"/>
      <c r="J31" s="153"/>
      <c r="K31" s="153"/>
      <c r="L31" s="153"/>
      <c r="M31" s="153"/>
      <c r="N31" s="153"/>
      <c r="O31" s="153"/>
      <c r="P31" s="153"/>
      <c r="Q31" s="153"/>
      <c r="R31" s="153"/>
      <c r="S31" s="153"/>
      <c r="T31" s="153"/>
      <c r="U31" s="153"/>
      <c r="V31" s="153"/>
      <c r="W31" s="153"/>
      <c r="X31" s="153"/>
      <c r="Y31" s="153"/>
      <c r="Z31" s="153"/>
      <c r="AA31" s="153"/>
      <c r="AB31" s="153"/>
      <c r="AC31" s="153"/>
      <c r="AD31" s="153"/>
      <c r="AE31" s="153"/>
      <c r="AF31" s="153"/>
      <c r="AG31" s="153"/>
      <c r="AH31" s="153"/>
      <c r="AI31" s="153"/>
      <c r="AJ31" s="153"/>
      <c r="AK31" s="153"/>
      <c r="AL31" s="153"/>
      <c r="AM31" s="153"/>
      <c r="AN31" s="153"/>
      <c r="AO31" s="154"/>
      <c r="AP31" s="157" t="s">
        <v>160</v>
      </c>
      <c r="AQ31" s="158">
        <v>3.65</v>
      </c>
      <c r="AR31" s="158"/>
      <c r="AS31" s="158"/>
      <c r="AT31" s="158"/>
      <c r="AU31" s="158">
        <v>1</v>
      </c>
      <c r="AV31" s="159">
        <v>1</v>
      </c>
    </row>
    <row r="32" spans="2:48" ht="15.75">
      <c r="B32" s="152"/>
      <c r="C32" s="153"/>
      <c r="D32" s="153"/>
      <c r="E32" s="153"/>
      <c r="F32" s="153"/>
      <c r="G32" s="153"/>
      <c r="H32" s="153"/>
      <c r="I32" s="153"/>
      <c r="J32" s="153"/>
      <c r="K32" s="153"/>
      <c r="L32" s="153"/>
      <c r="M32" s="153"/>
      <c r="N32" s="153"/>
      <c r="O32" s="153"/>
      <c r="P32" s="153"/>
      <c r="Q32" s="153"/>
      <c r="R32" s="153"/>
      <c r="S32" s="153"/>
      <c r="T32" s="153"/>
      <c r="U32" s="153"/>
      <c r="V32" s="153"/>
      <c r="W32" s="153"/>
      <c r="X32" s="153"/>
      <c r="Y32" s="153"/>
      <c r="Z32" s="153"/>
      <c r="AA32" s="153"/>
      <c r="AB32" s="153"/>
      <c r="AC32" s="153"/>
      <c r="AD32" s="153"/>
      <c r="AE32" s="153"/>
      <c r="AF32" s="153"/>
      <c r="AG32" s="153"/>
      <c r="AH32" s="153"/>
      <c r="AI32" s="153"/>
      <c r="AJ32" s="153"/>
      <c r="AK32" s="153"/>
      <c r="AL32" s="153"/>
      <c r="AM32" s="153"/>
      <c r="AN32" s="153"/>
      <c r="AO32" s="154"/>
      <c r="AP32" s="157" t="s">
        <v>161</v>
      </c>
      <c r="AQ32" s="158">
        <v>3.65</v>
      </c>
      <c r="AR32" s="158"/>
      <c r="AS32" s="158"/>
      <c r="AT32" s="158"/>
      <c r="AU32" s="158">
        <v>1</v>
      </c>
      <c r="AV32" s="159">
        <v>1</v>
      </c>
    </row>
    <row r="33" spans="2:48" ht="15.75">
      <c r="B33" s="152"/>
      <c r="C33" s="153"/>
      <c r="D33" s="153"/>
      <c r="E33" s="153"/>
      <c r="F33" s="153"/>
      <c r="G33" s="153"/>
      <c r="H33" s="153"/>
      <c r="I33" s="153"/>
      <c r="J33" s="153"/>
      <c r="K33" s="153"/>
      <c r="L33" s="153"/>
      <c r="M33" s="153"/>
      <c r="N33" s="153"/>
      <c r="O33" s="153"/>
      <c r="P33" s="153"/>
      <c r="Q33" s="153"/>
      <c r="R33" s="153"/>
      <c r="S33" s="153"/>
      <c r="T33" s="153"/>
      <c r="U33" s="153"/>
      <c r="V33" s="153"/>
      <c r="W33" s="153"/>
      <c r="X33" s="153"/>
      <c r="Y33" s="153"/>
      <c r="Z33" s="153"/>
      <c r="AA33" s="153"/>
      <c r="AB33" s="153"/>
      <c r="AC33" s="153"/>
      <c r="AD33" s="153"/>
      <c r="AE33" s="153"/>
      <c r="AF33" s="153"/>
      <c r="AG33" s="153"/>
      <c r="AH33" s="153"/>
      <c r="AI33" s="153"/>
      <c r="AJ33" s="153"/>
      <c r="AK33" s="153"/>
      <c r="AL33" s="153"/>
      <c r="AM33" s="153"/>
      <c r="AN33" s="153"/>
      <c r="AO33" s="154"/>
      <c r="AP33" s="157" t="s">
        <v>162</v>
      </c>
      <c r="AQ33" s="158">
        <v>3.65</v>
      </c>
      <c r="AR33" s="158"/>
      <c r="AS33" s="158"/>
      <c r="AT33" s="158"/>
      <c r="AU33" s="158">
        <v>1</v>
      </c>
      <c r="AV33" s="159">
        <v>1</v>
      </c>
    </row>
    <row r="34" spans="2:48" ht="15.75">
      <c r="B34" s="152"/>
      <c r="C34" s="153"/>
      <c r="D34" s="153"/>
      <c r="E34" s="153"/>
      <c r="F34" s="153"/>
      <c r="G34" s="153"/>
      <c r="H34" s="153"/>
      <c r="I34" s="153"/>
      <c r="J34" s="153"/>
      <c r="K34" s="153"/>
      <c r="L34" s="153"/>
      <c r="M34" s="153"/>
      <c r="N34" s="153"/>
      <c r="O34" s="153"/>
      <c r="P34" s="153"/>
      <c r="Q34" s="153"/>
      <c r="R34" s="153"/>
      <c r="S34" s="153"/>
      <c r="T34" s="153"/>
      <c r="U34" s="153"/>
      <c r="V34" s="153"/>
      <c r="W34" s="153"/>
      <c r="X34" s="153"/>
      <c r="Y34" s="153"/>
      <c r="Z34" s="153"/>
      <c r="AA34" s="153"/>
      <c r="AB34" s="153"/>
      <c r="AC34" s="153"/>
      <c r="AD34" s="153"/>
      <c r="AE34" s="153"/>
      <c r="AF34" s="153"/>
      <c r="AG34" s="153"/>
      <c r="AH34" s="153"/>
      <c r="AI34" s="153"/>
      <c r="AJ34" s="153"/>
      <c r="AK34" s="153"/>
      <c r="AL34" s="153"/>
      <c r="AM34" s="153"/>
      <c r="AN34" s="153"/>
      <c r="AO34" s="154"/>
      <c r="AP34" s="157" t="s">
        <v>163</v>
      </c>
      <c r="AQ34" s="158">
        <v>3.65</v>
      </c>
      <c r="AR34" s="158"/>
      <c r="AS34" s="158"/>
      <c r="AT34" s="158"/>
      <c r="AU34" s="158">
        <v>1</v>
      </c>
      <c r="AV34" s="159">
        <v>1</v>
      </c>
    </row>
    <row r="35" spans="2:48">
      <c r="B35" s="152"/>
      <c r="C35" s="153"/>
      <c r="D35" s="153"/>
      <c r="E35" s="153"/>
      <c r="F35" s="153"/>
      <c r="G35" s="153"/>
      <c r="H35" s="153"/>
      <c r="I35" s="153"/>
      <c r="J35" s="153"/>
      <c r="K35" s="153"/>
      <c r="L35" s="153"/>
      <c r="M35" s="153"/>
      <c r="N35" s="153"/>
      <c r="O35" s="153"/>
      <c r="P35" s="153"/>
      <c r="Q35" s="153"/>
      <c r="R35" s="153"/>
      <c r="S35" s="153"/>
      <c r="T35" s="153"/>
      <c r="U35" s="153"/>
      <c r="V35" s="153"/>
      <c r="W35" s="153"/>
      <c r="X35" s="153"/>
      <c r="Y35" s="153"/>
      <c r="Z35" s="153"/>
      <c r="AA35" s="153"/>
      <c r="AB35" s="153"/>
      <c r="AC35" s="153"/>
      <c r="AD35" s="153"/>
      <c r="AE35" s="153"/>
      <c r="AF35" s="153"/>
      <c r="AG35" s="153"/>
      <c r="AH35" s="153"/>
      <c r="AI35" s="153"/>
      <c r="AJ35" s="153"/>
      <c r="AK35" s="153"/>
      <c r="AL35" s="153"/>
      <c r="AM35" s="153"/>
      <c r="AN35" s="153"/>
      <c r="AO35" s="154"/>
      <c r="AP35" s="223" t="s">
        <v>164</v>
      </c>
      <c r="AQ35" s="224"/>
      <c r="AR35" s="224"/>
      <c r="AS35" s="224"/>
      <c r="AT35" s="224"/>
      <c r="AU35" s="224"/>
      <c r="AV35" s="225"/>
    </row>
    <row r="36" spans="2:48" ht="15.75">
      <c r="B36" s="152"/>
      <c r="C36" s="153"/>
      <c r="D36" s="153"/>
      <c r="E36" s="153"/>
      <c r="F36" s="153"/>
      <c r="G36" s="153"/>
      <c r="H36" s="153"/>
      <c r="I36" s="153"/>
      <c r="J36" s="153"/>
      <c r="K36" s="153"/>
      <c r="L36" s="153"/>
      <c r="M36" s="153"/>
      <c r="N36" s="153"/>
      <c r="O36" s="153"/>
      <c r="P36" s="153"/>
      <c r="Q36" s="153"/>
      <c r="R36" s="153"/>
      <c r="S36" s="153"/>
      <c r="T36" s="153"/>
      <c r="U36" s="153"/>
      <c r="V36" s="153"/>
      <c r="W36" s="153"/>
      <c r="X36" s="153"/>
      <c r="Y36" s="153"/>
      <c r="Z36" s="153"/>
      <c r="AA36" s="153"/>
      <c r="AB36" s="153"/>
      <c r="AC36" s="153"/>
      <c r="AD36" s="153"/>
      <c r="AE36" s="153"/>
      <c r="AF36" s="153"/>
      <c r="AG36" s="153"/>
      <c r="AH36" s="153"/>
      <c r="AI36" s="153"/>
      <c r="AJ36" s="153"/>
      <c r="AK36" s="153"/>
      <c r="AL36" s="153"/>
      <c r="AM36" s="153"/>
      <c r="AN36" s="153"/>
      <c r="AO36" s="154"/>
      <c r="AP36" s="157" t="s">
        <v>165</v>
      </c>
      <c r="AQ36" s="158">
        <v>3.65</v>
      </c>
      <c r="AR36" s="158"/>
      <c r="AS36" s="158"/>
      <c r="AT36" s="158"/>
      <c r="AU36" s="158">
        <v>1</v>
      </c>
      <c r="AV36" s="159">
        <v>1</v>
      </c>
    </row>
    <row r="37" spans="2:48" ht="15.75">
      <c r="B37" s="152"/>
      <c r="C37" s="153"/>
      <c r="D37" s="153"/>
      <c r="E37" s="153"/>
      <c r="F37" s="153"/>
      <c r="G37" s="153"/>
      <c r="H37" s="153"/>
      <c r="I37" s="153"/>
      <c r="J37" s="153"/>
      <c r="K37" s="153"/>
      <c r="L37" s="153"/>
      <c r="M37" s="153"/>
      <c r="N37" s="153"/>
      <c r="O37" s="153"/>
      <c r="P37" s="153"/>
      <c r="Q37" s="153"/>
      <c r="R37" s="153"/>
      <c r="S37" s="153"/>
      <c r="T37" s="153"/>
      <c r="U37" s="153"/>
      <c r="V37" s="153"/>
      <c r="W37" s="153"/>
      <c r="X37" s="153"/>
      <c r="Y37" s="153"/>
      <c r="Z37" s="153"/>
      <c r="AA37" s="153"/>
      <c r="AB37" s="153"/>
      <c r="AC37" s="153"/>
      <c r="AD37" s="153"/>
      <c r="AE37" s="153"/>
      <c r="AF37" s="153"/>
      <c r="AG37" s="153"/>
      <c r="AH37" s="153"/>
      <c r="AI37" s="153"/>
      <c r="AJ37" s="153"/>
      <c r="AK37" s="153"/>
      <c r="AL37" s="153"/>
      <c r="AM37" s="153"/>
      <c r="AN37" s="153"/>
      <c r="AO37" s="154"/>
      <c r="AP37" s="157" t="s">
        <v>166</v>
      </c>
      <c r="AQ37" s="158">
        <v>3.65</v>
      </c>
      <c r="AR37" s="158"/>
      <c r="AS37" s="158"/>
      <c r="AT37" s="158"/>
      <c r="AU37" s="158">
        <v>1</v>
      </c>
      <c r="AV37" s="159">
        <v>1</v>
      </c>
    </row>
    <row r="38" spans="2:48" ht="15.75">
      <c r="B38" s="152"/>
      <c r="C38" s="153"/>
      <c r="D38" s="153"/>
      <c r="E38" s="153"/>
      <c r="F38" s="153"/>
      <c r="G38" s="153"/>
      <c r="H38" s="153"/>
      <c r="I38" s="153"/>
      <c r="J38" s="153"/>
      <c r="K38" s="153"/>
      <c r="L38" s="153"/>
      <c r="M38" s="153"/>
      <c r="N38" s="153"/>
      <c r="O38" s="153"/>
      <c r="P38" s="153"/>
      <c r="Q38" s="153"/>
      <c r="R38" s="153"/>
      <c r="S38" s="153"/>
      <c r="T38" s="153"/>
      <c r="U38" s="153"/>
      <c r="V38" s="153"/>
      <c r="W38" s="153"/>
      <c r="X38" s="153"/>
      <c r="Y38" s="153"/>
      <c r="Z38" s="153"/>
      <c r="AA38" s="153"/>
      <c r="AB38" s="153"/>
      <c r="AC38" s="153"/>
      <c r="AD38" s="153"/>
      <c r="AE38" s="153"/>
      <c r="AF38" s="153"/>
      <c r="AG38" s="153"/>
      <c r="AH38" s="153"/>
      <c r="AI38" s="153"/>
      <c r="AJ38" s="153"/>
      <c r="AK38" s="153"/>
      <c r="AL38" s="153"/>
      <c r="AM38" s="153"/>
      <c r="AN38" s="153"/>
      <c r="AO38" s="154"/>
      <c r="AP38" s="157" t="s">
        <v>167</v>
      </c>
      <c r="AQ38" s="158">
        <v>3.65</v>
      </c>
      <c r="AR38" s="158"/>
      <c r="AS38" s="158"/>
      <c r="AT38" s="158"/>
      <c r="AU38" s="158">
        <v>1</v>
      </c>
      <c r="AV38" s="159">
        <v>1</v>
      </c>
    </row>
    <row r="39" spans="2:48" ht="15.75">
      <c r="B39" s="152"/>
      <c r="C39" s="153"/>
      <c r="D39" s="153"/>
      <c r="E39" s="153"/>
      <c r="F39" s="153"/>
      <c r="G39" s="153"/>
      <c r="H39" s="153"/>
      <c r="I39" s="153"/>
      <c r="J39" s="153"/>
      <c r="K39" s="153"/>
      <c r="L39" s="153"/>
      <c r="M39" s="153"/>
      <c r="N39" s="153"/>
      <c r="O39" s="153"/>
      <c r="P39" s="153"/>
      <c r="Q39" s="153"/>
      <c r="R39" s="153"/>
      <c r="S39" s="153"/>
      <c r="T39" s="153"/>
      <c r="U39" s="153"/>
      <c r="V39" s="153"/>
      <c r="W39" s="153"/>
      <c r="X39" s="153"/>
      <c r="Y39" s="153"/>
      <c r="Z39" s="153"/>
      <c r="AA39" s="153"/>
      <c r="AB39" s="153"/>
      <c r="AC39" s="153"/>
      <c r="AD39" s="153"/>
      <c r="AE39" s="153"/>
      <c r="AF39" s="153"/>
      <c r="AG39" s="153"/>
      <c r="AH39" s="153"/>
      <c r="AI39" s="153"/>
      <c r="AJ39" s="153"/>
      <c r="AK39" s="153"/>
      <c r="AL39" s="153"/>
      <c r="AM39" s="153"/>
      <c r="AN39" s="153"/>
      <c r="AO39" s="154"/>
      <c r="AP39" s="157" t="s">
        <v>168</v>
      </c>
      <c r="AQ39" s="158">
        <v>3.65</v>
      </c>
      <c r="AR39" s="158"/>
      <c r="AS39" s="158"/>
      <c r="AT39" s="158"/>
      <c r="AU39" s="158">
        <v>1</v>
      </c>
      <c r="AV39" s="159">
        <v>1</v>
      </c>
    </row>
    <row r="40" spans="2:48" ht="15.75">
      <c r="B40" s="152"/>
      <c r="C40" s="153"/>
      <c r="D40" s="153"/>
      <c r="E40" s="153"/>
      <c r="F40" s="153"/>
      <c r="G40" s="153"/>
      <c r="H40" s="153"/>
      <c r="I40" s="153"/>
      <c r="J40" s="153"/>
      <c r="K40" s="153"/>
      <c r="L40" s="153"/>
      <c r="M40" s="153"/>
      <c r="N40" s="153"/>
      <c r="O40" s="153"/>
      <c r="P40" s="153"/>
      <c r="Q40" s="153"/>
      <c r="R40" s="153"/>
      <c r="S40" s="153"/>
      <c r="T40" s="153"/>
      <c r="U40" s="153"/>
      <c r="V40" s="153"/>
      <c r="W40" s="153"/>
      <c r="X40" s="153"/>
      <c r="Y40" s="153"/>
      <c r="Z40" s="153"/>
      <c r="AA40" s="153"/>
      <c r="AB40" s="153"/>
      <c r="AC40" s="153"/>
      <c r="AD40" s="153"/>
      <c r="AE40" s="153"/>
      <c r="AF40" s="153"/>
      <c r="AG40" s="153"/>
      <c r="AH40" s="153"/>
      <c r="AI40" s="153"/>
      <c r="AJ40" s="153"/>
      <c r="AK40" s="153"/>
      <c r="AL40" s="153"/>
      <c r="AM40" s="153"/>
      <c r="AN40" s="153"/>
      <c r="AO40" s="154"/>
      <c r="AP40" s="157" t="s">
        <v>169</v>
      </c>
      <c r="AQ40" s="158">
        <v>3.65</v>
      </c>
      <c r="AR40" s="158"/>
      <c r="AS40" s="158"/>
      <c r="AT40" s="158"/>
      <c r="AU40" s="158">
        <v>1</v>
      </c>
      <c r="AV40" s="159">
        <v>1</v>
      </c>
    </row>
    <row r="41" spans="2:48" ht="15.75">
      <c r="B41" s="152"/>
      <c r="C41" s="153"/>
      <c r="D41" s="153"/>
      <c r="E41" s="153"/>
      <c r="F41" s="153"/>
      <c r="G41" s="153"/>
      <c r="H41" s="153"/>
      <c r="I41" s="153"/>
      <c r="J41" s="153"/>
      <c r="K41" s="153"/>
      <c r="L41" s="153"/>
      <c r="M41" s="153"/>
      <c r="N41" s="153"/>
      <c r="O41" s="153"/>
      <c r="P41" s="153"/>
      <c r="Q41" s="153"/>
      <c r="R41" s="153"/>
      <c r="S41" s="153"/>
      <c r="T41" s="153"/>
      <c r="U41" s="153"/>
      <c r="V41" s="153"/>
      <c r="W41" s="153"/>
      <c r="X41" s="153"/>
      <c r="Y41" s="153"/>
      <c r="Z41" s="153"/>
      <c r="AA41" s="153"/>
      <c r="AB41" s="153"/>
      <c r="AC41" s="153"/>
      <c r="AD41" s="153"/>
      <c r="AE41" s="153"/>
      <c r="AF41" s="153"/>
      <c r="AG41" s="153"/>
      <c r="AH41" s="153"/>
      <c r="AI41" s="153"/>
      <c r="AJ41" s="153"/>
      <c r="AK41" s="153"/>
      <c r="AL41" s="153"/>
      <c r="AM41" s="153"/>
      <c r="AN41" s="153"/>
      <c r="AO41" s="154"/>
      <c r="AP41" s="157" t="s">
        <v>170</v>
      </c>
      <c r="AQ41" s="158">
        <v>3.65</v>
      </c>
      <c r="AR41" s="158"/>
      <c r="AS41" s="158"/>
      <c r="AT41" s="158"/>
      <c r="AU41" s="158">
        <v>1</v>
      </c>
      <c r="AV41" s="159">
        <v>1</v>
      </c>
    </row>
    <row r="42" spans="2:48" ht="15.75">
      <c r="B42" s="152"/>
      <c r="C42" s="153"/>
      <c r="D42" s="153"/>
      <c r="E42" s="153"/>
      <c r="F42" s="153"/>
      <c r="G42" s="153"/>
      <c r="H42" s="153"/>
      <c r="I42" s="153"/>
      <c r="J42" s="153"/>
      <c r="K42" s="153"/>
      <c r="L42" s="153"/>
      <c r="M42" s="153"/>
      <c r="N42" s="153"/>
      <c r="O42" s="153"/>
      <c r="P42" s="153"/>
      <c r="Q42" s="153"/>
      <c r="R42" s="153"/>
      <c r="S42" s="153"/>
      <c r="T42" s="153"/>
      <c r="U42" s="153"/>
      <c r="V42" s="153"/>
      <c r="W42" s="153"/>
      <c r="X42" s="153"/>
      <c r="Y42" s="153"/>
      <c r="Z42" s="153"/>
      <c r="AA42" s="153"/>
      <c r="AB42" s="153"/>
      <c r="AC42" s="153"/>
      <c r="AD42" s="153"/>
      <c r="AE42" s="153"/>
      <c r="AF42" s="153"/>
      <c r="AG42" s="153"/>
      <c r="AH42" s="153"/>
      <c r="AI42" s="153"/>
      <c r="AJ42" s="153"/>
      <c r="AK42" s="153"/>
      <c r="AL42" s="153"/>
      <c r="AM42" s="153"/>
      <c r="AN42" s="153"/>
      <c r="AO42" s="154"/>
      <c r="AP42" s="157" t="s">
        <v>171</v>
      </c>
      <c r="AQ42" s="158">
        <v>3.65</v>
      </c>
      <c r="AR42" s="158"/>
      <c r="AS42" s="158"/>
      <c r="AT42" s="158"/>
      <c r="AU42" s="158">
        <v>1</v>
      </c>
      <c r="AV42" s="159">
        <v>1</v>
      </c>
    </row>
    <row r="43" spans="2:48" ht="15.75">
      <c r="B43" s="152"/>
      <c r="C43" s="153"/>
      <c r="D43" s="153"/>
      <c r="E43" s="153"/>
      <c r="F43" s="153"/>
      <c r="G43" s="153"/>
      <c r="H43" s="153"/>
      <c r="I43" s="153"/>
      <c r="J43" s="153"/>
      <c r="K43" s="153"/>
      <c r="L43" s="153"/>
      <c r="M43" s="153"/>
      <c r="N43" s="153"/>
      <c r="O43" s="153"/>
      <c r="P43" s="153"/>
      <c r="Q43" s="153"/>
      <c r="R43" s="153"/>
      <c r="S43" s="153"/>
      <c r="T43" s="153"/>
      <c r="U43" s="153"/>
      <c r="V43" s="153"/>
      <c r="W43" s="153"/>
      <c r="X43" s="153"/>
      <c r="Y43" s="153"/>
      <c r="Z43" s="153"/>
      <c r="AA43" s="153"/>
      <c r="AB43" s="153"/>
      <c r="AC43" s="153"/>
      <c r="AD43" s="153"/>
      <c r="AE43" s="153"/>
      <c r="AF43" s="153"/>
      <c r="AG43" s="153"/>
      <c r="AH43" s="153"/>
      <c r="AI43" s="153"/>
      <c r="AJ43" s="153"/>
      <c r="AK43" s="153"/>
      <c r="AL43" s="153"/>
      <c r="AM43" s="153"/>
      <c r="AN43" s="153"/>
      <c r="AO43" s="154"/>
      <c r="AP43" s="157" t="s">
        <v>172</v>
      </c>
      <c r="AQ43" s="158">
        <v>3.65</v>
      </c>
      <c r="AR43" s="158"/>
      <c r="AS43" s="158"/>
      <c r="AT43" s="158"/>
      <c r="AU43" s="158">
        <v>1</v>
      </c>
      <c r="AV43" s="159">
        <v>1</v>
      </c>
    </row>
    <row r="44" spans="2:48" ht="15.75">
      <c r="B44" s="152"/>
      <c r="C44" s="153"/>
      <c r="D44" s="153"/>
      <c r="E44" s="153"/>
      <c r="F44" s="153"/>
      <c r="G44" s="153"/>
      <c r="H44" s="153"/>
      <c r="I44" s="153"/>
      <c r="J44" s="153"/>
      <c r="K44" s="153"/>
      <c r="L44" s="153"/>
      <c r="M44" s="153"/>
      <c r="N44" s="153"/>
      <c r="O44" s="153"/>
      <c r="P44" s="153"/>
      <c r="Q44" s="153"/>
      <c r="R44" s="153"/>
      <c r="S44" s="153"/>
      <c r="T44" s="153"/>
      <c r="U44" s="153"/>
      <c r="V44" s="153"/>
      <c r="W44" s="153"/>
      <c r="X44" s="153"/>
      <c r="Y44" s="153"/>
      <c r="Z44" s="153"/>
      <c r="AA44" s="153"/>
      <c r="AB44" s="153"/>
      <c r="AC44" s="153"/>
      <c r="AD44" s="153"/>
      <c r="AE44" s="153"/>
      <c r="AF44" s="153"/>
      <c r="AG44" s="153"/>
      <c r="AH44" s="153"/>
      <c r="AI44" s="153"/>
      <c r="AJ44" s="153"/>
      <c r="AK44" s="153"/>
      <c r="AL44" s="153"/>
      <c r="AM44" s="153"/>
      <c r="AN44" s="153"/>
      <c r="AO44" s="154"/>
      <c r="AP44" s="157" t="s">
        <v>173</v>
      </c>
      <c r="AQ44" s="158">
        <v>3.65</v>
      </c>
      <c r="AR44" s="158"/>
      <c r="AS44" s="158"/>
      <c r="AT44" s="158"/>
      <c r="AU44" s="158">
        <v>1</v>
      </c>
      <c r="AV44" s="159">
        <v>1</v>
      </c>
    </row>
    <row r="45" spans="2:48" ht="15.75">
      <c r="B45" s="152"/>
      <c r="C45" s="153"/>
      <c r="D45" s="153"/>
      <c r="E45" s="153"/>
      <c r="F45" s="153"/>
      <c r="G45" s="153"/>
      <c r="H45" s="153"/>
      <c r="I45" s="153"/>
      <c r="J45" s="153"/>
      <c r="K45" s="153"/>
      <c r="L45" s="153"/>
      <c r="M45" s="153"/>
      <c r="N45" s="153"/>
      <c r="O45" s="153"/>
      <c r="P45" s="153"/>
      <c r="Q45" s="153"/>
      <c r="R45" s="153"/>
      <c r="S45" s="153"/>
      <c r="T45" s="153"/>
      <c r="U45" s="153"/>
      <c r="V45" s="153"/>
      <c r="W45" s="153"/>
      <c r="X45" s="153"/>
      <c r="Y45" s="153"/>
      <c r="Z45" s="153"/>
      <c r="AA45" s="153"/>
      <c r="AB45" s="153"/>
      <c r="AC45" s="153"/>
      <c r="AD45" s="153"/>
      <c r="AE45" s="153"/>
      <c r="AF45" s="153"/>
      <c r="AG45" s="153"/>
      <c r="AH45" s="153"/>
      <c r="AI45" s="153"/>
      <c r="AJ45" s="153"/>
      <c r="AK45" s="153"/>
      <c r="AL45" s="153"/>
      <c r="AM45" s="153"/>
      <c r="AN45" s="153"/>
      <c r="AO45" s="154"/>
      <c r="AP45" s="157" t="s">
        <v>174</v>
      </c>
      <c r="AQ45" s="158">
        <v>3.65</v>
      </c>
      <c r="AR45" s="158"/>
      <c r="AS45" s="158"/>
      <c r="AT45" s="158"/>
      <c r="AU45" s="158">
        <v>1</v>
      </c>
      <c r="AV45" s="159">
        <v>1</v>
      </c>
    </row>
    <row r="46" spans="2:48">
      <c r="B46" s="152"/>
      <c r="C46" s="153"/>
      <c r="D46" s="153"/>
      <c r="E46" s="153"/>
      <c r="F46" s="153"/>
      <c r="G46" s="153"/>
      <c r="H46" s="153"/>
      <c r="I46" s="153"/>
      <c r="J46" s="153"/>
      <c r="K46" s="153"/>
      <c r="L46" s="153"/>
      <c r="M46" s="153"/>
      <c r="N46" s="153"/>
      <c r="O46" s="153"/>
      <c r="P46" s="153"/>
      <c r="Q46" s="153"/>
      <c r="R46" s="153"/>
      <c r="S46" s="153"/>
      <c r="T46" s="153"/>
      <c r="U46" s="153"/>
      <c r="V46" s="153"/>
      <c r="W46" s="153"/>
      <c r="X46" s="153"/>
      <c r="Y46" s="153"/>
      <c r="Z46" s="153"/>
      <c r="AA46" s="153"/>
      <c r="AB46" s="153"/>
      <c r="AC46" s="153"/>
      <c r="AD46" s="153"/>
      <c r="AE46" s="153"/>
      <c r="AF46" s="153"/>
      <c r="AG46" s="153"/>
      <c r="AH46" s="153"/>
      <c r="AI46" s="153"/>
      <c r="AJ46" s="153"/>
      <c r="AK46" s="153"/>
      <c r="AL46" s="153"/>
      <c r="AM46" s="153"/>
      <c r="AN46" s="153"/>
      <c r="AO46" s="154"/>
      <c r="AP46" s="223" t="s">
        <v>175</v>
      </c>
      <c r="AQ46" s="224"/>
      <c r="AR46" s="224"/>
      <c r="AS46" s="224"/>
      <c r="AT46" s="224"/>
      <c r="AU46" s="224"/>
      <c r="AV46" s="225"/>
    </row>
    <row r="47" spans="2:48" ht="15.75">
      <c r="B47" s="152"/>
      <c r="C47" s="153"/>
      <c r="D47" s="153"/>
      <c r="E47" s="153"/>
      <c r="F47" s="153"/>
      <c r="G47" s="153"/>
      <c r="H47" s="153"/>
      <c r="I47" s="153"/>
      <c r="J47" s="153"/>
      <c r="K47" s="153"/>
      <c r="L47" s="153"/>
      <c r="M47" s="153"/>
      <c r="N47" s="153"/>
      <c r="O47" s="153"/>
      <c r="P47" s="153"/>
      <c r="Q47" s="153"/>
      <c r="R47" s="153"/>
      <c r="S47" s="153"/>
      <c r="T47" s="153"/>
      <c r="U47" s="153"/>
      <c r="V47" s="153"/>
      <c r="W47" s="153"/>
      <c r="X47" s="153"/>
      <c r="Y47" s="153"/>
      <c r="Z47" s="153"/>
      <c r="AA47" s="153"/>
      <c r="AB47" s="153"/>
      <c r="AC47" s="153"/>
      <c r="AD47" s="153"/>
      <c r="AE47" s="153"/>
      <c r="AF47" s="153"/>
      <c r="AG47" s="153"/>
      <c r="AH47" s="153"/>
      <c r="AI47" s="153"/>
      <c r="AJ47" s="153"/>
      <c r="AK47" s="153"/>
      <c r="AL47" s="153"/>
      <c r="AM47" s="153"/>
      <c r="AN47" s="153"/>
      <c r="AO47" s="154"/>
      <c r="AP47" s="157" t="s">
        <v>176</v>
      </c>
      <c r="AQ47" s="158">
        <v>3.65</v>
      </c>
      <c r="AR47" s="158"/>
      <c r="AS47" s="158"/>
      <c r="AT47" s="158"/>
      <c r="AU47" s="158">
        <v>1</v>
      </c>
      <c r="AV47" s="159">
        <v>1</v>
      </c>
    </row>
    <row r="48" spans="2:48" ht="15.75">
      <c r="B48" s="152"/>
      <c r="C48" s="153"/>
      <c r="D48" s="153"/>
      <c r="E48" s="153"/>
      <c r="F48" s="153"/>
      <c r="G48" s="153"/>
      <c r="H48" s="153"/>
      <c r="I48" s="153"/>
      <c r="J48" s="153"/>
      <c r="K48" s="153"/>
      <c r="L48" s="153"/>
      <c r="M48" s="153"/>
      <c r="N48" s="153"/>
      <c r="O48" s="153"/>
      <c r="P48" s="153"/>
      <c r="Q48" s="153"/>
      <c r="R48" s="153"/>
      <c r="S48" s="153"/>
      <c r="T48" s="153"/>
      <c r="U48" s="153"/>
      <c r="V48" s="153"/>
      <c r="W48" s="153"/>
      <c r="X48" s="153"/>
      <c r="Y48" s="153"/>
      <c r="Z48" s="153"/>
      <c r="AA48" s="153"/>
      <c r="AB48" s="153"/>
      <c r="AC48" s="153"/>
      <c r="AD48" s="153"/>
      <c r="AE48" s="153"/>
      <c r="AF48" s="153"/>
      <c r="AG48" s="153"/>
      <c r="AH48" s="153"/>
      <c r="AI48" s="153"/>
      <c r="AJ48" s="153"/>
      <c r="AK48" s="153"/>
      <c r="AL48" s="153"/>
      <c r="AM48" s="153"/>
      <c r="AN48" s="153"/>
      <c r="AO48" s="154"/>
      <c r="AP48" s="157" t="s">
        <v>177</v>
      </c>
      <c r="AQ48" s="158">
        <v>3.65</v>
      </c>
      <c r="AR48" s="158"/>
      <c r="AS48" s="158"/>
      <c r="AT48" s="158"/>
      <c r="AU48" s="158">
        <v>1</v>
      </c>
      <c r="AV48" s="159">
        <v>1</v>
      </c>
    </row>
    <row r="49" spans="2:48" ht="15.75">
      <c r="B49" s="152"/>
      <c r="C49" s="153"/>
      <c r="D49" s="153"/>
      <c r="E49" s="153"/>
      <c r="F49" s="153"/>
      <c r="G49" s="153"/>
      <c r="H49" s="153"/>
      <c r="I49" s="153"/>
      <c r="J49" s="153"/>
      <c r="K49" s="153"/>
      <c r="L49" s="153"/>
      <c r="M49" s="153"/>
      <c r="N49" s="153"/>
      <c r="O49" s="153"/>
      <c r="P49" s="153"/>
      <c r="Q49" s="153"/>
      <c r="R49" s="153"/>
      <c r="S49" s="153"/>
      <c r="T49" s="153"/>
      <c r="U49" s="153"/>
      <c r="V49" s="153"/>
      <c r="W49" s="153"/>
      <c r="X49" s="153"/>
      <c r="Y49" s="153"/>
      <c r="Z49" s="153"/>
      <c r="AA49" s="153"/>
      <c r="AB49" s="153"/>
      <c r="AC49" s="153"/>
      <c r="AD49" s="153"/>
      <c r="AE49" s="153"/>
      <c r="AF49" s="153"/>
      <c r="AG49" s="153"/>
      <c r="AH49" s="153"/>
      <c r="AI49" s="153"/>
      <c r="AJ49" s="153"/>
      <c r="AK49" s="153"/>
      <c r="AL49" s="153"/>
      <c r="AM49" s="153"/>
      <c r="AN49" s="153"/>
      <c r="AO49" s="154"/>
      <c r="AP49" s="157" t="s">
        <v>178</v>
      </c>
      <c r="AQ49" s="158">
        <v>3.65</v>
      </c>
      <c r="AR49" s="158"/>
      <c r="AS49" s="158"/>
      <c r="AT49" s="158"/>
      <c r="AU49" s="158">
        <v>1</v>
      </c>
      <c r="AV49" s="159">
        <v>1</v>
      </c>
    </row>
    <row r="50" spans="2:48" ht="15.75">
      <c r="B50" s="152"/>
      <c r="C50" s="153"/>
      <c r="D50" s="153"/>
      <c r="E50" s="153"/>
      <c r="F50" s="153"/>
      <c r="G50" s="153"/>
      <c r="H50" s="153"/>
      <c r="I50" s="153"/>
      <c r="J50" s="153"/>
      <c r="K50" s="153"/>
      <c r="L50" s="153"/>
      <c r="M50" s="153"/>
      <c r="N50" s="153"/>
      <c r="O50" s="153"/>
      <c r="P50" s="153"/>
      <c r="Q50" s="153"/>
      <c r="R50" s="153"/>
      <c r="S50" s="153"/>
      <c r="T50" s="153"/>
      <c r="U50" s="153"/>
      <c r="V50" s="153"/>
      <c r="W50" s="153"/>
      <c r="X50" s="153"/>
      <c r="Y50" s="153"/>
      <c r="Z50" s="153"/>
      <c r="AA50" s="153"/>
      <c r="AB50" s="153"/>
      <c r="AC50" s="153"/>
      <c r="AD50" s="153"/>
      <c r="AE50" s="153"/>
      <c r="AF50" s="153"/>
      <c r="AG50" s="153"/>
      <c r="AH50" s="153"/>
      <c r="AI50" s="153"/>
      <c r="AJ50" s="153"/>
      <c r="AK50" s="153"/>
      <c r="AL50" s="153"/>
      <c r="AM50" s="153"/>
      <c r="AN50" s="153"/>
      <c r="AO50" s="154"/>
      <c r="AP50" s="157" t="s">
        <v>179</v>
      </c>
      <c r="AQ50" s="158">
        <v>3.65</v>
      </c>
      <c r="AR50" s="158"/>
      <c r="AS50" s="158"/>
      <c r="AT50" s="158"/>
      <c r="AU50" s="158">
        <v>1</v>
      </c>
      <c r="AV50" s="159">
        <v>1</v>
      </c>
    </row>
    <row r="51" spans="2:48" ht="15.75">
      <c r="B51" s="152"/>
      <c r="C51" s="153"/>
      <c r="D51" s="153"/>
      <c r="E51" s="153"/>
      <c r="F51" s="153"/>
      <c r="G51" s="153"/>
      <c r="H51" s="153"/>
      <c r="I51" s="153"/>
      <c r="J51" s="153"/>
      <c r="K51" s="153"/>
      <c r="L51" s="153"/>
      <c r="M51" s="153"/>
      <c r="N51" s="153"/>
      <c r="O51" s="153"/>
      <c r="P51" s="153"/>
      <c r="Q51" s="153"/>
      <c r="R51" s="153"/>
      <c r="S51" s="153"/>
      <c r="T51" s="153"/>
      <c r="U51" s="153"/>
      <c r="V51" s="153"/>
      <c r="W51" s="153"/>
      <c r="X51" s="153"/>
      <c r="Y51" s="153"/>
      <c r="Z51" s="153"/>
      <c r="AA51" s="153"/>
      <c r="AB51" s="153"/>
      <c r="AC51" s="153"/>
      <c r="AD51" s="153"/>
      <c r="AE51" s="153"/>
      <c r="AF51" s="153"/>
      <c r="AG51" s="153"/>
      <c r="AH51" s="153"/>
      <c r="AI51" s="153"/>
      <c r="AJ51" s="153"/>
      <c r="AK51" s="153"/>
      <c r="AL51" s="153"/>
      <c r="AM51" s="153"/>
      <c r="AN51" s="153"/>
      <c r="AO51" s="154"/>
      <c r="AP51" s="157" t="s">
        <v>180</v>
      </c>
      <c r="AQ51" s="158">
        <v>3.65</v>
      </c>
      <c r="AR51" s="158"/>
      <c r="AS51" s="158"/>
      <c r="AT51" s="158"/>
      <c r="AU51" s="158">
        <v>1</v>
      </c>
      <c r="AV51" s="159">
        <v>1</v>
      </c>
    </row>
    <row r="52" spans="2:48" ht="15.75">
      <c r="B52" s="152"/>
      <c r="C52" s="153"/>
      <c r="D52" s="153"/>
      <c r="E52" s="153"/>
      <c r="F52" s="153"/>
      <c r="G52" s="153"/>
      <c r="H52" s="153"/>
      <c r="I52" s="153"/>
      <c r="J52" s="153"/>
      <c r="K52" s="153"/>
      <c r="L52" s="153"/>
      <c r="M52" s="153"/>
      <c r="N52" s="153"/>
      <c r="O52" s="153"/>
      <c r="P52" s="153"/>
      <c r="Q52" s="153"/>
      <c r="R52" s="153"/>
      <c r="S52" s="153"/>
      <c r="T52" s="153"/>
      <c r="U52" s="153"/>
      <c r="V52" s="153"/>
      <c r="W52" s="153"/>
      <c r="X52" s="153"/>
      <c r="Y52" s="153"/>
      <c r="Z52" s="153"/>
      <c r="AA52" s="153"/>
      <c r="AB52" s="153"/>
      <c r="AC52" s="153"/>
      <c r="AD52" s="153"/>
      <c r="AE52" s="153"/>
      <c r="AF52" s="153"/>
      <c r="AG52" s="153"/>
      <c r="AH52" s="153"/>
      <c r="AI52" s="153"/>
      <c r="AJ52" s="153"/>
      <c r="AK52" s="153"/>
      <c r="AL52" s="153"/>
      <c r="AM52" s="153"/>
      <c r="AN52" s="153"/>
      <c r="AO52" s="154"/>
      <c r="AP52" s="157" t="s">
        <v>181</v>
      </c>
      <c r="AQ52" s="158">
        <v>3.65</v>
      </c>
      <c r="AR52" s="158"/>
      <c r="AS52" s="158"/>
      <c r="AT52" s="158"/>
      <c r="AU52" s="158">
        <v>1</v>
      </c>
      <c r="AV52" s="159">
        <v>1</v>
      </c>
    </row>
    <row r="53" spans="2:48" ht="15.75">
      <c r="B53" s="152"/>
      <c r="C53" s="153"/>
      <c r="D53" s="153"/>
      <c r="E53" s="153"/>
      <c r="F53" s="153"/>
      <c r="G53" s="153"/>
      <c r="H53" s="153"/>
      <c r="I53" s="153"/>
      <c r="J53" s="153"/>
      <c r="K53" s="153"/>
      <c r="L53" s="153"/>
      <c r="M53" s="153"/>
      <c r="N53" s="153"/>
      <c r="O53" s="153"/>
      <c r="P53" s="153"/>
      <c r="Q53" s="153"/>
      <c r="R53" s="153"/>
      <c r="S53" s="153"/>
      <c r="T53" s="153"/>
      <c r="U53" s="153"/>
      <c r="V53" s="153"/>
      <c r="W53" s="153"/>
      <c r="X53" s="153"/>
      <c r="Y53" s="153"/>
      <c r="Z53" s="153"/>
      <c r="AA53" s="153"/>
      <c r="AB53" s="153"/>
      <c r="AC53" s="153"/>
      <c r="AD53" s="153"/>
      <c r="AE53" s="153"/>
      <c r="AF53" s="153"/>
      <c r="AG53" s="153"/>
      <c r="AH53" s="153"/>
      <c r="AI53" s="153"/>
      <c r="AJ53" s="153"/>
      <c r="AK53" s="153"/>
      <c r="AL53" s="153"/>
      <c r="AM53" s="153"/>
      <c r="AN53" s="153"/>
      <c r="AO53" s="154"/>
      <c r="AP53" s="157" t="s">
        <v>182</v>
      </c>
      <c r="AQ53" s="158">
        <v>3.65</v>
      </c>
      <c r="AR53" s="158"/>
      <c r="AS53" s="158"/>
      <c r="AT53" s="158"/>
      <c r="AU53" s="158">
        <v>1</v>
      </c>
      <c r="AV53" s="159">
        <v>1</v>
      </c>
    </row>
    <row r="54" spans="2:48" ht="15.75">
      <c r="B54" s="152"/>
      <c r="C54" s="153"/>
      <c r="D54" s="153"/>
      <c r="E54" s="153"/>
      <c r="F54" s="153"/>
      <c r="G54" s="153"/>
      <c r="H54" s="153"/>
      <c r="I54" s="153"/>
      <c r="J54" s="153"/>
      <c r="K54" s="153"/>
      <c r="L54" s="153"/>
      <c r="M54" s="153"/>
      <c r="N54" s="153"/>
      <c r="O54" s="153"/>
      <c r="P54" s="153"/>
      <c r="Q54" s="153"/>
      <c r="R54" s="153"/>
      <c r="S54" s="153"/>
      <c r="T54" s="153"/>
      <c r="U54" s="153"/>
      <c r="V54" s="153"/>
      <c r="W54" s="153"/>
      <c r="X54" s="153"/>
      <c r="Y54" s="153"/>
      <c r="Z54" s="153"/>
      <c r="AA54" s="153"/>
      <c r="AB54" s="153"/>
      <c r="AC54" s="153"/>
      <c r="AD54" s="153"/>
      <c r="AE54" s="153"/>
      <c r="AF54" s="153"/>
      <c r="AG54" s="153"/>
      <c r="AH54" s="153"/>
      <c r="AI54" s="153"/>
      <c r="AJ54" s="153"/>
      <c r="AK54" s="153"/>
      <c r="AL54" s="153"/>
      <c r="AM54" s="153"/>
      <c r="AN54" s="153"/>
      <c r="AO54" s="154"/>
      <c r="AP54" s="157" t="s">
        <v>183</v>
      </c>
      <c r="AQ54" s="158">
        <v>3.65</v>
      </c>
      <c r="AR54" s="158"/>
      <c r="AS54" s="158"/>
      <c r="AT54" s="158"/>
      <c r="AU54" s="158">
        <v>1</v>
      </c>
      <c r="AV54" s="159">
        <v>1</v>
      </c>
    </row>
    <row r="55" spans="2:48" ht="15.75">
      <c r="B55" s="152"/>
      <c r="C55" s="153"/>
      <c r="D55" s="153"/>
      <c r="E55" s="153"/>
      <c r="F55" s="153"/>
      <c r="G55" s="153"/>
      <c r="H55" s="153"/>
      <c r="I55" s="153"/>
      <c r="J55" s="153"/>
      <c r="K55" s="153"/>
      <c r="L55" s="153"/>
      <c r="M55" s="153"/>
      <c r="N55" s="153"/>
      <c r="O55" s="153"/>
      <c r="P55" s="153"/>
      <c r="Q55" s="153"/>
      <c r="R55" s="153"/>
      <c r="S55" s="153"/>
      <c r="T55" s="153"/>
      <c r="U55" s="153"/>
      <c r="V55" s="153"/>
      <c r="W55" s="153"/>
      <c r="X55" s="153"/>
      <c r="Y55" s="153"/>
      <c r="Z55" s="153"/>
      <c r="AA55" s="153"/>
      <c r="AB55" s="153"/>
      <c r="AC55" s="153"/>
      <c r="AD55" s="153"/>
      <c r="AE55" s="153"/>
      <c r="AF55" s="153"/>
      <c r="AG55" s="153"/>
      <c r="AH55" s="153"/>
      <c r="AI55" s="153"/>
      <c r="AJ55" s="153"/>
      <c r="AK55" s="153"/>
      <c r="AL55" s="153"/>
      <c r="AM55" s="153"/>
      <c r="AN55" s="153"/>
      <c r="AO55" s="154"/>
      <c r="AP55" s="157" t="s">
        <v>184</v>
      </c>
      <c r="AQ55" s="158">
        <v>3.65</v>
      </c>
      <c r="AR55" s="158"/>
      <c r="AS55" s="158"/>
      <c r="AT55" s="158"/>
      <c r="AU55" s="158">
        <v>1</v>
      </c>
      <c r="AV55" s="159">
        <v>1</v>
      </c>
    </row>
    <row r="56" spans="2:48" ht="15.75">
      <c r="B56" s="152"/>
      <c r="C56" s="153"/>
      <c r="D56" s="153"/>
      <c r="E56" s="153"/>
      <c r="F56" s="153"/>
      <c r="G56" s="153"/>
      <c r="H56" s="153"/>
      <c r="I56" s="153"/>
      <c r="J56" s="153"/>
      <c r="K56" s="153"/>
      <c r="L56" s="153"/>
      <c r="M56" s="153"/>
      <c r="N56" s="153"/>
      <c r="O56" s="153"/>
      <c r="P56" s="153"/>
      <c r="Q56" s="153"/>
      <c r="R56" s="153"/>
      <c r="S56" s="153"/>
      <c r="T56" s="153"/>
      <c r="U56" s="153"/>
      <c r="V56" s="153"/>
      <c r="W56" s="153"/>
      <c r="X56" s="153"/>
      <c r="Y56" s="153"/>
      <c r="Z56" s="153"/>
      <c r="AA56" s="153"/>
      <c r="AB56" s="153"/>
      <c r="AC56" s="153"/>
      <c r="AD56" s="153"/>
      <c r="AE56" s="153"/>
      <c r="AF56" s="153"/>
      <c r="AG56" s="153"/>
      <c r="AH56" s="153"/>
      <c r="AI56" s="153"/>
      <c r="AJ56" s="153"/>
      <c r="AK56" s="153"/>
      <c r="AL56" s="153"/>
      <c r="AM56" s="153"/>
      <c r="AN56" s="153"/>
      <c r="AO56" s="154"/>
      <c r="AP56" s="157" t="s">
        <v>185</v>
      </c>
      <c r="AQ56" s="158">
        <v>3.65</v>
      </c>
      <c r="AR56" s="158"/>
      <c r="AS56" s="158"/>
      <c r="AT56" s="158"/>
      <c r="AU56" s="158">
        <v>1</v>
      </c>
      <c r="AV56" s="159">
        <v>1</v>
      </c>
    </row>
    <row r="57" spans="2:48" ht="15.75">
      <c r="B57" s="152"/>
      <c r="C57" s="153"/>
      <c r="D57" s="153"/>
      <c r="E57" s="153"/>
      <c r="F57" s="153"/>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3"/>
      <c r="AE57" s="153"/>
      <c r="AF57" s="153"/>
      <c r="AG57" s="153"/>
      <c r="AH57" s="153"/>
      <c r="AI57" s="153"/>
      <c r="AJ57" s="153"/>
      <c r="AK57" s="153"/>
      <c r="AL57" s="153"/>
      <c r="AM57" s="153"/>
      <c r="AN57" s="153"/>
      <c r="AO57" s="154"/>
      <c r="AP57" s="157" t="s">
        <v>186</v>
      </c>
      <c r="AQ57" s="158">
        <v>3.65</v>
      </c>
      <c r="AR57" s="158"/>
      <c r="AS57" s="158"/>
      <c r="AT57" s="158"/>
      <c r="AU57" s="158">
        <v>1</v>
      </c>
      <c r="AV57" s="159">
        <v>1</v>
      </c>
    </row>
    <row r="58" spans="2:48" ht="15.75">
      <c r="B58" s="152"/>
      <c r="C58" s="153"/>
      <c r="D58" s="153"/>
      <c r="E58" s="153"/>
      <c r="F58" s="153"/>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3"/>
      <c r="AE58" s="153"/>
      <c r="AF58" s="153"/>
      <c r="AG58" s="153"/>
      <c r="AH58" s="153"/>
      <c r="AI58" s="153"/>
      <c r="AJ58" s="153"/>
      <c r="AK58" s="153"/>
      <c r="AL58" s="153"/>
      <c r="AM58" s="153"/>
      <c r="AN58" s="153"/>
      <c r="AO58" s="154"/>
      <c r="AP58" s="157" t="s">
        <v>187</v>
      </c>
      <c r="AQ58" s="158">
        <v>3.65</v>
      </c>
      <c r="AR58" s="158"/>
      <c r="AS58" s="158"/>
      <c r="AT58" s="158"/>
      <c r="AU58" s="158">
        <v>1</v>
      </c>
      <c r="AV58" s="159">
        <v>1</v>
      </c>
    </row>
    <row r="59" spans="2:48" ht="15.75">
      <c r="B59" s="152"/>
      <c r="C59" s="153"/>
      <c r="D59" s="153"/>
      <c r="E59" s="153"/>
      <c r="F59" s="153"/>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3"/>
      <c r="AE59" s="153"/>
      <c r="AF59" s="153"/>
      <c r="AG59" s="153"/>
      <c r="AH59" s="153"/>
      <c r="AI59" s="153"/>
      <c r="AJ59" s="153"/>
      <c r="AK59" s="153"/>
      <c r="AL59" s="153"/>
      <c r="AM59" s="153"/>
      <c r="AN59" s="153"/>
      <c r="AO59" s="154"/>
      <c r="AP59" s="157" t="s">
        <v>188</v>
      </c>
      <c r="AQ59" s="158">
        <v>3.65</v>
      </c>
      <c r="AR59" s="158"/>
      <c r="AS59" s="158"/>
      <c r="AT59" s="158"/>
      <c r="AU59" s="158">
        <v>1</v>
      </c>
      <c r="AV59" s="159">
        <v>1</v>
      </c>
    </row>
    <row r="60" spans="2:48" ht="15.75">
      <c r="B60" s="152"/>
      <c r="C60" s="153"/>
      <c r="D60" s="153"/>
      <c r="E60" s="153"/>
      <c r="F60" s="153"/>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3"/>
      <c r="AE60" s="153"/>
      <c r="AF60" s="153"/>
      <c r="AG60" s="153"/>
      <c r="AH60" s="153"/>
      <c r="AI60" s="153"/>
      <c r="AJ60" s="153"/>
      <c r="AK60" s="153"/>
      <c r="AL60" s="153"/>
      <c r="AM60" s="153"/>
      <c r="AN60" s="153"/>
      <c r="AO60" s="154"/>
      <c r="AP60" s="157" t="s">
        <v>189</v>
      </c>
      <c r="AQ60" s="158">
        <v>3.65</v>
      </c>
      <c r="AR60" s="158"/>
      <c r="AS60" s="158"/>
      <c r="AT60" s="158"/>
      <c r="AU60" s="158">
        <v>1</v>
      </c>
      <c r="AV60" s="159">
        <v>1</v>
      </c>
    </row>
    <row r="61" spans="2:48" ht="15.75">
      <c r="B61" s="152"/>
      <c r="C61" s="153"/>
      <c r="D61" s="153"/>
      <c r="E61" s="153"/>
      <c r="F61" s="153"/>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3"/>
      <c r="AE61" s="153"/>
      <c r="AF61" s="153"/>
      <c r="AG61" s="153"/>
      <c r="AH61" s="153"/>
      <c r="AI61" s="153"/>
      <c r="AJ61" s="153"/>
      <c r="AK61" s="153"/>
      <c r="AL61" s="153"/>
      <c r="AM61" s="153"/>
      <c r="AN61" s="153"/>
      <c r="AO61" s="154"/>
      <c r="AP61" s="157" t="s">
        <v>190</v>
      </c>
      <c r="AQ61" s="158">
        <v>3.65</v>
      </c>
      <c r="AR61" s="158"/>
      <c r="AS61" s="158"/>
      <c r="AT61" s="158"/>
      <c r="AU61" s="158">
        <v>1</v>
      </c>
      <c r="AV61" s="159">
        <v>1</v>
      </c>
    </row>
    <row r="62" spans="2:48" ht="15.75">
      <c r="B62" s="152"/>
      <c r="C62" s="153"/>
      <c r="D62" s="153"/>
      <c r="E62" s="153"/>
      <c r="F62" s="153"/>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3"/>
      <c r="AE62" s="153"/>
      <c r="AF62" s="153"/>
      <c r="AG62" s="153"/>
      <c r="AH62" s="153"/>
      <c r="AI62" s="153"/>
      <c r="AJ62" s="153"/>
      <c r="AK62" s="153"/>
      <c r="AL62" s="153"/>
      <c r="AM62" s="153"/>
      <c r="AN62" s="153"/>
      <c r="AO62" s="154"/>
      <c r="AP62" s="157" t="s">
        <v>191</v>
      </c>
      <c r="AQ62" s="158">
        <v>3.65</v>
      </c>
      <c r="AR62" s="158"/>
      <c r="AS62" s="158"/>
      <c r="AT62" s="158"/>
      <c r="AU62" s="158">
        <v>1</v>
      </c>
      <c r="AV62" s="159">
        <v>1</v>
      </c>
    </row>
    <row r="63" spans="2:48" ht="15.75">
      <c r="B63" s="152"/>
      <c r="C63" s="153"/>
      <c r="D63" s="153"/>
      <c r="E63" s="153"/>
      <c r="F63" s="153"/>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3"/>
      <c r="AE63" s="153"/>
      <c r="AF63" s="153"/>
      <c r="AG63" s="153"/>
      <c r="AH63" s="153"/>
      <c r="AI63" s="153"/>
      <c r="AJ63" s="153"/>
      <c r="AK63" s="153"/>
      <c r="AL63" s="153"/>
      <c r="AM63" s="153"/>
      <c r="AN63" s="153"/>
      <c r="AO63" s="154"/>
      <c r="AP63" s="157" t="s">
        <v>192</v>
      </c>
      <c r="AQ63" s="158">
        <v>3.65</v>
      </c>
      <c r="AR63" s="158"/>
      <c r="AS63" s="158"/>
      <c r="AT63" s="158"/>
      <c r="AU63" s="158">
        <v>1</v>
      </c>
      <c r="AV63" s="159">
        <v>1</v>
      </c>
    </row>
    <row r="64" spans="2:48" ht="15.75">
      <c r="B64" s="152"/>
      <c r="C64" s="153"/>
      <c r="D64" s="153"/>
      <c r="E64" s="153"/>
      <c r="F64" s="153"/>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3"/>
      <c r="AE64" s="153"/>
      <c r="AF64" s="153"/>
      <c r="AG64" s="153"/>
      <c r="AH64" s="153"/>
      <c r="AI64" s="153"/>
      <c r="AJ64" s="153"/>
      <c r="AK64" s="153"/>
      <c r="AL64" s="153"/>
      <c r="AM64" s="153"/>
      <c r="AN64" s="153"/>
      <c r="AO64" s="154"/>
      <c r="AP64" s="157" t="s">
        <v>193</v>
      </c>
      <c r="AQ64" s="158">
        <v>3.65</v>
      </c>
      <c r="AR64" s="158"/>
      <c r="AS64" s="158"/>
      <c r="AT64" s="158"/>
      <c r="AU64" s="158">
        <v>1</v>
      </c>
      <c r="AV64" s="159">
        <v>1</v>
      </c>
    </row>
    <row r="65" spans="2:48">
      <c r="B65" s="152"/>
      <c r="C65" s="153"/>
      <c r="D65" s="153"/>
      <c r="E65" s="153"/>
      <c r="F65" s="153"/>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3"/>
      <c r="AE65" s="153"/>
      <c r="AF65" s="153"/>
      <c r="AG65" s="153"/>
      <c r="AH65" s="153"/>
      <c r="AI65" s="153"/>
      <c r="AJ65" s="153"/>
      <c r="AK65" s="153"/>
      <c r="AL65" s="153"/>
      <c r="AM65" s="153"/>
      <c r="AN65" s="153"/>
      <c r="AO65" s="154"/>
      <c r="AP65" s="223" t="s">
        <v>194</v>
      </c>
      <c r="AQ65" s="224"/>
      <c r="AR65" s="224"/>
      <c r="AS65" s="224"/>
      <c r="AT65" s="224"/>
      <c r="AU65" s="224"/>
      <c r="AV65" s="225"/>
    </row>
    <row r="66" spans="2:48" ht="15.75">
      <c r="B66" s="152"/>
      <c r="C66" s="153"/>
      <c r="D66" s="153"/>
      <c r="E66" s="153"/>
      <c r="F66" s="153"/>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3"/>
      <c r="AE66" s="153"/>
      <c r="AF66" s="153"/>
      <c r="AG66" s="153"/>
      <c r="AH66" s="153"/>
      <c r="AI66" s="153"/>
      <c r="AJ66" s="153"/>
      <c r="AK66" s="153"/>
      <c r="AL66" s="153"/>
      <c r="AM66" s="153"/>
      <c r="AN66" s="153"/>
      <c r="AO66" s="154"/>
      <c r="AP66" s="157" t="s">
        <v>195</v>
      </c>
      <c r="AQ66" s="158">
        <v>3.65</v>
      </c>
      <c r="AR66" s="158"/>
      <c r="AS66" s="158"/>
      <c r="AT66" s="158"/>
      <c r="AU66" s="158">
        <v>1</v>
      </c>
      <c r="AV66" s="159">
        <v>1</v>
      </c>
    </row>
    <row r="67" spans="2:48" ht="15.75">
      <c r="B67" s="152"/>
      <c r="C67" s="153"/>
      <c r="D67" s="153"/>
      <c r="E67" s="153"/>
      <c r="F67" s="153"/>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3"/>
      <c r="AE67" s="153"/>
      <c r="AF67" s="153"/>
      <c r="AG67" s="153"/>
      <c r="AH67" s="153"/>
      <c r="AI67" s="153"/>
      <c r="AJ67" s="153"/>
      <c r="AK67" s="153"/>
      <c r="AL67" s="153"/>
      <c r="AM67" s="153"/>
      <c r="AN67" s="153"/>
      <c r="AO67" s="154"/>
      <c r="AP67" s="157" t="s">
        <v>196</v>
      </c>
      <c r="AQ67" s="158">
        <v>3.65</v>
      </c>
      <c r="AR67" s="158"/>
      <c r="AS67" s="158"/>
      <c r="AT67" s="158"/>
      <c r="AU67" s="158">
        <v>1</v>
      </c>
      <c r="AV67" s="159">
        <v>1</v>
      </c>
    </row>
    <row r="68" spans="2:48" ht="15.75">
      <c r="B68" s="152"/>
      <c r="C68" s="153"/>
      <c r="D68" s="153"/>
      <c r="E68" s="153"/>
      <c r="F68" s="153"/>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3"/>
      <c r="AE68" s="153"/>
      <c r="AF68" s="153"/>
      <c r="AG68" s="153"/>
      <c r="AH68" s="153"/>
      <c r="AI68" s="153"/>
      <c r="AJ68" s="153"/>
      <c r="AK68" s="153"/>
      <c r="AL68" s="153"/>
      <c r="AM68" s="153"/>
      <c r="AN68" s="153"/>
      <c r="AO68" s="154"/>
      <c r="AP68" s="157" t="s">
        <v>197</v>
      </c>
      <c r="AQ68" s="158">
        <v>3.65</v>
      </c>
      <c r="AR68" s="158"/>
      <c r="AS68" s="158"/>
      <c r="AT68" s="158"/>
      <c r="AU68" s="158">
        <v>1</v>
      </c>
      <c r="AV68" s="159">
        <v>1</v>
      </c>
    </row>
    <row r="69" spans="2:48" ht="15.75">
      <c r="B69" s="152"/>
      <c r="C69" s="153"/>
      <c r="D69" s="153"/>
      <c r="E69" s="153"/>
      <c r="F69" s="153"/>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3"/>
      <c r="AE69" s="153"/>
      <c r="AF69" s="153"/>
      <c r="AG69" s="153"/>
      <c r="AH69" s="153"/>
      <c r="AI69" s="153"/>
      <c r="AJ69" s="153"/>
      <c r="AK69" s="153"/>
      <c r="AL69" s="153"/>
      <c r="AM69" s="153"/>
      <c r="AN69" s="153"/>
      <c r="AO69" s="154"/>
      <c r="AP69" s="157" t="s">
        <v>198</v>
      </c>
      <c r="AQ69" s="158">
        <v>3.65</v>
      </c>
      <c r="AR69" s="158"/>
      <c r="AS69" s="158"/>
      <c r="AT69" s="158"/>
      <c r="AU69" s="158">
        <v>1</v>
      </c>
      <c r="AV69" s="159">
        <v>1</v>
      </c>
    </row>
    <row r="70" spans="2:48" ht="15.75">
      <c r="B70" s="152"/>
      <c r="C70" s="153"/>
      <c r="D70" s="153"/>
      <c r="E70" s="153"/>
      <c r="F70" s="153"/>
      <c r="G70" s="153"/>
      <c r="H70" s="153"/>
      <c r="I70" s="153"/>
      <c r="J70" s="153"/>
      <c r="K70" s="153"/>
      <c r="L70" s="153"/>
      <c r="M70" s="153"/>
      <c r="N70" s="153"/>
      <c r="O70" s="153"/>
      <c r="P70" s="153"/>
      <c r="Q70" s="153"/>
      <c r="R70" s="153"/>
      <c r="S70" s="153"/>
      <c r="T70" s="153"/>
      <c r="U70" s="153"/>
      <c r="V70" s="153"/>
      <c r="W70" s="153"/>
      <c r="X70" s="153"/>
      <c r="Y70" s="153"/>
      <c r="Z70" s="153"/>
      <c r="AA70" s="153"/>
      <c r="AB70" s="153"/>
      <c r="AC70" s="153"/>
      <c r="AD70" s="153"/>
      <c r="AE70" s="153"/>
      <c r="AF70" s="153"/>
      <c r="AG70" s="153"/>
      <c r="AH70" s="153"/>
      <c r="AI70" s="153"/>
      <c r="AJ70" s="153"/>
      <c r="AK70" s="153"/>
      <c r="AL70" s="153"/>
      <c r="AM70" s="153"/>
      <c r="AN70" s="153"/>
      <c r="AO70" s="154"/>
      <c r="AP70" s="157" t="s">
        <v>199</v>
      </c>
      <c r="AQ70" s="158">
        <v>3.65</v>
      </c>
      <c r="AR70" s="158"/>
      <c r="AS70" s="158"/>
      <c r="AT70" s="158"/>
      <c r="AU70" s="158">
        <v>1</v>
      </c>
      <c r="AV70" s="159">
        <v>1</v>
      </c>
    </row>
    <row r="71" spans="2:48" ht="15.75">
      <c r="B71" s="152"/>
      <c r="C71" s="153"/>
      <c r="D71" s="153"/>
      <c r="E71" s="153"/>
      <c r="F71" s="153"/>
      <c r="G71" s="153"/>
      <c r="H71" s="153"/>
      <c r="I71" s="153"/>
      <c r="J71" s="153"/>
      <c r="K71" s="153"/>
      <c r="L71" s="153"/>
      <c r="M71" s="153"/>
      <c r="N71" s="153"/>
      <c r="O71" s="153"/>
      <c r="P71" s="153"/>
      <c r="Q71" s="153"/>
      <c r="R71" s="153"/>
      <c r="S71" s="153"/>
      <c r="T71" s="153"/>
      <c r="U71" s="153"/>
      <c r="V71" s="153"/>
      <c r="W71" s="153"/>
      <c r="X71" s="153"/>
      <c r="Y71" s="153"/>
      <c r="Z71" s="153"/>
      <c r="AA71" s="153"/>
      <c r="AB71" s="153"/>
      <c r="AC71" s="153"/>
      <c r="AD71" s="153"/>
      <c r="AE71" s="153"/>
      <c r="AF71" s="153"/>
      <c r="AG71" s="153"/>
      <c r="AH71" s="153"/>
      <c r="AI71" s="153"/>
      <c r="AJ71" s="153"/>
      <c r="AK71" s="153"/>
      <c r="AL71" s="153"/>
      <c r="AM71" s="153"/>
      <c r="AN71" s="153"/>
      <c r="AO71" s="154"/>
      <c r="AP71" s="157" t="s">
        <v>200</v>
      </c>
      <c r="AQ71" s="158">
        <v>3.65</v>
      </c>
      <c r="AR71" s="158"/>
      <c r="AS71" s="158"/>
      <c r="AT71" s="158"/>
      <c r="AU71" s="158">
        <v>1</v>
      </c>
      <c r="AV71" s="159">
        <v>1</v>
      </c>
    </row>
    <row r="72" spans="2:48" ht="15.75">
      <c r="B72" s="161"/>
      <c r="C72" s="162"/>
      <c r="D72" s="162"/>
      <c r="E72" s="162"/>
      <c r="F72" s="162"/>
      <c r="G72" s="162"/>
      <c r="H72" s="162"/>
      <c r="I72" s="162"/>
      <c r="J72" s="162"/>
      <c r="K72" s="162"/>
      <c r="L72" s="162"/>
      <c r="M72" s="162"/>
      <c r="N72" s="162"/>
      <c r="O72" s="162"/>
      <c r="P72" s="162"/>
      <c r="Q72" s="162"/>
      <c r="R72" s="162"/>
      <c r="S72" s="162"/>
      <c r="T72" s="162"/>
      <c r="U72" s="162"/>
      <c r="V72" s="162"/>
      <c r="W72" s="162"/>
      <c r="X72" s="162"/>
      <c r="Y72" s="162"/>
      <c r="Z72" s="162"/>
      <c r="AA72" s="162"/>
      <c r="AB72" s="162"/>
      <c r="AC72" s="162"/>
      <c r="AD72" s="162"/>
      <c r="AE72" s="162"/>
      <c r="AF72" s="162"/>
      <c r="AG72" s="162"/>
      <c r="AH72" s="162"/>
      <c r="AI72" s="162"/>
      <c r="AJ72" s="162"/>
      <c r="AK72" s="162"/>
      <c r="AL72" s="162"/>
      <c r="AM72" s="162"/>
      <c r="AN72" s="162"/>
      <c r="AO72" s="163"/>
      <c r="AP72" s="157" t="s">
        <v>201</v>
      </c>
      <c r="AQ72" s="158">
        <v>3.65</v>
      </c>
      <c r="AR72" s="158"/>
      <c r="AS72" s="158"/>
      <c r="AT72" s="158"/>
      <c r="AU72" s="158">
        <v>1</v>
      </c>
      <c r="AV72" s="159">
        <v>1</v>
      </c>
    </row>
    <row r="73" spans="2:48" ht="15.75">
      <c r="B73" s="152"/>
      <c r="C73" s="164"/>
      <c r="D73" s="164"/>
      <c r="E73" s="164"/>
      <c r="F73" s="164"/>
      <c r="G73" s="164"/>
      <c r="H73" s="164"/>
      <c r="I73" s="164"/>
      <c r="J73" s="164"/>
      <c r="K73" s="164"/>
      <c r="L73" s="164"/>
      <c r="M73" s="164"/>
      <c r="N73" s="164"/>
      <c r="O73" s="164"/>
      <c r="P73" s="164"/>
      <c r="Q73" s="164"/>
      <c r="R73" s="164"/>
      <c r="S73" s="164"/>
      <c r="T73" s="164"/>
      <c r="U73" s="164"/>
      <c r="V73" s="164"/>
      <c r="W73" s="164"/>
      <c r="X73" s="164"/>
      <c r="Y73" s="164"/>
      <c r="Z73" s="164"/>
      <c r="AA73" s="164"/>
      <c r="AB73" s="164"/>
      <c r="AC73" s="164"/>
      <c r="AD73" s="164"/>
      <c r="AE73" s="164"/>
      <c r="AF73" s="164"/>
      <c r="AG73" s="164"/>
      <c r="AH73" s="164"/>
      <c r="AI73" s="164"/>
      <c r="AJ73" s="164"/>
      <c r="AK73" s="164"/>
      <c r="AL73" s="164"/>
      <c r="AM73" s="164"/>
      <c r="AN73" s="164"/>
      <c r="AO73" s="164"/>
      <c r="AP73" s="157" t="s">
        <v>202</v>
      </c>
      <c r="AQ73" s="158">
        <v>3.65</v>
      </c>
      <c r="AR73" s="158"/>
      <c r="AS73" s="158"/>
      <c r="AT73" s="158"/>
      <c r="AU73" s="158">
        <v>1</v>
      </c>
      <c r="AV73" s="159">
        <v>1</v>
      </c>
    </row>
    <row r="74" spans="2:48" ht="15.75">
      <c r="B74" s="152"/>
      <c r="C74" s="164"/>
      <c r="D74" s="164"/>
      <c r="E74" s="164"/>
      <c r="F74" s="164"/>
      <c r="G74" s="164"/>
      <c r="H74" s="164"/>
      <c r="I74" s="164"/>
      <c r="J74" s="164"/>
      <c r="K74" s="164"/>
      <c r="L74" s="164"/>
      <c r="M74" s="164"/>
      <c r="N74" s="164"/>
      <c r="O74" s="164"/>
      <c r="P74" s="164"/>
      <c r="Q74" s="164"/>
      <c r="R74" s="164"/>
      <c r="S74" s="164"/>
      <c r="T74" s="164"/>
      <c r="U74" s="164"/>
      <c r="V74" s="164"/>
      <c r="W74" s="164"/>
      <c r="X74" s="164"/>
      <c r="Y74" s="164"/>
      <c r="Z74" s="164"/>
      <c r="AA74" s="164"/>
      <c r="AB74" s="164"/>
      <c r="AC74" s="164"/>
      <c r="AD74" s="164"/>
      <c r="AE74" s="164"/>
      <c r="AF74" s="164"/>
      <c r="AG74" s="164"/>
      <c r="AH74" s="164"/>
      <c r="AI74" s="164"/>
      <c r="AJ74" s="164"/>
      <c r="AK74" s="164"/>
      <c r="AL74" s="164"/>
      <c r="AM74" s="164"/>
      <c r="AN74" s="164"/>
      <c r="AO74" s="164"/>
      <c r="AP74" s="157" t="s">
        <v>203</v>
      </c>
      <c r="AQ74" s="158">
        <v>3.65</v>
      </c>
      <c r="AR74" s="158"/>
      <c r="AS74" s="158"/>
      <c r="AT74" s="158"/>
      <c r="AU74" s="158">
        <v>1</v>
      </c>
      <c r="AV74" s="159">
        <v>1</v>
      </c>
    </row>
    <row r="75" spans="2:48" ht="15.75">
      <c r="B75" s="152"/>
      <c r="C75" s="164"/>
      <c r="D75" s="164"/>
      <c r="E75" s="164"/>
      <c r="F75" s="164"/>
      <c r="G75" s="164"/>
      <c r="H75" s="164"/>
      <c r="I75" s="164"/>
      <c r="J75" s="164"/>
      <c r="K75" s="164"/>
      <c r="L75" s="164"/>
      <c r="M75" s="164"/>
      <c r="N75" s="164"/>
      <c r="O75" s="164"/>
      <c r="P75" s="164"/>
      <c r="Q75" s="164"/>
      <c r="R75" s="164"/>
      <c r="S75" s="164"/>
      <c r="T75" s="164"/>
      <c r="U75" s="164"/>
      <c r="V75" s="164"/>
      <c r="W75" s="164"/>
      <c r="X75" s="164"/>
      <c r="Y75" s="164"/>
      <c r="Z75" s="164"/>
      <c r="AA75" s="164"/>
      <c r="AB75" s="164"/>
      <c r="AC75" s="164"/>
      <c r="AD75" s="164"/>
      <c r="AE75" s="164"/>
      <c r="AF75" s="164"/>
      <c r="AG75" s="164"/>
      <c r="AH75" s="164"/>
      <c r="AI75" s="164"/>
      <c r="AJ75" s="164"/>
      <c r="AK75" s="164"/>
      <c r="AL75" s="164"/>
      <c r="AM75" s="164"/>
      <c r="AN75" s="164"/>
      <c r="AO75" s="164"/>
      <c r="AP75" s="157" t="s">
        <v>204</v>
      </c>
      <c r="AQ75" s="158">
        <v>3.65</v>
      </c>
      <c r="AR75" s="158"/>
      <c r="AS75" s="158"/>
      <c r="AT75" s="158"/>
      <c r="AU75" s="158">
        <v>1</v>
      </c>
      <c r="AV75" s="159">
        <v>1</v>
      </c>
    </row>
    <row r="76" spans="2:48" ht="15.75">
      <c r="B76" s="152"/>
      <c r="C76" s="164"/>
      <c r="D76" s="164"/>
      <c r="E76" s="164"/>
      <c r="F76" s="164"/>
      <c r="G76" s="164"/>
      <c r="H76" s="164"/>
      <c r="I76" s="164"/>
      <c r="J76" s="164"/>
      <c r="K76" s="164"/>
      <c r="L76" s="164"/>
      <c r="M76" s="164"/>
      <c r="N76" s="164"/>
      <c r="O76" s="164"/>
      <c r="P76" s="164"/>
      <c r="Q76" s="164"/>
      <c r="R76" s="164"/>
      <c r="S76" s="164"/>
      <c r="T76" s="164"/>
      <c r="U76" s="164"/>
      <c r="V76" s="164"/>
      <c r="W76" s="164"/>
      <c r="X76" s="164"/>
      <c r="Y76" s="164"/>
      <c r="Z76" s="164"/>
      <c r="AA76" s="164"/>
      <c r="AB76" s="164"/>
      <c r="AC76" s="164"/>
      <c r="AD76" s="164"/>
      <c r="AE76" s="164"/>
      <c r="AF76" s="164"/>
      <c r="AG76" s="164"/>
      <c r="AH76" s="164"/>
      <c r="AI76" s="164"/>
      <c r="AJ76" s="164"/>
      <c r="AK76" s="164"/>
      <c r="AL76" s="164"/>
      <c r="AM76" s="164"/>
      <c r="AN76" s="164"/>
      <c r="AO76" s="164"/>
      <c r="AP76" s="157" t="s">
        <v>205</v>
      </c>
      <c r="AQ76" s="158">
        <v>3.65</v>
      </c>
      <c r="AR76" s="158"/>
      <c r="AS76" s="158"/>
      <c r="AT76" s="158"/>
      <c r="AU76" s="158">
        <v>1</v>
      </c>
      <c r="AV76" s="159">
        <v>1</v>
      </c>
    </row>
    <row r="77" spans="2:48" ht="15.75">
      <c r="B77" s="152"/>
      <c r="C77" s="164"/>
      <c r="D77" s="164"/>
      <c r="E77" s="164"/>
      <c r="F77" s="164"/>
      <c r="G77" s="164"/>
      <c r="H77" s="164"/>
      <c r="I77" s="164"/>
      <c r="J77" s="164"/>
      <c r="K77" s="164"/>
      <c r="L77" s="164"/>
      <c r="M77" s="164"/>
      <c r="N77" s="164"/>
      <c r="O77" s="164"/>
      <c r="P77" s="164"/>
      <c r="Q77" s="164"/>
      <c r="R77" s="164"/>
      <c r="S77" s="164"/>
      <c r="T77" s="164"/>
      <c r="U77" s="164"/>
      <c r="V77" s="164"/>
      <c r="W77" s="164"/>
      <c r="X77" s="164"/>
      <c r="Y77" s="164"/>
      <c r="Z77" s="164"/>
      <c r="AA77" s="164"/>
      <c r="AB77" s="164"/>
      <c r="AC77" s="164"/>
      <c r="AD77" s="164"/>
      <c r="AE77" s="164"/>
      <c r="AF77" s="164"/>
      <c r="AG77" s="164"/>
      <c r="AH77" s="164"/>
      <c r="AI77" s="164"/>
      <c r="AJ77" s="164"/>
      <c r="AK77" s="164"/>
      <c r="AL77" s="164"/>
      <c r="AM77" s="164"/>
      <c r="AN77" s="164"/>
      <c r="AO77" s="164"/>
      <c r="AP77" s="157" t="s">
        <v>206</v>
      </c>
      <c r="AQ77" s="158">
        <v>3.65</v>
      </c>
      <c r="AR77" s="158"/>
      <c r="AS77" s="158"/>
      <c r="AT77" s="158"/>
      <c r="AU77" s="158">
        <v>1</v>
      </c>
      <c r="AV77" s="159">
        <v>1</v>
      </c>
    </row>
    <row r="78" spans="2:48" ht="16.5" thickBot="1">
      <c r="B78" s="152"/>
      <c r="C78" s="164"/>
      <c r="D78" s="164"/>
      <c r="E78" s="164"/>
      <c r="F78" s="164"/>
      <c r="G78" s="164"/>
      <c r="H78" s="164"/>
      <c r="I78" s="164"/>
      <c r="J78" s="164"/>
      <c r="K78" s="164"/>
      <c r="L78" s="164"/>
      <c r="M78" s="164"/>
      <c r="N78" s="164"/>
      <c r="O78" s="164"/>
      <c r="P78" s="164"/>
      <c r="Q78" s="164"/>
      <c r="R78" s="164"/>
      <c r="S78" s="164"/>
      <c r="T78" s="164"/>
      <c r="U78" s="164"/>
      <c r="V78" s="164"/>
      <c r="W78" s="164"/>
      <c r="X78" s="164"/>
      <c r="Y78" s="164"/>
      <c r="Z78" s="164"/>
      <c r="AA78" s="164"/>
      <c r="AB78" s="164"/>
      <c r="AC78" s="164"/>
      <c r="AD78" s="164"/>
      <c r="AE78" s="164"/>
      <c r="AF78" s="164"/>
      <c r="AG78" s="164"/>
      <c r="AH78" s="164"/>
      <c r="AI78" s="164"/>
      <c r="AJ78" s="164"/>
      <c r="AK78" s="164"/>
      <c r="AL78" s="164"/>
      <c r="AM78" s="164"/>
      <c r="AN78" s="164"/>
      <c r="AO78" s="164"/>
      <c r="AP78" s="157" t="s">
        <v>207</v>
      </c>
      <c r="AQ78" s="158">
        <v>3.65</v>
      </c>
      <c r="AR78" s="158"/>
      <c r="AS78" s="158"/>
      <c r="AT78" s="158"/>
      <c r="AU78" s="158">
        <v>1</v>
      </c>
      <c r="AV78" s="159">
        <v>1</v>
      </c>
    </row>
    <row r="79" spans="2:48" ht="18">
      <c r="B79" s="253" t="s">
        <v>208</v>
      </c>
      <c r="C79" s="239"/>
      <c r="D79" s="239"/>
      <c r="E79" s="239"/>
      <c r="F79" s="239"/>
      <c r="G79" s="239"/>
      <c r="H79" s="239"/>
      <c r="I79" s="239"/>
      <c r="J79" s="239"/>
      <c r="K79" s="239"/>
      <c r="L79" s="239"/>
      <c r="M79" s="239"/>
      <c r="N79" s="239"/>
      <c r="O79" s="239"/>
      <c r="P79" s="239"/>
      <c r="Q79" s="239"/>
      <c r="R79" s="239"/>
      <c r="S79" s="239"/>
      <c r="T79" s="239"/>
      <c r="U79" s="239"/>
      <c r="V79" s="239"/>
      <c r="W79" s="239"/>
      <c r="X79" s="239"/>
      <c r="Y79" s="239"/>
      <c r="Z79" s="239"/>
      <c r="AA79" s="239"/>
      <c r="AB79" s="239"/>
      <c r="AC79" s="239"/>
      <c r="AD79" s="239"/>
      <c r="AE79" s="239"/>
      <c r="AF79" s="239"/>
      <c r="AG79" s="239"/>
      <c r="AH79" s="239"/>
      <c r="AI79" s="239"/>
      <c r="AJ79" s="239"/>
      <c r="AK79" s="239"/>
      <c r="AL79" s="239"/>
      <c r="AM79" s="239"/>
      <c r="AN79" s="239"/>
      <c r="AO79" s="239"/>
      <c r="AP79" s="257" t="s">
        <v>209</v>
      </c>
      <c r="AQ79" s="258"/>
      <c r="AR79" s="258"/>
      <c r="AS79" s="258"/>
      <c r="AT79" s="258"/>
      <c r="AU79" s="259"/>
      <c r="AV79" s="165">
        <f>SUM(AV23:AV78)</f>
        <v>52</v>
      </c>
    </row>
    <row r="80" spans="2:48" ht="18">
      <c r="B80" s="241"/>
      <c r="C80" s="242"/>
      <c r="D80" s="242"/>
      <c r="E80" s="242"/>
      <c r="F80" s="242"/>
      <c r="G80" s="242"/>
      <c r="H80" s="242"/>
      <c r="I80" s="242"/>
      <c r="J80" s="242"/>
      <c r="K80" s="242"/>
      <c r="L80" s="242"/>
      <c r="M80" s="242"/>
      <c r="N80" s="242"/>
      <c r="O80" s="242"/>
      <c r="P80" s="242"/>
      <c r="Q80" s="242"/>
      <c r="R80" s="242"/>
      <c r="S80" s="242"/>
      <c r="T80" s="242"/>
      <c r="U80" s="242"/>
      <c r="V80" s="242"/>
      <c r="W80" s="242"/>
      <c r="X80" s="242"/>
      <c r="Y80" s="242"/>
      <c r="Z80" s="242"/>
      <c r="AA80" s="242"/>
      <c r="AB80" s="242"/>
      <c r="AC80" s="242"/>
      <c r="AD80" s="242"/>
      <c r="AE80" s="242"/>
      <c r="AF80" s="242"/>
      <c r="AG80" s="242"/>
      <c r="AH80" s="242"/>
      <c r="AI80" s="242"/>
      <c r="AJ80" s="242"/>
      <c r="AK80" s="242"/>
      <c r="AL80" s="242"/>
      <c r="AM80" s="242"/>
      <c r="AN80" s="242"/>
      <c r="AO80" s="254"/>
      <c r="AP80" s="260"/>
      <c r="AQ80" s="261"/>
      <c r="AR80" s="261"/>
      <c r="AS80" s="261"/>
      <c r="AT80" s="261"/>
      <c r="AU80" s="262"/>
      <c r="AV80" s="166"/>
    </row>
    <row r="81" spans="2:48" ht="16.5" thickBot="1">
      <c r="B81" s="255"/>
      <c r="C81" s="256"/>
      <c r="D81" s="256"/>
      <c r="E81" s="256"/>
      <c r="F81" s="256"/>
      <c r="G81" s="256"/>
      <c r="H81" s="256"/>
      <c r="I81" s="256"/>
      <c r="J81" s="256"/>
      <c r="K81" s="256"/>
      <c r="L81" s="256"/>
      <c r="M81" s="256"/>
      <c r="N81" s="256"/>
      <c r="O81" s="256"/>
      <c r="P81" s="256"/>
      <c r="Q81" s="256"/>
      <c r="R81" s="256"/>
      <c r="S81" s="256"/>
      <c r="T81" s="256"/>
      <c r="U81" s="256"/>
      <c r="V81" s="256"/>
      <c r="W81" s="256"/>
      <c r="X81" s="256"/>
      <c r="Y81" s="256"/>
      <c r="Z81" s="256"/>
      <c r="AA81" s="256"/>
      <c r="AB81" s="256"/>
      <c r="AC81" s="256"/>
      <c r="AD81" s="256"/>
      <c r="AE81" s="256"/>
      <c r="AF81" s="256"/>
      <c r="AG81" s="256"/>
      <c r="AH81" s="256"/>
      <c r="AI81" s="256"/>
      <c r="AJ81" s="256"/>
      <c r="AK81" s="256"/>
      <c r="AL81" s="256"/>
      <c r="AM81" s="256"/>
      <c r="AN81" s="256"/>
      <c r="AO81" s="256"/>
      <c r="AP81" s="263" t="s">
        <v>210</v>
      </c>
      <c r="AQ81" s="264"/>
      <c r="AR81" s="264"/>
      <c r="AS81" s="264"/>
      <c r="AT81" s="264"/>
      <c r="AU81" s="265"/>
      <c r="AV81" s="167">
        <f>ROUND(SUM(AV79),20)</f>
        <v>52</v>
      </c>
    </row>
    <row r="82" spans="2:48" ht="18">
      <c r="B82" s="168" t="s">
        <v>211</v>
      </c>
      <c r="C82" s="169"/>
      <c r="D82" s="169"/>
      <c r="E82" s="169"/>
      <c r="F82" s="169"/>
      <c r="G82" s="169"/>
      <c r="H82" s="169"/>
      <c r="I82" s="169"/>
      <c r="J82" s="169"/>
      <c r="K82" s="169"/>
      <c r="L82" s="169"/>
      <c r="M82" s="169"/>
      <c r="N82" s="169"/>
      <c r="O82" s="169"/>
      <c r="P82" s="169"/>
      <c r="Q82" s="169"/>
      <c r="R82" s="169"/>
      <c r="S82" s="169"/>
      <c r="T82" s="169"/>
      <c r="U82" s="169"/>
      <c r="V82" s="169"/>
      <c r="W82" s="169"/>
      <c r="X82" s="169"/>
      <c r="Y82" s="169"/>
      <c r="Z82" s="169"/>
      <c r="AA82" s="169"/>
      <c r="AB82" s="169"/>
      <c r="AC82" s="169"/>
      <c r="AD82" s="169"/>
      <c r="AE82" s="169"/>
      <c r="AF82" s="169"/>
      <c r="AG82" s="169"/>
      <c r="AH82" s="169"/>
      <c r="AI82" s="169"/>
      <c r="AJ82" s="169"/>
      <c r="AK82" s="169"/>
      <c r="AL82" s="169"/>
      <c r="AM82" s="169"/>
      <c r="AN82" s="169"/>
      <c r="AO82" s="170"/>
      <c r="AP82" s="171" t="s">
        <v>212</v>
      </c>
      <c r="AQ82" s="140"/>
      <c r="AR82" s="140"/>
      <c r="AS82" s="140"/>
      <c r="AT82" s="140"/>
      <c r="AU82" s="140"/>
      <c r="AV82" s="172"/>
    </row>
    <row r="83" spans="2:48">
      <c r="B83" s="226"/>
      <c r="C83" s="227"/>
      <c r="D83" s="227"/>
      <c r="E83" s="227"/>
      <c r="F83" s="227"/>
      <c r="G83" s="227"/>
      <c r="H83" s="227"/>
      <c r="I83" s="227"/>
      <c r="J83" s="227"/>
      <c r="K83" s="227"/>
      <c r="L83" s="227"/>
      <c r="M83" s="227"/>
      <c r="N83" s="227"/>
      <c r="O83" s="227"/>
      <c r="P83" s="227"/>
      <c r="Q83" s="227"/>
      <c r="R83" s="227"/>
      <c r="S83" s="227"/>
      <c r="T83" s="227"/>
      <c r="U83" s="227"/>
      <c r="V83" s="227"/>
      <c r="W83" s="227"/>
      <c r="X83" s="227"/>
      <c r="Y83" s="227"/>
      <c r="Z83" s="227"/>
      <c r="AA83" s="227"/>
      <c r="AB83" s="227"/>
      <c r="AC83" s="227"/>
      <c r="AD83" s="227"/>
      <c r="AE83" s="227"/>
      <c r="AF83" s="227"/>
      <c r="AG83" s="227"/>
      <c r="AH83" s="227"/>
      <c r="AI83" s="227"/>
      <c r="AJ83" s="227"/>
      <c r="AK83" s="227"/>
      <c r="AL83" s="227"/>
      <c r="AM83" s="227"/>
      <c r="AN83" s="227"/>
      <c r="AO83" s="228"/>
      <c r="AP83" s="232"/>
      <c r="AQ83" s="233"/>
      <c r="AR83" s="233"/>
      <c r="AS83" s="233"/>
      <c r="AT83" s="233"/>
      <c r="AU83" s="233"/>
      <c r="AV83" s="234"/>
    </row>
    <row r="84" spans="2:48">
      <c r="B84" s="226"/>
      <c r="C84" s="227"/>
      <c r="D84" s="227"/>
      <c r="E84" s="227"/>
      <c r="F84" s="227"/>
      <c r="G84" s="227"/>
      <c r="H84" s="227"/>
      <c r="I84" s="227"/>
      <c r="J84" s="227"/>
      <c r="K84" s="227"/>
      <c r="L84" s="227"/>
      <c r="M84" s="227"/>
      <c r="N84" s="227"/>
      <c r="O84" s="227"/>
      <c r="P84" s="227"/>
      <c r="Q84" s="227"/>
      <c r="R84" s="227"/>
      <c r="S84" s="227"/>
      <c r="T84" s="227"/>
      <c r="U84" s="227"/>
      <c r="V84" s="227"/>
      <c r="W84" s="227"/>
      <c r="X84" s="227"/>
      <c r="Y84" s="227"/>
      <c r="Z84" s="227"/>
      <c r="AA84" s="227"/>
      <c r="AB84" s="227"/>
      <c r="AC84" s="227"/>
      <c r="AD84" s="227"/>
      <c r="AE84" s="227"/>
      <c r="AF84" s="227"/>
      <c r="AG84" s="227"/>
      <c r="AH84" s="227"/>
      <c r="AI84" s="227"/>
      <c r="AJ84" s="227"/>
      <c r="AK84" s="227"/>
      <c r="AL84" s="227"/>
      <c r="AM84" s="227"/>
      <c r="AN84" s="227"/>
      <c r="AO84" s="228"/>
      <c r="AP84" s="232"/>
      <c r="AQ84" s="233"/>
      <c r="AR84" s="233"/>
      <c r="AS84" s="233"/>
      <c r="AT84" s="233"/>
      <c r="AU84" s="233"/>
      <c r="AV84" s="234"/>
    </row>
    <row r="85" spans="2:48">
      <c r="B85" s="226"/>
      <c r="C85" s="227"/>
      <c r="D85" s="227"/>
      <c r="E85" s="227"/>
      <c r="F85" s="227"/>
      <c r="G85" s="227"/>
      <c r="H85" s="227"/>
      <c r="I85" s="227"/>
      <c r="J85" s="227"/>
      <c r="K85" s="227"/>
      <c r="L85" s="227"/>
      <c r="M85" s="227"/>
      <c r="N85" s="227"/>
      <c r="O85" s="227"/>
      <c r="P85" s="227"/>
      <c r="Q85" s="227"/>
      <c r="R85" s="227"/>
      <c r="S85" s="227"/>
      <c r="T85" s="227"/>
      <c r="U85" s="227"/>
      <c r="V85" s="227"/>
      <c r="W85" s="227"/>
      <c r="X85" s="227"/>
      <c r="Y85" s="227"/>
      <c r="Z85" s="227"/>
      <c r="AA85" s="227"/>
      <c r="AB85" s="227"/>
      <c r="AC85" s="227"/>
      <c r="AD85" s="227"/>
      <c r="AE85" s="227"/>
      <c r="AF85" s="227"/>
      <c r="AG85" s="227"/>
      <c r="AH85" s="227"/>
      <c r="AI85" s="227"/>
      <c r="AJ85" s="227"/>
      <c r="AK85" s="227"/>
      <c r="AL85" s="227"/>
      <c r="AM85" s="227"/>
      <c r="AN85" s="227"/>
      <c r="AO85" s="228"/>
      <c r="AP85" s="232"/>
      <c r="AQ85" s="233"/>
      <c r="AR85" s="233"/>
      <c r="AS85" s="233"/>
      <c r="AT85" s="233"/>
      <c r="AU85" s="233"/>
      <c r="AV85" s="234"/>
    </row>
    <row r="86" spans="2:48">
      <c r="B86" s="229"/>
      <c r="C86" s="230"/>
      <c r="D86" s="230"/>
      <c r="E86" s="230"/>
      <c r="F86" s="230"/>
      <c r="G86" s="230"/>
      <c r="H86" s="230"/>
      <c r="I86" s="230"/>
      <c r="J86" s="230"/>
      <c r="K86" s="230"/>
      <c r="L86" s="230"/>
      <c r="M86" s="230"/>
      <c r="N86" s="230"/>
      <c r="O86" s="230"/>
      <c r="P86" s="230"/>
      <c r="Q86" s="230"/>
      <c r="R86" s="230"/>
      <c r="S86" s="230"/>
      <c r="T86" s="230"/>
      <c r="U86" s="230"/>
      <c r="V86" s="230"/>
      <c r="W86" s="230"/>
      <c r="X86" s="230"/>
      <c r="Y86" s="230"/>
      <c r="Z86" s="230"/>
      <c r="AA86" s="230"/>
      <c r="AB86" s="230"/>
      <c r="AC86" s="230"/>
      <c r="AD86" s="230"/>
      <c r="AE86" s="230"/>
      <c r="AF86" s="230"/>
      <c r="AG86" s="230"/>
      <c r="AH86" s="230"/>
      <c r="AI86" s="230"/>
      <c r="AJ86" s="230"/>
      <c r="AK86" s="230"/>
      <c r="AL86" s="230"/>
      <c r="AM86" s="230"/>
      <c r="AN86" s="230"/>
      <c r="AO86" s="231"/>
      <c r="AP86" s="235"/>
      <c r="AQ86" s="236"/>
      <c r="AR86" s="236"/>
      <c r="AS86" s="236"/>
      <c r="AT86" s="236"/>
      <c r="AU86" s="236"/>
      <c r="AV86" s="237"/>
    </row>
    <row r="87" spans="2:48">
      <c r="B87" s="238"/>
      <c r="C87" s="239"/>
      <c r="D87" s="239"/>
      <c r="E87" s="239"/>
      <c r="F87" s="239"/>
      <c r="G87" s="239"/>
      <c r="H87" s="239"/>
      <c r="I87" s="239"/>
      <c r="J87" s="239"/>
      <c r="K87" s="239"/>
      <c r="L87" s="239"/>
      <c r="M87" s="239"/>
      <c r="N87" s="239"/>
      <c r="O87" s="239"/>
      <c r="P87" s="239"/>
      <c r="Q87" s="239"/>
      <c r="R87" s="239"/>
      <c r="S87" s="239"/>
      <c r="T87" s="239"/>
      <c r="U87" s="239"/>
      <c r="V87" s="239"/>
      <c r="W87" s="239"/>
      <c r="X87" s="239"/>
      <c r="Y87" s="239"/>
      <c r="Z87" s="239"/>
      <c r="AA87" s="239"/>
      <c r="AB87" s="239"/>
      <c r="AC87" s="239"/>
      <c r="AD87" s="239"/>
      <c r="AE87" s="239"/>
      <c r="AF87" s="239"/>
      <c r="AG87" s="239"/>
      <c r="AH87" s="239"/>
      <c r="AI87" s="239"/>
      <c r="AJ87" s="239"/>
      <c r="AK87" s="239"/>
      <c r="AL87" s="239"/>
      <c r="AM87" s="239"/>
      <c r="AN87" s="239"/>
      <c r="AO87" s="240"/>
      <c r="AP87" s="247">
        <v>0</v>
      </c>
      <c r="AQ87" s="239"/>
      <c r="AR87" s="239"/>
      <c r="AS87" s="239"/>
      <c r="AT87" s="239"/>
      <c r="AU87" s="239"/>
      <c r="AV87" s="248"/>
    </row>
    <row r="88" spans="2:48">
      <c r="B88" s="241"/>
      <c r="C88" s="242"/>
      <c r="D88" s="242"/>
      <c r="E88" s="242"/>
      <c r="F88" s="242"/>
      <c r="G88" s="242"/>
      <c r="H88" s="242"/>
      <c r="I88" s="242"/>
      <c r="J88" s="242"/>
      <c r="K88" s="242"/>
      <c r="L88" s="242"/>
      <c r="M88" s="242"/>
      <c r="N88" s="242"/>
      <c r="O88" s="242"/>
      <c r="P88" s="242"/>
      <c r="Q88" s="242"/>
      <c r="R88" s="242"/>
      <c r="S88" s="242"/>
      <c r="T88" s="242"/>
      <c r="U88" s="242"/>
      <c r="V88" s="242"/>
      <c r="W88" s="242"/>
      <c r="X88" s="242"/>
      <c r="Y88" s="242"/>
      <c r="Z88" s="242"/>
      <c r="AA88" s="242"/>
      <c r="AB88" s="242"/>
      <c r="AC88" s="242"/>
      <c r="AD88" s="242"/>
      <c r="AE88" s="242"/>
      <c r="AF88" s="242"/>
      <c r="AG88" s="242"/>
      <c r="AH88" s="242"/>
      <c r="AI88" s="242"/>
      <c r="AJ88" s="242"/>
      <c r="AK88" s="242"/>
      <c r="AL88" s="242"/>
      <c r="AM88" s="242"/>
      <c r="AN88" s="242"/>
      <c r="AO88" s="243"/>
      <c r="AP88" s="249"/>
      <c r="AQ88" s="242"/>
      <c r="AR88" s="242"/>
      <c r="AS88" s="242"/>
      <c r="AT88" s="242"/>
      <c r="AU88" s="242"/>
      <c r="AV88" s="250"/>
    </row>
    <row r="89" spans="2:48">
      <c r="B89" s="241"/>
      <c r="C89" s="242"/>
      <c r="D89" s="242"/>
      <c r="E89" s="242"/>
      <c r="F89" s="242"/>
      <c r="G89" s="242"/>
      <c r="H89" s="242"/>
      <c r="I89" s="242"/>
      <c r="J89" s="242"/>
      <c r="K89" s="242"/>
      <c r="L89" s="242"/>
      <c r="M89" s="242"/>
      <c r="N89" s="242"/>
      <c r="O89" s="242"/>
      <c r="P89" s="242"/>
      <c r="Q89" s="242"/>
      <c r="R89" s="242"/>
      <c r="S89" s="242"/>
      <c r="T89" s="242"/>
      <c r="U89" s="242"/>
      <c r="V89" s="242"/>
      <c r="W89" s="242"/>
      <c r="X89" s="242"/>
      <c r="Y89" s="242"/>
      <c r="Z89" s="242"/>
      <c r="AA89" s="242"/>
      <c r="AB89" s="242"/>
      <c r="AC89" s="242"/>
      <c r="AD89" s="242"/>
      <c r="AE89" s="242"/>
      <c r="AF89" s="242"/>
      <c r="AG89" s="242"/>
      <c r="AH89" s="242"/>
      <c r="AI89" s="242"/>
      <c r="AJ89" s="242"/>
      <c r="AK89" s="242"/>
      <c r="AL89" s="242"/>
      <c r="AM89" s="242"/>
      <c r="AN89" s="242"/>
      <c r="AO89" s="243"/>
      <c r="AP89" s="249"/>
      <c r="AQ89" s="242"/>
      <c r="AR89" s="242"/>
      <c r="AS89" s="242"/>
      <c r="AT89" s="242"/>
      <c r="AU89" s="242"/>
      <c r="AV89" s="250"/>
    </row>
    <row r="90" spans="2:48" ht="15.75" thickBot="1">
      <c r="B90" s="244"/>
      <c r="C90" s="245"/>
      <c r="D90" s="245"/>
      <c r="E90" s="245"/>
      <c r="F90" s="245"/>
      <c r="G90" s="245"/>
      <c r="H90" s="245"/>
      <c r="I90" s="245"/>
      <c r="J90" s="245"/>
      <c r="K90" s="245"/>
      <c r="L90" s="245"/>
      <c r="M90" s="245"/>
      <c r="N90" s="245"/>
      <c r="O90" s="245"/>
      <c r="P90" s="245"/>
      <c r="Q90" s="245"/>
      <c r="R90" s="245"/>
      <c r="S90" s="245"/>
      <c r="T90" s="245"/>
      <c r="U90" s="245"/>
      <c r="V90" s="245"/>
      <c r="W90" s="245"/>
      <c r="X90" s="245"/>
      <c r="Y90" s="245"/>
      <c r="Z90" s="245"/>
      <c r="AA90" s="245"/>
      <c r="AB90" s="245"/>
      <c r="AC90" s="245"/>
      <c r="AD90" s="245"/>
      <c r="AE90" s="245"/>
      <c r="AF90" s="245"/>
      <c r="AG90" s="245"/>
      <c r="AH90" s="245"/>
      <c r="AI90" s="245"/>
      <c r="AJ90" s="245"/>
      <c r="AK90" s="245"/>
      <c r="AL90" s="245"/>
      <c r="AM90" s="245"/>
      <c r="AN90" s="245"/>
      <c r="AO90" s="246"/>
      <c r="AP90" s="251"/>
      <c r="AQ90" s="245"/>
      <c r="AR90" s="245"/>
      <c r="AS90" s="245"/>
      <c r="AT90" s="245"/>
      <c r="AU90" s="245"/>
      <c r="AV90" s="252"/>
    </row>
  </sheetData>
  <mergeCells count="56">
    <mergeCell ref="B2:R7"/>
    <mergeCell ref="S2:AS7"/>
    <mergeCell ref="AT2:AV7"/>
    <mergeCell ref="B8:N8"/>
    <mergeCell ref="O8:AV8"/>
    <mergeCell ref="B10:H10"/>
    <mergeCell ref="I10:J10"/>
    <mergeCell ref="K10:L10"/>
    <mergeCell ref="M10:N10"/>
    <mergeCell ref="O10:P10"/>
    <mergeCell ref="Q10:R10"/>
    <mergeCell ref="S10:V10"/>
    <mergeCell ref="AE10:AJ10"/>
    <mergeCell ref="AK10:AN10"/>
    <mergeCell ref="AQ10:AV10"/>
    <mergeCell ref="B12:K13"/>
    <mergeCell ref="L12:AV13"/>
    <mergeCell ref="B14:K14"/>
    <mergeCell ref="L14:AO14"/>
    <mergeCell ref="AQ14:AR14"/>
    <mergeCell ref="B15:K15"/>
    <mergeCell ref="L15:AO15"/>
    <mergeCell ref="AQ15:AR15"/>
    <mergeCell ref="AS15:AT15"/>
    <mergeCell ref="AU15:AV15"/>
    <mergeCell ref="B16:K16"/>
    <mergeCell ref="L16:AO16"/>
    <mergeCell ref="AQ16:AR16"/>
    <mergeCell ref="AS16:AT16"/>
    <mergeCell ref="AU16:AV16"/>
    <mergeCell ref="AU21:AU22"/>
    <mergeCell ref="B17:AV17"/>
    <mergeCell ref="B18:G20"/>
    <mergeCell ref="H18:K20"/>
    <mergeCell ref="L18:N20"/>
    <mergeCell ref="O18:AO20"/>
    <mergeCell ref="AP18:AP20"/>
    <mergeCell ref="AQ18:AQ20"/>
    <mergeCell ref="AR18:AR20"/>
    <mergeCell ref="AS18:AV20"/>
    <mergeCell ref="AV21:AV22"/>
    <mergeCell ref="AP23:AV23"/>
    <mergeCell ref="B83:AO86"/>
    <mergeCell ref="AP83:AV86"/>
    <mergeCell ref="B87:AO90"/>
    <mergeCell ref="AP87:AV90"/>
    <mergeCell ref="AP35:AV35"/>
    <mergeCell ref="AP46:AV46"/>
    <mergeCell ref="AP65:AV65"/>
    <mergeCell ref="B79:AO81"/>
    <mergeCell ref="AP79:AU79"/>
    <mergeCell ref="AP80:AU80"/>
    <mergeCell ref="AP81:AU81"/>
    <mergeCell ref="AP21:AP22"/>
    <mergeCell ref="AQ21:AS21"/>
    <mergeCell ref="AT21:AT22"/>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2:O99"/>
  <sheetViews>
    <sheetView zoomScale="55" zoomScaleNormal="55" workbookViewId="0">
      <selection activeCell="D27" sqref="D27:N29"/>
    </sheetView>
  </sheetViews>
  <sheetFormatPr baseColWidth="10" defaultRowHeight="15"/>
  <cols>
    <col min="10" max="10" width="15" customWidth="1"/>
    <col min="12" max="12" width="16" customWidth="1"/>
    <col min="14" max="14" width="15" customWidth="1"/>
  </cols>
  <sheetData>
    <row r="2" spans="2:15" ht="15.75" thickBot="1">
      <c r="B2" s="26"/>
      <c r="C2" s="26"/>
      <c r="D2" s="26"/>
      <c r="E2" s="26"/>
      <c r="F2" s="26"/>
      <c r="G2" s="26"/>
      <c r="H2" s="26"/>
      <c r="I2" s="26"/>
      <c r="J2" s="26"/>
      <c r="K2" s="26"/>
      <c r="L2" s="26"/>
      <c r="M2" s="26"/>
      <c r="N2" s="26"/>
      <c r="O2" s="26"/>
    </row>
    <row r="3" spans="2:15" ht="15.75" thickTop="1">
      <c r="B3" s="26"/>
      <c r="C3" s="27"/>
      <c r="D3" s="28"/>
      <c r="E3" s="28"/>
      <c r="F3" s="28"/>
      <c r="G3" s="28"/>
      <c r="H3" s="28"/>
      <c r="I3" s="28"/>
      <c r="J3" s="28"/>
      <c r="K3" s="28"/>
      <c r="L3" s="28"/>
      <c r="M3" s="28"/>
      <c r="N3" s="28"/>
      <c r="O3" s="29"/>
    </row>
    <row r="4" spans="2:15">
      <c r="B4" s="26"/>
      <c r="C4" s="30"/>
      <c r="D4" s="396" t="s">
        <v>47</v>
      </c>
      <c r="E4" s="396"/>
      <c r="F4" s="396"/>
      <c r="G4" s="396"/>
      <c r="H4" s="26"/>
      <c r="I4" s="26"/>
      <c r="J4" s="26"/>
      <c r="K4" s="26"/>
      <c r="L4" s="26"/>
      <c r="M4" s="26"/>
      <c r="N4" s="26"/>
      <c r="O4" s="31"/>
    </row>
    <row r="5" spans="2:15" ht="22.5">
      <c r="B5" s="26"/>
      <c r="C5" s="30"/>
      <c r="D5" s="32" t="s">
        <v>48</v>
      </c>
      <c r="E5" s="33" t="s">
        <v>49</v>
      </c>
      <c r="F5" s="397" t="s">
        <v>50</v>
      </c>
      <c r="G5" s="397"/>
      <c r="H5" s="26"/>
      <c r="I5" s="26"/>
      <c r="J5" s="26"/>
      <c r="K5" s="26"/>
      <c r="L5" s="26"/>
      <c r="M5" s="26"/>
      <c r="N5" s="26"/>
      <c r="O5" s="31"/>
    </row>
    <row r="6" spans="2:15">
      <c r="B6" s="26"/>
      <c r="C6" s="30"/>
      <c r="D6" s="26"/>
      <c r="E6" s="26"/>
      <c r="F6" s="26"/>
      <c r="G6" s="26"/>
      <c r="H6" s="26"/>
      <c r="I6" s="26"/>
      <c r="J6" s="26"/>
      <c r="K6" s="26"/>
      <c r="L6" s="26"/>
      <c r="M6" s="26"/>
      <c r="N6" s="26"/>
      <c r="O6" s="31"/>
    </row>
    <row r="7" spans="2:15">
      <c r="B7" s="26"/>
      <c r="C7" s="30"/>
      <c r="D7" s="398" t="s">
        <v>51</v>
      </c>
      <c r="E7" s="399"/>
      <c r="F7" s="399"/>
      <c r="G7" s="399"/>
      <c r="H7" s="399"/>
      <c r="I7" s="399"/>
      <c r="J7" s="399"/>
      <c r="K7" s="399"/>
      <c r="L7" s="399"/>
      <c r="M7" s="399"/>
      <c r="N7" s="400"/>
      <c r="O7" s="31"/>
    </row>
    <row r="8" spans="2:15" ht="15.75" thickBot="1">
      <c r="B8" s="26"/>
      <c r="C8" s="30"/>
      <c r="D8" s="26"/>
      <c r="E8" s="26"/>
      <c r="F8" s="26"/>
      <c r="G8" s="26"/>
      <c r="H8" s="26"/>
      <c r="I8" s="26"/>
      <c r="J8" s="26"/>
      <c r="K8" s="26"/>
      <c r="L8" s="26"/>
      <c r="M8" s="26"/>
      <c r="N8" s="26"/>
      <c r="O8" s="31"/>
    </row>
    <row r="9" spans="2:15">
      <c r="B9" s="26"/>
      <c r="C9" s="30"/>
      <c r="D9" s="401"/>
      <c r="E9" s="404"/>
      <c r="F9" s="405"/>
      <c r="G9" s="405"/>
      <c r="H9" s="405"/>
      <c r="I9" s="405"/>
      <c r="J9" s="405"/>
      <c r="K9" s="406" t="s">
        <v>52</v>
      </c>
      <c r="L9" s="406"/>
      <c r="M9" s="406"/>
      <c r="N9" s="407"/>
      <c r="O9" s="31"/>
    </row>
    <row r="10" spans="2:15">
      <c r="B10" s="26"/>
      <c r="C10" s="30"/>
      <c r="D10" s="402"/>
      <c r="E10" s="410" t="s">
        <v>53</v>
      </c>
      <c r="F10" s="411"/>
      <c r="G10" s="411"/>
      <c r="H10" s="411"/>
      <c r="I10" s="411"/>
      <c r="J10" s="411"/>
      <c r="K10" s="408"/>
      <c r="L10" s="408"/>
      <c r="M10" s="408"/>
      <c r="N10" s="409"/>
      <c r="O10" s="31"/>
    </row>
    <row r="11" spans="2:15">
      <c r="B11" s="26"/>
      <c r="C11" s="30"/>
      <c r="D11" s="402"/>
      <c r="E11" s="412"/>
      <c r="F11" s="413"/>
      <c r="G11" s="413"/>
      <c r="H11" s="413"/>
      <c r="I11" s="413"/>
      <c r="J11" s="413"/>
      <c r="K11" s="408" t="s">
        <v>52</v>
      </c>
      <c r="L11" s="414" t="s">
        <v>54</v>
      </c>
      <c r="M11" s="414"/>
      <c r="N11" s="415"/>
      <c r="O11" s="31"/>
    </row>
    <row r="12" spans="2:15">
      <c r="B12" s="26"/>
      <c r="C12" s="30"/>
      <c r="D12" s="402"/>
      <c r="E12" s="410" t="s">
        <v>55</v>
      </c>
      <c r="F12" s="411"/>
      <c r="G12" s="411"/>
      <c r="H12" s="411"/>
      <c r="I12" s="411"/>
      <c r="J12" s="411"/>
      <c r="K12" s="408"/>
      <c r="L12" s="414"/>
      <c r="M12" s="414"/>
      <c r="N12" s="415"/>
      <c r="O12" s="31"/>
    </row>
    <row r="13" spans="2:15">
      <c r="B13" s="26"/>
      <c r="C13" s="30"/>
      <c r="D13" s="402"/>
      <c r="E13" s="412" t="s">
        <v>56</v>
      </c>
      <c r="F13" s="413"/>
      <c r="G13" s="413"/>
      <c r="H13" s="413"/>
      <c r="I13" s="413"/>
      <c r="J13" s="413"/>
      <c r="K13" s="418" t="s">
        <v>57</v>
      </c>
      <c r="L13" s="421">
        <v>1</v>
      </c>
      <c r="M13" s="421" t="s">
        <v>58</v>
      </c>
      <c r="N13" s="424">
        <v>1</v>
      </c>
      <c r="O13" s="31"/>
    </row>
    <row r="14" spans="2:15">
      <c r="B14" s="26"/>
      <c r="C14" s="30"/>
      <c r="D14" s="402"/>
      <c r="E14" s="412"/>
      <c r="F14" s="413"/>
      <c r="G14" s="413"/>
      <c r="H14" s="413"/>
      <c r="I14" s="413"/>
      <c r="J14" s="413"/>
      <c r="K14" s="419"/>
      <c r="L14" s="422"/>
      <c r="M14" s="422"/>
      <c r="N14" s="425"/>
      <c r="O14" s="31"/>
    </row>
    <row r="15" spans="2:15">
      <c r="B15" s="26"/>
      <c r="C15" s="30"/>
      <c r="D15" s="403"/>
      <c r="E15" s="416"/>
      <c r="F15" s="417"/>
      <c r="G15" s="417"/>
      <c r="H15" s="417"/>
      <c r="I15" s="417"/>
      <c r="J15" s="417"/>
      <c r="K15" s="420"/>
      <c r="L15" s="423"/>
      <c r="M15" s="423"/>
      <c r="N15" s="426"/>
      <c r="O15" s="31"/>
    </row>
    <row r="16" spans="2:15" ht="15.75" thickBot="1">
      <c r="B16" s="26"/>
      <c r="C16" s="30"/>
      <c r="D16" s="34"/>
      <c r="E16" s="26"/>
      <c r="F16" s="26"/>
      <c r="G16" s="26"/>
      <c r="H16" s="26"/>
      <c r="I16" s="26"/>
      <c r="J16" s="26"/>
      <c r="K16" s="26"/>
      <c r="L16" s="26"/>
      <c r="M16" s="26"/>
      <c r="N16" s="35"/>
      <c r="O16" s="31"/>
    </row>
    <row r="17" spans="2:15">
      <c r="B17" s="26"/>
      <c r="C17" s="30"/>
      <c r="D17" s="36"/>
      <c r="E17" s="37"/>
      <c r="F17" s="37"/>
      <c r="G17" s="37"/>
      <c r="H17" s="37"/>
      <c r="I17" s="37"/>
      <c r="J17" s="37"/>
      <c r="K17" s="38" t="s">
        <v>59</v>
      </c>
      <c r="L17" s="39" t="s">
        <v>60</v>
      </c>
      <c r="M17" s="39" t="s">
        <v>61</v>
      </c>
      <c r="N17" s="40" t="s">
        <v>62</v>
      </c>
      <c r="O17" s="31"/>
    </row>
    <row r="18" spans="2:15">
      <c r="B18" s="26"/>
      <c r="C18" s="30"/>
      <c r="D18" s="34"/>
      <c r="E18" s="26"/>
      <c r="F18" s="26"/>
      <c r="G18" s="26"/>
      <c r="H18" s="26"/>
      <c r="I18" s="26"/>
      <c r="J18" s="26"/>
      <c r="K18" s="26"/>
      <c r="L18" s="41"/>
      <c r="M18" s="41"/>
      <c r="N18" s="42"/>
      <c r="O18" s="31"/>
    </row>
    <row r="19" spans="2:15">
      <c r="B19" s="26"/>
      <c r="C19" s="30"/>
      <c r="D19" s="389" t="s">
        <v>63</v>
      </c>
      <c r="E19" s="390"/>
      <c r="F19" s="390"/>
      <c r="G19" s="390"/>
      <c r="H19" s="427" t="s">
        <v>120</v>
      </c>
      <c r="I19" s="427"/>
      <c r="J19" s="427"/>
      <c r="K19" s="427"/>
      <c r="L19" s="427"/>
      <c r="M19" s="26"/>
      <c r="N19" s="35"/>
      <c r="O19" s="31"/>
    </row>
    <row r="20" spans="2:15">
      <c r="B20" s="26"/>
      <c r="C20" s="30"/>
      <c r="D20" s="34"/>
      <c r="E20" s="26"/>
      <c r="F20" s="26"/>
      <c r="G20" s="26"/>
      <c r="H20" s="26"/>
      <c r="I20" s="26"/>
      <c r="J20" s="26"/>
      <c r="K20" s="26"/>
      <c r="L20" s="26"/>
      <c r="M20" s="26"/>
      <c r="N20" s="35"/>
      <c r="O20" s="31"/>
    </row>
    <row r="21" spans="2:15" ht="15.75" thickBot="1">
      <c r="B21" s="26"/>
      <c r="C21" s="30"/>
      <c r="D21" s="43"/>
      <c r="E21" s="44"/>
      <c r="F21" s="44"/>
      <c r="G21" s="44"/>
      <c r="H21" s="44"/>
      <c r="I21" s="44"/>
      <c r="J21" s="44"/>
      <c r="K21" s="44"/>
      <c r="L21" s="44"/>
      <c r="M21" s="44"/>
      <c r="N21" s="45"/>
      <c r="O21" s="31"/>
    </row>
    <row r="22" spans="2:15" ht="15.75" thickBot="1">
      <c r="B22" s="26"/>
      <c r="C22" s="30"/>
      <c r="D22" s="34"/>
      <c r="E22" s="26"/>
      <c r="F22" s="26"/>
      <c r="G22" s="26"/>
      <c r="H22" s="26"/>
      <c r="I22" s="26"/>
      <c r="J22" s="26"/>
      <c r="K22" s="26"/>
      <c r="L22" s="26"/>
      <c r="M22" s="26"/>
      <c r="N22" s="35"/>
      <c r="O22" s="31"/>
    </row>
    <row r="23" spans="2:15">
      <c r="B23" s="26"/>
      <c r="C23" s="30"/>
      <c r="D23" s="392" t="s">
        <v>64</v>
      </c>
      <c r="E23" s="393"/>
      <c r="F23" s="393"/>
      <c r="G23" s="393"/>
      <c r="H23" s="393"/>
      <c r="I23" s="393"/>
      <c r="J23" s="393"/>
      <c r="K23" s="393"/>
      <c r="L23" s="393"/>
      <c r="M23" s="393"/>
      <c r="N23" s="394"/>
      <c r="O23" s="31"/>
    </row>
    <row r="24" spans="2:15" ht="15.75" thickBot="1">
      <c r="B24" s="26"/>
      <c r="C24" s="30"/>
      <c r="D24" s="43"/>
      <c r="E24" s="44"/>
      <c r="F24" s="44"/>
      <c r="G24" s="44"/>
      <c r="H24" s="44"/>
      <c r="I24" s="44"/>
      <c r="J24" s="44"/>
      <c r="K24" s="44"/>
      <c r="L24" s="44"/>
      <c r="M24" s="44"/>
      <c r="N24" s="45"/>
      <c r="O24" s="31"/>
    </row>
    <row r="25" spans="2:15">
      <c r="B25" s="26"/>
      <c r="C25" s="30"/>
      <c r="D25" s="46" t="s">
        <v>65</v>
      </c>
      <c r="E25" s="380" t="s">
        <v>66</v>
      </c>
      <c r="F25" s="380"/>
      <c r="G25" s="380"/>
      <c r="H25" s="380"/>
      <c r="I25" s="380"/>
      <c r="J25" s="380"/>
      <c r="K25" s="380"/>
      <c r="L25" s="380"/>
      <c r="M25" s="47" t="s">
        <v>4</v>
      </c>
      <c r="N25" s="48" t="s">
        <v>8</v>
      </c>
      <c r="O25" s="31"/>
    </row>
    <row r="26" spans="2:15" ht="15.75" thickBot="1">
      <c r="B26" s="26"/>
      <c r="C26" s="30"/>
      <c r="D26" s="49" t="s">
        <v>122</v>
      </c>
      <c r="E26" s="428" t="s">
        <v>32</v>
      </c>
      <c r="F26" s="395"/>
      <c r="G26" s="395"/>
      <c r="H26" s="395"/>
      <c r="I26" s="395"/>
      <c r="J26" s="395"/>
      <c r="K26" s="395"/>
      <c r="L26" s="395"/>
      <c r="M26" s="50" t="s">
        <v>33</v>
      </c>
      <c r="N26" s="51"/>
      <c r="O26" s="31"/>
    </row>
    <row r="27" spans="2:15">
      <c r="B27" s="26"/>
      <c r="C27" s="30"/>
      <c r="D27" s="366" t="s">
        <v>68</v>
      </c>
      <c r="E27" s="367"/>
      <c r="F27" s="367"/>
      <c r="G27" s="367"/>
      <c r="H27" s="367"/>
      <c r="I27" s="367"/>
      <c r="J27" s="367"/>
      <c r="K27" s="367"/>
      <c r="L27" s="367"/>
      <c r="M27" s="367"/>
      <c r="N27" s="368"/>
      <c r="O27" s="31"/>
    </row>
    <row r="28" spans="2:15">
      <c r="B28" s="26"/>
      <c r="C28" s="30"/>
      <c r="D28" s="369"/>
      <c r="E28" s="364"/>
      <c r="F28" s="364"/>
      <c r="G28" s="364"/>
      <c r="H28" s="364"/>
      <c r="I28" s="364"/>
      <c r="J28" s="364"/>
      <c r="K28" s="364"/>
      <c r="L28" s="364"/>
      <c r="M28" s="364"/>
      <c r="N28" s="370"/>
      <c r="O28" s="31"/>
    </row>
    <row r="29" spans="2:15" ht="15.75" thickBot="1">
      <c r="B29" s="26"/>
      <c r="C29" s="30"/>
      <c r="D29" s="371"/>
      <c r="E29" s="372"/>
      <c r="F29" s="372"/>
      <c r="G29" s="372"/>
      <c r="H29" s="372"/>
      <c r="I29" s="372"/>
      <c r="J29" s="372"/>
      <c r="K29" s="372"/>
      <c r="L29" s="372"/>
      <c r="M29" s="372"/>
      <c r="N29" s="373"/>
      <c r="O29" s="31"/>
    </row>
    <row r="30" spans="2:15" ht="30">
      <c r="B30" s="26"/>
      <c r="C30" s="30"/>
      <c r="D30" s="386" t="s">
        <v>66</v>
      </c>
      <c r="E30" s="387"/>
      <c r="F30" s="387"/>
      <c r="G30" s="387"/>
      <c r="H30" s="387"/>
      <c r="I30" s="387"/>
      <c r="J30" s="388"/>
      <c r="K30" s="52" t="s">
        <v>4</v>
      </c>
      <c r="L30" s="47" t="s">
        <v>69</v>
      </c>
      <c r="M30" s="47" t="s">
        <v>70</v>
      </c>
      <c r="N30" s="48" t="s">
        <v>71</v>
      </c>
      <c r="O30" s="31"/>
    </row>
    <row r="31" spans="2:15">
      <c r="B31" s="26"/>
      <c r="C31" s="30"/>
      <c r="D31" s="376" t="s">
        <v>104</v>
      </c>
      <c r="E31" s="377"/>
      <c r="F31" s="377"/>
      <c r="G31" s="377"/>
      <c r="H31" s="377"/>
      <c r="I31" s="377"/>
      <c r="J31" s="378"/>
      <c r="K31" s="41" t="s">
        <v>75</v>
      </c>
      <c r="L31" s="53">
        <v>21360.95</v>
      </c>
      <c r="M31" s="66">
        <v>0.1</v>
      </c>
      <c r="N31" s="55">
        <f>L31*M31</f>
        <v>2136.0950000000003</v>
      </c>
      <c r="O31" s="31"/>
    </row>
    <row r="32" spans="2:15">
      <c r="B32" s="26"/>
      <c r="C32" s="30"/>
      <c r="D32" s="346"/>
      <c r="E32" s="347"/>
      <c r="F32" s="347"/>
      <c r="G32" s="347"/>
      <c r="H32" s="347"/>
      <c r="I32" s="347"/>
      <c r="J32" s="348"/>
      <c r="K32" s="41"/>
      <c r="L32" s="53"/>
      <c r="M32" s="66"/>
      <c r="N32" s="55"/>
      <c r="O32" s="31"/>
    </row>
    <row r="33" spans="2:15">
      <c r="B33" s="26"/>
      <c r="C33" s="30"/>
      <c r="D33" s="346"/>
      <c r="E33" s="347"/>
      <c r="F33" s="347"/>
      <c r="G33" s="347"/>
      <c r="H33" s="347"/>
      <c r="I33" s="347"/>
      <c r="J33" s="348"/>
      <c r="K33" s="41"/>
      <c r="L33" s="53"/>
      <c r="M33" s="54"/>
      <c r="N33" s="55"/>
      <c r="O33" s="31"/>
    </row>
    <row r="34" spans="2:15">
      <c r="B34" s="26"/>
      <c r="C34" s="30"/>
      <c r="D34" s="346"/>
      <c r="E34" s="347"/>
      <c r="F34" s="347"/>
      <c r="G34" s="347"/>
      <c r="H34" s="347"/>
      <c r="I34" s="347"/>
      <c r="J34" s="348"/>
      <c r="K34" s="41"/>
      <c r="L34" s="53"/>
      <c r="M34" s="54"/>
      <c r="N34" s="55"/>
      <c r="O34" s="31"/>
    </row>
    <row r="35" spans="2:15">
      <c r="B35" s="26"/>
      <c r="C35" s="30"/>
      <c r="D35" s="346"/>
      <c r="E35" s="347"/>
      <c r="F35" s="347"/>
      <c r="G35" s="347"/>
      <c r="H35" s="347"/>
      <c r="I35" s="347"/>
      <c r="J35" s="348"/>
      <c r="K35" s="41"/>
      <c r="L35" s="53"/>
      <c r="M35" s="54"/>
      <c r="N35" s="55"/>
      <c r="O35" s="31"/>
    </row>
    <row r="36" spans="2:15" ht="15.75" thickBot="1">
      <c r="B36" s="26"/>
      <c r="C36" s="30"/>
      <c r="D36" s="381" t="s">
        <v>76</v>
      </c>
      <c r="E36" s="382"/>
      <c r="F36" s="382"/>
      <c r="G36" s="382"/>
      <c r="H36" s="382"/>
      <c r="I36" s="382"/>
      <c r="J36" s="382"/>
      <c r="K36" s="382"/>
      <c r="L36" s="382"/>
      <c r="M36" s="382"/>
      <c r="N36" s="59">
        <f>SUM(N31:N35)</f>
        <v>2136.0950000000003</v>
      </c>
      <c r="O36" s="31"/>
    </row>
    <row r="37" spans="2:15">
      <c r="B37" s="26"/>
      <c r="C37" s="30"/>
      <c r="D37" s="366" t="s">
        <v>77</v>
      </c>
      <c r="E37" s="367"/>
      <c r="F37" s="367"/>
      <c r="G37" s="367"/>
      <c r="H37" s="367"/>
      <c r="I37" s="367"/>
      <c r="J37" s="367"/>
      <c r="K37" s="367"/>
      <c r="L37" s="367"/>
      <c r="M37" s="367"/>
      <c r="N37" s="368"/>
      <c r="O37" s="31"/>
    </row>
    <row r="38" spans="2:15">
      <c r="B38" s="26"/>
      <c r="C38" s="30"/>
      <c r="D38" s="369"/>
      <c r="E38" s="364"/>
      <c r="F38" s="364"/>
      <c r="G38" s="364"/>
      <c r="H38" s="364"/>
      <c r="I38" s="364"/>
      <c r="J38" s="364"/>
      <c r="K38" s="364"/>
      <c r="L38" s="364"/>
      <c r="M38" s="364"/>
      <c r="N38" s="370"/>
      <c r="O38" s="31"/>
    </row>
    <row r="39" spans="2:15" ht="15.75" thickBot="1">
      <c r="B39" s="26"/>
      <c r="C39" s="30"/>
      <c r="D39" s="371"/>
      <c r="E39" s="372"/>
      <c r="F39" s="372"/>
      <c r="G39" s="372"/>
      <c r="H39" s="372"/>
      <c r="I39" s="372"/>
      <c r="J39" s="372"/>
      <c r="K39" s="372"/>
      <c r="L39" s="372"/>
      <c r="M39" s="372"/>
      <c r="N39" s="373"/>
      <c r="O39" s="31"/>
    </row>
    <row r="40" spans="2:15" ht="30">
      <c r="B40" s="26"/>
      <c r="C40" s="30"/>
      <c r="D40" s="379" t="s">
        <v>66</v>
      </c>
      <c r="E40" s="380"/>
      <c r="F40" s="380"/>
      <c r="G40" s="380"/>
      <c r="H40" s="380"/>
      <c r="I40" s="380"/>
      <c r="J40" s="380"/>
      <c r="K40" s="47" t="s">
        <v>4</v>
      </c>
      <c r="L40" s="47" t="s">
        <v>8</v>
      </c>
      <c r="M40" s="47" t="s">
        <v>78</v>
      </c>
      <c r="N40" s="48" t="s">
        <v>71</v>
      </c>
      <c r="O40" s="31"/>
    </row>
    <row r="41" spans="2:15">
      <c r="B41" s="26"/>
      <c r="C41" s="30"/>
      <c r="D41" s="376" t="s">
        <v>125</v>
      </c>
      <c r="E41" s="377"/>
      <c r="F41" s="377"/>
      <c r="G41" s="377"/>
      <c r="H41" s="377"/>
      <c r="I41" s="377"/>
      <c r="J41" s="378"/>
      <c r="K41" s="41" t="s">
        <v>33</v>
      </c>
      <c r="L41" s="41">
        <v>1</v>
      </c>
      <c r="M41" s="61">
        <f>((251000+223900+311300)/3)</f>
        <v>262066.66666666666</v>
      </c>
      <c r="N41" s="55">
        <f>M41*L41</f>
        <v>262066.66666666666</v>
      </c>
      <c r="O41" s="31"/>
    </row>
    <row r="42" spans="2:15">
      <c r="B42" s="26"/>
      <c r="C42" s="30"/>
      <c r="D42" s="376"/>
      <c r="E42" s="377"/>
      <c r="F42" s="377"/>
      <c r="G42" s="377"/>
      <c r="H42" s="377"/>
      <c r="I42" s="377"/>
      <c r="J42" s="378"/>
      <c r="K42" s="41"/>
      <c r="L42" s="41"/>
      <c r="M42" s="61"/>
      <c r="N42" s="55"/>
      <c r="O42" s="31"/>
    </row>
    <row r="43" spans="2:15">
      <c r="B43" s="26"/>
      <c r="C43" s="30"/>
      <c r="D43" s="376"/>
      <c r="E43" s="377"/>
      <c r="F43" s="377"/>
      <c r="G43" s="377"/>
      <c r="H43" s="377"/>
      <c r="I43" s="377"/>
      <c r="J43" s="378"/>
      <c r="K43" s="41"/>
      <c r="L43" s="60"/>
      <c r="M43" s="61"/>
      <c r="N43" s="55"/>
      <c r="O43" s="31"/>
    </row>
    <row r="44" spans="2:15">
      <c r="B44" s="26"/>
      <c r="C44" s="30"/>
      <c r="D44" s="376"/>
      <c r="E44" s="377"/>
      <c r="F44" s="377"/>
      <c r="G44" s="377"/>
      <c r="H44" s="377"/>
      <c r="I44" s="377"/>
      <c r="J44" s="378"/>
      <c r="K44" s="41"/>
      <c r="L44" s="60"/>
      <c r="M44" s="61"/>
      <c r="N44" s="55"/>
      <c r="O44" s="31"/>
    </row>
    <row r="45" spans="2:15">
      <c r="B45" s="26"/>
      <c r="C45" s="30"/>
      <c r="D45" s="376"/>
      <c r="E45" s="377"/>
      <c r="F45" s="377"/>
      <c r="G45" s="377"/>
      <c r="H45" s="377"/>
      <c r="I45" s="377"/>
      <c r="J45" s="378"/>
      <c r="K45" s="41"/>
      <c r="L45" s="60"/>
      <c r="M45" s="61"/>
      <c r="N45" s="55"/>
      <c r="O45" s="31"/>
    </row>
    <row r="46" spans="2:15">
      <c r="B46" s="26"/>
      <c r="C46" s="30"/>
      <c r="D46" s="346"/>
      <c r="E46" s="347"/>
      <c r="F46" s="347"/>
      <c r="G46" s="347"/>
      <c r="H46" s="347"/>
      <c r="I46" s="347"/>
      <c r="J46" s="348"/>
      <c r="K46" s="41"/>
      <c r="L46" s="57"/>
      <c r="M46" s="61"/>
      <c r="N46" s="55"/>
      <c r="O46" s="31"/>
    </row>
    <row r="47" spans="2:15">
      <c r="B47" s="26"/>
      <c r="C47" s="30"/>
      <c r="D47" s="346"/>
      <c r="E47" s="347"/>
      <c r="F47" s="347"/>
      <c r="G47" s="347"/>
      <c r="H47" s="347"/>
      <c r="I47" s="347"/>
      <c r="J47" s="348"/>
      <c r="K47" s="41"/>
      <c r="L47" s="57"/>
      <c r="M47" s="61"/>
      <c r="N47" s="55"/>
      <c r="O47" s="31"/>
    </row>
    <row r="48" spans="2:15">
      <c r="B48" s="26"/>
      <c r="C48" s="30"/>
      <c r="D48" s="346"/>
      <c r="E48" s="347"/>
      <c r="F48" s="347"/>
      <c r="G48" s="347"/>
      <c r="H48" s="347"/>
      <c r="I48" s="347"/>
      <c r="J48" s="348"/>
      <c r="K48" s="41"/>
      <c r="L48" s="57"/>
      <c r="M48" s="61"/>
      <c r="N48" s="55"/>
      <c r="O48" s="31"/>
    </row>
    <row r="49" spans="2:15" ht="15.75" thickBot="1">
      <c r="B49" s="26"/>
      <c r="C49" s="30"/>
      <c r="D49" s="381" t="s">
        <v>76</v>
      </c>
      <c r="E49" s="382"/>
      <c r="F49" s="382"/>
      <c r="G49" s="382"/>
      <c r="H49" s="382"/>
      <c r="I49" s="382"/>
      <c r="J49" s="382"/>
      <c r="K49" s="382"/>
      <c r="L49" s="382"/>
      <c r="M49" s="382"/>
      <c r="N49" s="59">
        <f>SUM(N41:N48)</f>
        <v>262066.66666666666</v>
      </c>
      <c r="O49" s="31"/>
    </row>
    <row r="50" spans="2:15">
      <c r="B50" s="26"/>
      <c r="C50" s="30"/>
      <c r="D50" s="366" t="s">
        <v>79</v>
      </c>
      <c r="E50" s="367"/>
      <c r="F50" s="367"/>
      <c r="G50" s="367"/>
      <c r="H50" s="367"/>
      <c r="I50" s="367"/>
      <c r="J50" s="367"/>
      <c r="K50" s="367"/>
      <c r="L50" s="367"/>
      <c r="M50" s="367"/>
      <c r="N50" s="368"/>
      <c r="O50" s="31"/>
    </row>
    <row r="51" spans="2:15">
      <c r="B51" s="26"/>
      <c r="C51" s="30"/>
      <c r="D51" s="369"/>
      <c r="E51" s="364"/>
      <c r="F51" s="364"/>
      <c r="G51" s="364"/>
      <c r="H51" s="364"/>
      <c r="I51" s="364"/>
      <c r="J51" s="364"/>
      <c r="K51" s="364"/>
      <c r="L51" s="364"/>
      <c r="M51" s="364"/>
      <c r="N51" s="370"/>
      <c r="O51" s="31"/>
    </row>
    <row r="52" spans="2:15" ht="15.75" thickBot="1">
      <c r="B52" s="26"/>
      <c r="C52" s="30"/>
      <c r="D52" s="371"/>
      <c r="E52" s="372"/>
      <c r="F52" s="372"/>
      <c r="G52" s="372"/>
      <c r="H52" s="372"/>
      <c r="I52" s="372"/>
      <c r="J52" s="372"/>
      <c r="K52" s="372"/>
      <c r="L52" s="372"/>
      <c r="M52" s="372"/>
      <c r="N52" s="373"/>
      <c r="O52" s="31"/>
    </row>
    <row r="53" spans="2:15" ht="30">
      <c r="B53" s="26"/>
      <c r="C53" s="30"/>
      <c r="D53" s="379" t="s">
        <v>80</v>
      </c>
      <c r="E53" s="380"/>
      <c r="F53" s="380"/>
      <c r="G53" s="380"/>
      <c r="H53" s="380"/>
      <c r="I53" s="380"/>
      <c r="J53" s="47" t="s">
        <v>81</v>
      </c>
      <c r="K53" s="47" t="s">
        <v>82</v>
      </c>
      <c r="L53" s="47" t="s">
        <v>4</v>
      </c>
      <c r="M53" s="47" t="s">
        <v>69</v>
      </c>
      <c r="N53" s="48" t="s">
        <v>71</v>
      </c>
      <c r="O53" s="31"/>
    </row>
    <row r="54" spans="2:15">
      <c r="B54" s="26"/>
      <c r="C54" s="30"/>
      <c r="D54" s="346"/>
      <c r="E54" s="347"/>
      <c r="F54" s="347"/>
      <c r="G54" s="347"/>
      <c r="H54" s="347"/>
      <c r="I54" s="348"/>
      <c r="J54" s="57"/>
      <c r="K54" s="57"/>
      <c r="L54" s="96"/>
      <c r="M54" s="97"/>
      <c r="N54" s="98"/>
      <c r="O54" s="31"/>
    </row>
    <row r="55" spans="2:15">
      <c r="B55" s="26"/>
      <c r="C55" s="30"/>
      <c r="D55" s="346"/>
      <c r="E55" s="347"/>
      <c r="F55" s="347"/>
      <c r="G55" s="347"/>
      <c r="H55" s="347"/>
      <c r="I55" s="348"/>
      <c r="J55" s="57"/>
      <c r="K55" s="57"/>
      <c r="L55" s="57"/>
      <c r="M55" s="57"/>
      <c r="N55" s="58"/>
      <c r="O55" s="31"/>
    </row>
    <row r="56" spans="2:15">
      <c r="B56" s="26"/>
      <c r="C56" s="30"/>
      <c r="D56" s="346"/>
      <c r="E56" s="347"/>
      <c r="F56" s="347"/>
      <c r="G56" s="347"/>
      <c r="H56" s="347"/>
      <c r="I56" s="348"/>
      <c r="J56" s="57"/>
      <c r="K56" s="57"/>
      <c r="L56" s="57"/>
      <c r="M56" s="57"/>
      <c r="N56" s="58"/>
      <c r="O56" s="31"/>
    </row>
    <row r="57" spans="2:15" ht="15.75" thickBot="1">
      <c r="B57" s="26"/>
      <c r="C57" s="30"/>
      <c r="D57" s="381" t="s">
        <v>76</v>
      </c>
      <c r="E57" s="382"/>
      <c r="F57" s="382"/>
      <c r="G57" s="382"/>
      <c r="H57" s="382"/>
      <c r="I57" s="382"/>
      <c r="J57" s="382"/>
      <c r="K57" s="382"/>
      <c r="L57" s="382"/>
      <c r="M57" s="382"/>
      <c r="N57" s="62">
        <f>SUM(N54:N56)</f>
        <v>0</v>
      </c>
      <c r="O57" s="31"/>
    </row>
    <row r="58" spans="2:15">
      <c r="B58" s="26"/>
      <c r="C58" s="30"/>
      <c r="D58" s="366" t="s">
        <v>83</v>
      </c>
      <c r="E58" s="367"/>
      <c r="F58" s="367"/>
      <c r="G58" s="367"/>
      <c r="H58" s="367"/>
      <c r="I58" s="367"/>
      <c r="J58" s="367"/>
      <c r="K58" s="367"/>
      <c r="L58" s="367"/>
      <c r="M58" s="367"/>
      <c r="N58" s="368"/>
      <c r="O58" s="31"/>
    </row>
    <row r="59" spans="2:15">
      <c r="B59" s="26"/>
      <c r="C59" s="30"/>
      <c r="D59" s="369"/>
      <c r="E59" s="364"/>
      <c r="F59" s="364"/>
      <c r="G59" s="364"/>
      <c r="H59" s="364"/>
      <c r="I59" s="364"/>
      <c r="J59" s="364"/>
      <c r="K59" s="364"/>
      <c r="L59" s="364"/>
      <c r="M59" s="364"/>
      <c r="N59" s="370"/>
      <c r="O59" s="31"/>
    </row>
    <row r="60" spans="2:15" ht="15.75" thickBot="1">
      <c r="B60" s="26"/>
      <c r="C60" s="30"/>
      <c r="D60" s="371"/>
      <c r="E60" s="372"/>
      <c r="F60" s="372"/>
      <c r="G60" s="372"/>
      <c r="H60" s="372"/>
      <c r="I60" s="372"/>
      <c r="J60" s="372"/>
      <c r="K60" s="372"/>
      <c r="L60" s="372"/>
      <c r="M60" s="372"/>
      <c r="N60" s="373"/>
      <c r="O60" s="31"/>
    </row>
    <row r="61" spans="2:15" ht="30">
      <c r="B61" s="26"/>
      <c r="C61" s="30"/>
      <c r="D61" s="374" t="s">
        <v>84</v>
      </c>
      <c r="E61" s="375"/>
      <c r="F61" s="375"/>
      <c r="G61" s="375"/>
      <c r="H61" s="375"/>
      <c r="I61" s="375"/>
      <c r="J61" s="63" t="s">
        <v>85</v>
      </c>
      <c r="K61" s="63" t="s">
        <v>86</v>
      </c>
      <c r="L61" s="63" t="s">
        <v>87</v>
      </c>
      <c r="M61" s="63" t="s">
        <v>70</v>
      </c>
      <c r="N61" s="64" t="s">
        <v>71</v>
      </c>
      <c r="O61" s="31"/>
    </row>
    <row r="62" spans="2:15">
      <c r="B62" s="26"/>
      <c r="C62" s="30"/>
      <c r="D62" s="376" t="s">
        <v>117</v>
      </c>
      <c r="E62" s="377"/>
      <c r="F62" s="377"/>
      <c r="G62" s="377"/>
      <c r="H62" s="377"/>
      <c r="I62" s="378"/>
      <c r="J62" s="65">
        <v>209292</v>
      </c>
      <c r="K62" s="66">
        <v>2</v>
      </c>
      <c r="L62" s="65">
        <f>K62*J62</f>
        <v>418584</v>
      </c>
      <c r="M62" s="54">
        <v>25</v>
      </c>
      <c r="N62" s="65">
        <f>L62/M62</f>
        <v>16743.36</v>
      </c>
      <c r="O62" s="31"/>
    </row>
    <row r="63" spans="2:15">
      <c r="B63" s="26"/>
      <c r="C63" s="30"/>
      <c r="D63" s="376"/>
      <c r="E63" s="377"/>
      <c r="F63" s="377"/>
      <c r="G63" s="377"/>
      <c r="H63" s="377"/>
      <c r="I63" s="378"/>
      <c r="J63" s="65"/>
      <c r="K63" s="66"/>
      <c r="L63" s="65"/>
      <c r="M63" s="54"/>
      <c r="N63" s="67"/>
      <c r="O63" s="31"/>
    </row>
    <row r="64" spans="2:15">
      <c r="B64" s="26"/>
      <c r="C64" s="30"/>
      <c r="D64" s="376"/>
      <c r="E64" s="377"/>
      <c r="F64" s="377"/>
      <c r="G64" s="377"/>
      <c r="H64" s="377"/>
      <c r="I64" s="378"/>
      <c r="J64" s="65"/>
      <c r="K64" s="68"/>
      <c r="L64" s="69"/>
      <c r="M64" s="54"/>
      <c r="N64" s="67"/>
      <c r="O64" s="31"/>
    </row>
    <row r="65" spans="2:15">
      <c r="B65" s="26"/>
      <c r="C65" s="30"/>
      <c r="D65" s="346"/>
      <c r="E65" s="347"/>
      <c r="F65" s="347"/>
      <c r="G65" s="347"/>
      <c r="H65" s="347"/>
      <c r="I65" s="348"/>
      <c r="J65" s="57"/>
      <c r="K65" s="57"/>
      <c r="L65" s="57"/>
      <c r="M65" s="57"/>
      <c r="N65" s="58"/>
      <c r="O65" s="31"/>
    </row>
    <row r="66" spans="2:15" ht="15.75" thickBot="1">
      <c r="B66" s="26"/>
      <c r="C66" s="30"/>
      <c r="D66" s="350" t="s">
        <v>76</v>
      </c>
      <c r="E66" s="351"/>
      <c r="F66" s="351"/>
      <c r="G66" s="351"/>
      <c r="H66" s="351"/>
      <c r="I66" s="351"/>
      <c r="J66" s="351"/>
      <c r="K66" s="351"/>
      <c r="L66" s="351"/>
      <c r="M66" s="351"/>
      <c r="N66" s="70">
        <f>SUM(N62:N65)</f>
        <v>16743.36</v>
      </c>
      <c r="O66" s="31"/>
    </row>
    <row r="67" spans="2:15">
      <c r="B67" s="26"/>
      <c r="C67" s="30"/>
      <c r="D67" s="71"/>
      <c r="E67" s="72"/>
      <c r="F67" s="72"/>
      <c r="G67" s="72"/>
      <c r="H67" s="72"/>
      <c r="I67" s="72"/>
      <c r="J67" s="72"/>
      <c r="K67" s="72"/>
      <c r="L67" s="72"/>
      <c r="M67" s="72"/>
      <c r="N67" s="73"/>
      <c r="O67" s="31"/>
    </row>
    <row r="68" spans="2:15" ht="15.75" thickBot="1">
      <c r="B68" s="26"/>
      <c r="C68" s="30"/>
      <c r="D68" s="352" t="s">
        <v>90</v>
      </c>
      <c r="E68" s="353"/>
      <c r="F68" s="353"/>
      <c r="G68" s="353"/>
      <c r="H68" s="353"/>
      <c r="I68" s="353"/>
      <c r="J68" s="353"/>
      <c r="K68" s="353"/>
      <c r="L68" s="353"/>
      <c r="M68" s="353"/>
      <c r="N68" s="74">
        <f>ROUND(N36+N49+N57+N66,0)</f>
        <v>280946</v>
      </c>
      <c r="O68" s="31"/>
    </row>
    <row r="69" spans="2:15" ht="15.75" thickTop="1">
      <c r="B69" s="26"/>
      <c r="C69" s="30"/>
      <c r="D69" s="75"/>
      <c r="E69" s="76"/>
      <c r="F69" s="76"/>
      <c r="G69" s="76"/>
      <c r="H69" s="76"/>
      <c r="I69" s="76"/>
      <c r="J69" s="76"/>
      <c r="K69" s="76"/>
      <c r="L69" s="76"/>
      <c r="M69" s="76"/>
      <c r="N69" s="77"/>
      <c r="O69" s="31"/>
    </row>
    <row r="70" spans="2:15">
      <c r="B70" s="26"/>
      <c r="C70" s="30"/>
      <c r="D70" s="78"/>
      <c r="E70" s="79"/>
      <c r="F70" s="79"/>
      <c r="G70" s="79"/>
      <c r="H70" s="354"/>
      <c r="I70" s="354"/>
      <c r="J70" s="354"/>
      <c r="K70" s="354"/>
      <c r="L70" s="79"/>
      <c r="M70" s="79"/>
      <c r="N70" s="80"/>
      <c r="O70" s="31"/>
    </row>
    <row r="71" spans="2:15">
      <c r="B71" s="26"/>
      <c r="C71" s="30"/>
      <c r="D71" s="78"/>
      <c r="E71" s="79"/>
      <c r="F71" s="79"/>
      <c r="G71" s="79"/>
      <c r="H71" s="354"/>
      <c r="I71" s="354"/>
      <c r="J71" s="354"/>
      <c r="K71" s="354"/>
      <c r="L71" s="79"/>
      <c r="M71" s="79"/>
      <c r="N71" s="80"/>
      <c r="O71" s="31"/>
    </row>
    <row r="72" spans="2:15" ht="15.75" thickBot="1">
      <c r="B72" s="26"/>
      <c r="C72" s="30"/>
      <c r="D72" s="78"/>
      <c r="E72" s="79"/>
      <c r="F72" s="79"/>
      <c r="G72" s="81" t="s">
        <v>91</v>
      </c>
      <c r="H72" s="355"/>
      <c r="I72" s="355"/>
      <c r="J72" s="355"/>
      <c r="K72" s="355"/>
      <c r="L72" s="79"/>
      <c r="M72" s="79"/>
      <c r="N72" s="80"/>
      <c r="O72" s="31"/>
    </row>
    <row r="73" spans="2:15">
      <c r="B73" s="26"/>
      <c r="C73" s="30"/>
      <c r="D73" s="78"/>
      <c r="E73" s="79"/>
      <c r="F73" s="79"/>
      <c r="G73" s="82" t="s">
        <v>92</v>
      </c>
      <c r="H73" s="356"/>
      <c r="I73" s="356"/>
      <c r="J73" s="356"/>
      <c r="K73" s="356"/>
      <c r="L73" s="356"/>
      <c r="M73" s="79"/>
      <c r="N73" s="80"/>
      <c r="O73" s="31"/>
    </row>
    <row r="74" spans="2:15" ht="15.75">
      <c r="B74" s="26"/>
      <c r="C74" s="30"/>
      <c r="D74" s="78"/>
      <c r="E74" s="79"/>
      <c r="F74" s="79"/>
      <c r="G74" s="342" t="s">
        <v>93</v>
      </c>
      <c r="H74" s="342"/>
      <c r="I74" s="342"/>
      <c r="J74" s="342"/>
      <c r="K74" s="342"/>
      <c r="L74" s="79"/>
      <c r="M74" s="79"/>
      <c r="N74" s="80"/>
      <c r="O74" s="31"/>
    </row>
    <row r="75" spans="2:15">
      <c r="B75" s="26"/>
      <c r="C75" s="30"/>
      <c r="D75" s="78"/>
      <c r="E75" s="79"/>
      <c r="F75" s="79"/>
      <c r="G75" s="83"/>
      <c r="H75" s="79"/>
      <c r="I75" s="79"/>
      <c r="J75" s="79"/>
      <c r="K75" s="79"/>
      <c r="L75" s="79"/>
      <c r="M75" s="79"/>
      <c r="N75" s="80"/>
      <c r="O75" s="31"/>
    </row>
    <row r="76" spans="2:15">
      <c r="B76" s="26"/>
      <c r="C76" s="30"/>
      <c r="D76" s="78"/>
      <c r="E76" s="79"/>
      <c r="F76" s="79"/>
      <c r="G76" s="357"/>
      <c r="H76" s="357"/>
      <c r="I76" s="357"/>
      <c r="J76" s="357"/>
      <c r="K76" s="357"/>
      <c r="L76" s="79"/>
      <c r="M76" s="79"/>
      <c r="N76" s="80"/>
      <c r="O76" s="31"/>
    </row>
    <row r="77" spans="2:15" ht="15.75" thickBot="1">
      <c r="B77" s="26"/>
      <c r="C77" s="30"/>
      <c r="D77" s="84"/>
      <c r="E77" s="85"/>
      <c r="F77" s="85"/>
      <c r="G77" s="81"/>
      <c r="H77" s="85"/>
      <c r="I77" s="85"/>
      <c r="J77" s="85"/>
      <c r="K77" s="85"/>
      <c r="L77" s="85"/>
      <c r="M77" s="85"/>
      <c r="N77" s="86"/>
      <c r="O77" s="31"/>
    </row>
    <row r="78" spans="2:15" ht="15.75" thickBot="1">
      <c r="B78" s="26"/>
      <c r="C78" s="30"/>
      <c r="D78" s="87" t="s">
        <v>94</v>
      </c>
      <c r="E78" s="88"/>
      <c r="F78" s="358"/>
      <c r="G78" s="358"/>
      <c r="H78" s="358"/>
      <c r="I78" s="358"/>
      <c r="J78" s="358"/>
      <c r="K78" s="358"/>
      <c r="L78" s="358"/>
      <c r="M78" s="358"/>
      <c r="N78" s="359"/>
      <c r="O78" s="31"/>
    </row>
    <row r="79" spans="2:15" ht="15.75" thickBot="1">
      <c r="B79" s="26"/>
      <c r="C79" s="30"/>
      <c r="D79" s="360"/>
      <c r="E79" s="361"/>
      <c r="F79" s="361"/>
      <c r="G79" s="361"/>
      <c r="H79" s="361"/>
      <c r="I79" s="361"/>
      <c r="J79" s="361"/>
      <c r="K79" s="361"/>
      <c r="L79" s="361"/>
      <c r="M79" s="361"/>
      <c r="N79" s="362"/>
      <c r="O79" s="31"/>
    </row>
    <row r="80" spans="2:15" ht="15.75" thickBot="1">
      <c r="B80" s="26"/>
      <c r="C80" s="30"/>
      <c r="D80" s="360"/>
      <c r="E80" s="361"/>
      <c r="F80" s="361"/>
      <c r="G80" s="361"/>
      <c r="H80" s="361"/>
      <c r="I80" s="361"/>
      <c r="J80" s="361"/>
      <c r="K80" s="361"/>
      <c r="L80" s="361"/>
      <c r="M80" s="361"/>
      <c r="N80" s="362"/>
      <c r="O80" s="31"/>
    </row>
    <row r="81" spans="2:15">
      <c r="B81" s="26"/>
      <c r="C81" s="30"/>
      <c r="D81" s="78"/>
      <c r="E81" s="79"/>
      <c r="F81" s="79"/>
      <c r="G81" s="79"/>
      <c r="H81" s="79"/>
      <c r="I81" s="79"/>
      <c r="J81" s="79"/>
      <c r="K81" s="79"/>
      <c r="L81" s="79"/>
      <c r="M81" s="79"/>
      <c r="N81" s="80"/>
      <c r="O81" s="31"/>
    </row>
    <row r="82" spans="2:15">
      <c r="B82" s="26"/>
      <c r="C82" s="30"/>
      <c r="D82" s="89" t="s">
        <v>95</v>
      </c>
      <c r="E82" s="79"/>
      <c r="F82" s="79"/>
      <c r="G82" s="79"/>
      <c r="H82" s="79"/>
      <c r="I82" s="79"/>
      <c r="J82" s="79"/>
      <c r="K82" s="79"/>
      <c r="L82" s="79"/>
      <c r="M82" s="79"/>
      <c r="N82" s="80"/>
      <c r="O82" s="31"/>
    </row>
    <row r="83" spans="2:15">
      <c r="B83" s="26"/>
      <c r="C83" s="30"/>
      <c r="D83" s="363" t="s">
        <v>96</v>
      </c>
      <c r="E83" s="364"/>
      <c r="F83" s="364"/>
      <c r="G83" s="364"/>
      <c r="H83" s="364"/>
      <c r="I83" s="364"/>
      <c r="J83" s="364"/>
      <c r="K83" s="364"/>
      <c r="L83" s="364"/>
      <c r="M83" s="364"/>
      <c r="N83" s="365"/>
      <c r="O83" s="31"/>
    </row>
    <row r="84" spans="2:15">
      <c r="B84" s="26"/>
      <c r="C84" s="30"/>
      <c r="D84" s="363"/>
      <c r="E84" s="364"/>
      <c r="F84" s="364"/>
      <c r="G84" s="364"/>
      <c r="H84" s="364"/>
      <c r="I84" s="364"/>
      <c r="J84" s="364"/>
      <c r="K84" s="364"/>
      <c r="L84" s="364"/>
      <c r="M84" s="364"/>
      <c r="N84" s="365"/>
      <c r="O84" s="31"/>
    </row>
    <row r="85" spans="2:15">
      <c r="B85" s="26"/>
      <c r="C85" s="30"/>
      <c r="D85" s="363" t="s">
        <v>97</v>
      </c>
      <c r="E85" s="364"/>
      <c r="F85" s="364"/>
      <c r="G85" s="364"/>
      <c r="H85" s="364"/>
      <c r="I85" s="364"/>
      <c r="J85" s="364"/>
      <c r="K85" s="364"/>
      <c r="L85" s="364"/>
      <c r="M85" s="364"/>
      <c r="N85" s="365"/>
      <c r="O85" s="31"/>
    </row>
    <row r="86" spans="2:15">
      <c r="B86" s="26"/>
      <c r="C86" s="30"/>
      <c r="D86" s="363"/>
      <c r="E86" s="364"/>
      <c r="F86" s="364"/>
      <c r="G86" s="364"/>
      <c r="H86" s="364"/>
      <c r="I86" s="364"/>
      <c r="J86" s="364"/>
      <c r="K86" s="364"/>
      <c r="L86" s="364"/>
      <c r="M86" s="364"/>
      <c r="N86" s="365"/>
      <c r="O86" s="31"/>
    </row>
    <row r="87" spans="2:15">
      <c r="B87" s="26"/>
      <c r="C87" s="30"/>
      <c r="D87" s="78"/>
      <c r="E87" s="79"/>
      <c r="F87" s="79"/>
      <c r="G87" s="79"/>
      <c r="H87" s="79"/>
      <c r="I87" s="79"/>
      <c r="J87" s="79"/>
      <c r="K87" s="79"/>
      <c r="L87" s="79"/>
      <c r="M87" s="79"/>
      <c r="N87" s="80"/>
      <c r="O87" s="31"/>
    </row>
    <row r="88" spans="2:15">
      <c r="B88" s="26"/>
      <c r="C88" s="30"/>
      <c r="D88" s="78"/>
      <c r="E88" s="79"/>
      <c r="F88" s="79"/>
      <c r="G88" s="79"/>
      <c r="H88" s="79"/>
      <c r="I88" s="79"/>
      <c r="J88" s="79"/>
      <c r="K88" s="79"/>
      <c r="L88" s="79"/>
      <c r="M88" s="79"/>
      <c r="N88" s="80"/>
      <c r="O88" s="31"/>
    </row>
    <row r="89" spans="2:15">
      <c r="B89" s="26"/>
      <c r="C89" s="30"/>
      <c r="D89" s="78"/>
      <c r="E89" s="79"/>
      <c r="F89" s="79"/>
      <c r="G89" s="79"/>
      <c r="H89" s="79"/>
      <c r="I89" s="79"/>
      <c r="J89" s="79"/>
      <c r="K89" s="79"/>
      <c r="L89" s="79"/>
      <c r="M89" s="79"/>
      <c r="N89" s="80"/>
      <c r="O89" s="31"/>
    </row>
    <row r="90" spans="2:15">
      <c r="B90" s="26"/>
      <c r="C90" s="30"/>
      <c r="D90" s="78"/>
      <c r="E90" s="79"/>
      <c r="F90" s="79"/>
      <c r="G90" s="79"/>
      <c r="H90" s="343"/>
      <c r="I90" s="343"/>
      <c r="J90" s="343"/>
      <c r="K90" s="343"/>
      <c r="L90" s="79"/>
      <c r="M90" s="79"/>
      <c r="N90" s="80"/>
      <c r="O90" s="31"/>
    </row>
    <row r="91" spans="2:15">
      <c r="B91" s="26"/>
      <c r="C91" s="30"/>
      <c r="D91" s="78"/>
      <c r="E91" s="79"/>
      <c r="F91" s="79"/>
      <c r="G91" s="79"/>
      <c r="H91" s="343"/>
      <c r="I91" s="343"/>
      <c r="J91" s="343"/>
      <c r="K91" s="343"/>
      <c r="L91" s="79"/>
      <c r="M91" s="79"/>
      <c r="N91" s="80"/>
      <c r="O91" s="31"/>
    </row>
    <row r="92" spans="2:15" ht="15.75" thickBot="1">
      <c r="B92" s="26"/>
      <c r="C92" s="30"/>
      <c r="D92" s="78"/>
      <c r="E92" s="79"/>
      <c r="F92" s="79"/>
      <c r="G92" s="81" t="s">
        <v>91</v>
      </c>
      <c r="H92" s="349"/>
      <c r="I92" s="349"/>
      <c r="J92" s="349"/>
      <c r="K92" s="349"/>
      <c r="L92" s="79"/>
      <c r="M92" s="79"/>
      <c r="N92" s="80"/>
      <c r="O92" s="31"/>
    </row>
    <row r="93" spans="2:15">
      <c r="B93" s="26"/>
      <c r="C93" s="30"/>
      <c r="D93" s="78"/>
      <c r="E93" s="79"/>
      <c r="F93" s="79"/>
      <c r="G93" s="82" t="s">
        <v>92</v>
      </c>
      <c r="H93" s="341"/>
      <c r="I93" s="341"/>
      <c r="J93" s="341"/>
      <c r="K93" s="341"/>
      <c r="L93" s="79"/>
      <c r="M93" s="79"/>
      <c r="N93" s="80"/>
      <c r="O93" s="31"/>
    </row>
    <row r="94" spans="2:15" ht="15.75">
      <c r="B94" s="26"/>
      <c r="C94" s="30"/>
      <c r="D94" s="78"/>
      <c r="E94" s="79"/>
      <c r="F94" s="79"/>
      <c r="G94" s="342" t="s">
        <v>98</v>
      </c>
      <c r="H94" s="342"/>
      <c r="I94" s="342"/>
      <c r="J94" s="342"/>
      <c r="K94" s="342"/>
      <c r="L94" s="79"/>
      <c r="M94" s="79"/>
      <c r="N94" s="80"/>
      <c r="O94" s="31"/>
    </row>
    <row r="95" spans="2:15">
      <c r="B95" s="26"/>
      <c r="C95" s="30"/>
      <c r="D95" s="78"/>
      <c r="E95" s="79"/>
      <c r="F95" s="79"/>
      <c r="G95" s="342"/>
      <c r="H95" s="342"/>
      <c r="I95" s="342"/>
      <c r="J95" s="342"/>
      <c r="K95" s="342"/>
      <c r="L95" s="90"/>
      <c r="M95" s="79"/>
      <c r="N95" s="80"/>
      <c r="O95" s="31"/>
    </row>
    <row r="96" spans="2:15">
      <c r="B96" s="26"/>
      <c r="C96" s="30"/>
      <c r="D96" s="78"/>
      <c r="E96" s="79"/>
      <c r="F96" s="79"/>
      <c r="G96" s="343"/>
      <c r="H96" s="343"/>
      <c r="I96" s="343"/>
      <c r="J96" s="343"/>
      <c r="K96" s="79"/>
      <c r="L96" s="79"/>
      <c r="M96" s="79"/>
      <c r="N96" s="80"/>
      <c r="O96" s="31"/>
    </row>
    <row r="97" spans="2:15" ht="15.75" thickBot="1">
      <c r="B97" s="26"/>
      <c r="C97" s="30"/>
      <c r="D97" s="344"/>
      <c r="E97" s="345"/>
      <c r="F97" s="345"/>
      <c r="G97" s="91"/>
      <c r="H97" s="91"/>
      <c r="I97" s="91"/>
      <c r="J97" s="91"/>
      <c r="K97" s="91"/>
      <c r="L97" s="91"/>
      <c r="M97" s="91"/>
      <c r="N97" s="92"/>
      <c r="O97" s="31"/>
    </row>
    <row r="98" spans="2:15" ht="16.5" thickTop="1" thickBot="1">
      <c r="B98" s="26"/>
      <c r="C98" s="93"/>
      <c r="D98" s="94"/>
      <c r="E98" s="94"/>
      <c r="F98" s="94"/>
      <c r="G98" s="94"/>
      <c r="H98" s="94"/>
      <c r="I98" s="94"/>
      <c r="J98" s="94"/>
      <c r="K98" s="94"/>
      <c r="L98" s="94"/>
      <c r="M98" s="94"/>
      <c r="N98" s="94"/>
      <c r="O98" s="95"/>
    </row>
    <row r="99" spans="2:15" ht="15.75" thickTop="1">
      <c r="B99" s="26"/>
      <c r="C99" s="26"/>
      <c r="D99" s="26"/>
      <c r="E99" s="26"/>
      <c r="F99" s="26"/>
      <c r="G99" s="26"/>
      <c r="H99" s="26"/>
      <c r="I99" s="26"/>
      <c r="J99" s="26"/>
      <c r="K99" s="26"/>
      <c r="L99" s="26"/>
      <c r="M99" s="26"/>
      <c r="N99" s="26"/>
      <c r="O99" s="26"/>
    </row>
  </sheetData>
  <mergeCells count="69">
    <mergeCell ref="D4:G4"/>
    <mergeCell ref="F5:G5"/>
    <mergeCell ref="D7:N7"/>
    <mergeCell ref="D9:D15"/>
    <mergeCell ref="E9:J9"/>
    <mergeCell ref="K9:N10"/>
    <mergeCell ref="E10:J10"/>
    <mergeCell ref="E11:J11"/>
    <mergeCell ref="K11:K12"/>
    <mergeCell ref="L11:N12"/>
    <mergeCell ref="E12:J12"/>
    <mergeCell ref="E13:J15"/>
    <mergeCell ref="K13:K15"/>
    <mergeCell ref="L13:L15"/>
    <mergeCell ref="M13:M15"/>
    <mergeCell ref="N13:N15"/>
    <mergeCell ref="D19:G19"/>
    <mergeCell ref="H19:L19"/>
    <mergeCell ref="D23:N23"/>
    <mergeCell ref="E25:L25"/>
    <mergeCell ref="E26:L26"/>
    <mergeCell ref="D27:N29"/>
    <mergeCell ref="D30:J30"/>
    <mergeCell ref="D31:J31"/>
    <mergeCell ref="D32:J32"/>
    <mergeCell ref="D33:J33"/>
    <mergeCell ref="D34:J34"/>
    <mergeCell ref="D35:J35"/>
    <mergeCell ref="D36:M36"/>
    <mergeCell ref="D37:N39"/>
    <mergeCell ref="D40:J40"/>
    <mergeCell ref="D41:J41"/>
    <mergeCell ref="D42:J42"/>
    <mergeCell ref="D43:J43"/>
    <mergeCell ref="D44:J44"/>
    <mergeCell ref="D45:J45"/>
    <mergeCell ref="D46:J46"/>
    <mergeCell ref="D47:J47"/>
    <mergeCell ref="D48:J48"/>
    <mergeCell ref="D49:M49"/>
    <mergeCell ref="D50:N52"/>
    <mergeCell ref="D53:I53"/>
    <mergeCell ref="D54:I54"/>
    <mergeCell ref="D55:I55"/>
    <mergeCell ref="D56:I56"/>
    <mergeCell ref="D57:M57"/>
    <mergeCell ref="D58:N60"/>
    <mergeCell ref="D61:I61"/>
    <mergeCell ref="D62:I62"/>
    <mergeCell ref="D63:I63"/>
    <mergeCell ref="D64:I64"/>
    <mergeCell ref="D65:I65"/>
    <mergeCell ref="H90:K92"/>
    <mergeCell ref="D66:M66"/>
    <mergeCell ref="D68:M68"/>
    <mergeCell ref="H70:K72"/>
    <mergeCell ref="H73:L73"/>
    <mergeCell ref="G74:K74"/>
    <mergeCell ref="G76:K76"/>
    <mergeCell ref="F78:N78"/>
    <mergeCell ref="D79:N79"/>
    <mergeCell ref="D80:N80"/>
    <mergeCell ref="D83:N84"/>
    <mergeCell ref="D85:N86"/>
    <mergeCell ref="H93:K93"/>
    <mergeCell ref="G94:K94"/>
    <mergeCell ref="G95:K95"/>
    <mergeCell ref="G96:J96"/>
    <mergeCell ref="D97:F97"/>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AV90"/>
  <sheetViews>
    <sheetView topLeftCell="A16" zoomScale="55" zoomScaleNormal="55" workbookViewId="0">
      <selection activeCell="R74" sqref="R74"/>
    </sheetView>
  </sheetViews>
  <sheetFormatPr baseColWidth="10" defaultRowHeight="15"/>
  <cols>
    <col min="19" max="41" width="1.7109375" customWidth="1"/>
  </cols>
  <sheetData>
    <row r="1" spans="2:48" ht="15.75" thickBot="1"/>
    <row r="2" spans="2:48">
      <c r="B2" s="325"/>
      <c r="C2" s="326"/>
      <c r="D2" s="326"/>
      <c r="E2" s="326"/>
      <c r="F2" s="326"/>
      <c r="G2" s="326"/>
      <c r="H2" s="326"/>
      <c r="I2" s="326"/>
      <c r="J2" s="326"/>
      <c r="K2" s="326"/>
      <c r="L2" s="326"/>
      <c r="M2" s="326"/>
      <c r="N2" s="326"/>
      <c r="O2" s="326"/>
      <c r="P2" s="326"/>
      <c r="Q2" s="326"/>
      <c r="R2" s="326"/>
      <c r="S2" s="331" t="s">
        <v>225</v>
      </c>
      <c r="T2" s="331"/>
      <c r="U2" s="331"/>
      <c r="V2" s="331"/>
      <c r="W2" s="331"/>
      <c r="X2" s="331"/>
      <c r="Y2" s="331"/>
      <c r="Z2" s="331"/>
      <c r="AA2" s="331"/>
      <c r="AB2" s="331"/>
      <c r="AC2" s="331"/>
      <c r="AD2" s="331"/>
      <c r="AE2" s="331"/>
      <c r="AF2" s="331"/>
      <c r="AG2" s="331"/>
      <c r="AH2" s="331"/>
      <c r="AI2" s="331"/>
      <c r="AJ2" s="331"/>
      <c r="AK2" s="331"/>
      <c r="AL2" s="331"/>
      <c r="AM2" s="331"/>
      <c r="AN2" s="331"/>
      <c r="AO2" s="331"/>
      <c r="AP2" s="331"/>
      <c r="AQ2" s="331"/>
      <c r="AR2" s="331"/>
      <c r="AS2" s="332"/>
      <c r="AT2" s="337"/>
      <c r="AU2" s="294"/>
      <c r="AV2" s="295"/>
    </row>
    <row r="3" spans="2:48">
      <c r="B3" s="327"/>
      <c r="C3" s="328"/>
      <c r="D3" s="328"/>
      <c r="E3" s="328"/>
      <c r="F3" s="328"/>
      <c r="G3" s="328"/>
      <c r="H3" s="328"/>
      <c r="I3" s="328"/>
      <c r="J3" s="328"/>
      <c r="K3" s="328"/>
      <c r="L3" s="328"/>
      <c r="M3" s="328"/>
      <c r="N3" s="328"/>
      <c r="O3" s="328"/>
      <c r="P3" s="328"/>
      <c r="Q3" s="328"/>
      <c r="R3" s="328"/>
      <c r="S3" s="333"/>
      <c r="T3" s="333"/>
      <c r="U3" s="333"/>
      <c r="V3" s="333"/>
      <c r="W3" s="333"/>
      <c r="X3" s="333"/>
      <c r="Y3" s="333"/>
      <c r="Z3" s="333"/>
      <c r="AA3" s="333"/>
      <c r="AB3" s="333"/>
      <c r="AC3" s="333"/>
      <c r="AD3" s="333"/>
      <c r="AE3" s="333"/>
      <c r="AF3" s="333"/>
      <c r="AG3" s="333"/>
      <c r="AH3" s="333"/>
      <c r="AI3" s="333"/>
      <c r="AJ3" s="333"/>
      <c r="AK3" s="333"/>
      <c r="AL3" s="333"/>
      <c r="AM3" s="333"/>
      <c r="AN3" s="333"/>
      <c r="AO3" s="333"/>
      <c r="AP3" s="333"/>
      <c r="AQ3" s="333"/>
      <c r="AR3" s="333"/>
      <c r="AS3" s="334"/>
      <c r="AT3" s="338"/>
      <c r="AU3" s="242"/>
      <c r="AV3" s="250"/>
    </row>
    <row r="4" spans="2:48">
      <c r="B4" s="327"/>
      <c r="C4" s="328"/>
      <c r="D4" s="328"/>
      <c r="E4" s="328"/>
      <c r="F4" s="328"/>
      <c r="G4" s="328"/>
      <c r="H4" s="328"/>
      <c r="I4" s="328"/>
      <c r="J4" s="328"/>
      <c r="K4" s="328"/>
      <c r="L4" s="328"/>
      <c r="M4" s="328"/>
      <c r="N4" s="328"/>
      <c r="O4" s="328"/>
      <c r="P4" s="328"/>
      <c r="Q4" s="328"/>
      <c r="R4" s="328"/>
      <c r="S4" s="333"/>
      <c r="T4" s="333"/>
      <c r="U4" s="333"/>
      <c r="V4" s="333"/>
      <c r="W4" s="333"/>
      <c r="X4" s="333"/>
      <c r="Y4" s="333"/>
      <c r="Z4" s="333"/>
      <c r="AA4" s="333"/>
      <c r="AB4" s="333"/>
      <c r="AC4" s="333"/>
      <c r="AD4" s="333"/>
      <c r="AE4" s="333"/>
      <c r="AF4" s="333"/>
      <c r="AG4" s="333"/>
      <c r="AH4" s="333"/>
      <c r="AI4" s="333"/>
      <c r="AJ4" s="333"/>
      <c r="AK4" s="333"/>
      <c r="AL4" s="333"/>
      <c r="AM4" s="333"/>
      <c r="AN4" s="333"/>
      <c r="AO4" s="333"/>
      <c r="AP4" s="333"/>
      <c r="AQ4" s="333"/>
      <c r="AR4" s="333"/>
      <c r="AS4" s="334"/>
      <c r="AT4" s="338"/>
      <c r="AU4" s="242"/>
      <c r="AV4" s="250"/>
    </row>
    <row r="5" spans="2:48">
      <c r="B5" s="327"/>
      <c r="C5" s="328"/>
      <c r="D5" s="328"/>
      <c r="E5" s="328"/>
      <c r="F5" s="328"/>
      <c r="G5" s="328"/>
      <c r="H5" s="328"/>
      <c r="I5" s="328"/>
      <c r="J5" s="328"/>
      <c r="K5" s="328"/>
      <c r="L5" s="328"/>
      <c r="M5" s="328"/>
      <c r="N5" s="328"/>
      <c r="O5" s="328"/>
      <c r="P5" s="328"/>
      <c r="Q5" s="328"/>
      <c r="R5" s="328"/>
      <c r="S5" s="333"/>
      <c r="T5" s="333"/>
      <c r="U5" s="333"/>
      <c r="V5" s="333"/>
      <c r="W5" s="333"/>
      <c r="X5" s="333"/>
      <c r="Y5" s="333"/>
      <c r="Z5" s="333"/>
      <c r="AA5" s="333"/>
      <c r="AB5" s="333"/>
      <c r="AC5" s="333"/>
      <c r="AD5" s="333"/>
      <c r="AE5" s="333"/>
      <c r="AF5" s="333"/>
      <c r="AG5" s="333"/>
      <c r="AH5" s="333"/>
      <c r="AI5" s="333"/>
      <c r="AJ5" s="333"/>
      <c r="AK5" s="333"/>
      <c r="AL5" s="333"/>
      <c r="AM5" s="333"/>
      <c r="AN5" s="333"/>
      <c r="AO5" s="333"/>
      <c r="AP5" s="333"/>
      <c r="AQ5" s="333"/>
      <c r="AR5" s="333"/>
      <c r="AS5" s="334"/>
      <c r="AT5" s="338"/>
      <c r="AU5" s="242"/>
      <c r="AV5" s="250"/>
    </row>
    <row r="6" spans="2:48">
      <c r="B6" s="327"/>
      <c r="C6" s="328"/>
      <c r="D6" s="328"/>
      <c r="E6" s="328"/>
      <c r="F6" s="328"/>
      <c r="G6" s="328"/>
      <c r="H6" s="328"/>
      <c r="I6" s="328"/>
      <c r="J6" s="328"/>
      <c r="K6" s="328"/>
      <c r="L6" s="328"/>
      <c r="M6" s="328"/>
      <c r="N6" s="328"/>
      <c r="O6" s="328"/>
      <c r="P6" s="328"/>
      <c r="Q6" s="328"/>
      <c r="R6" s="328"/>
      <c r="S6" s="333"/>
      <c r="T6" s="333"/>
      <c r="U6" s="333"/>
      <c r="V6" s="333"/>
      <c r="W6" s="333"/>
      <c r="X6" s="333"/>
      <c r="Y6" s="333"/>
      <c r="Z6" s="333"/>
      <c r="AA6" s="333"/>
      <c r="AB6" s="333"/>
      <c r="AC6" s="333"/>
      <c r="AD6" s="333"/>
      <c r="AE6" s="333"/>
      <c r="AF6" s="333"/>
      <c r="AG6" s="333"/>
      <c r="AH6" s="333"/>
      <c r="AI6" s="333"/>
      <c r="AJ6" s="333"/>
      <c r="AK6" s="333"/>
      <c r="AL6" s="333"/>
      <c r="AM6" s="333"/>
      <c r="AN6" s="333"/>
      <c r="AO6" s="333"/>
      <c r="AP6" s="333"/>
      <c r="AQ6" s="333"/>
      <c r="AR6" s="333"/>
      <c r="AS6" s="334"/>
      <c r="AT6" s="338"/>
      <c r="AU6" s="242"/>
      <c r="AV6" s="250"/>
    </row>
    <row r="7" spans="2:48">
      <c r="B7" s="329"/>
      <c r="C7" s="330"/>
      <c r="D7" s="330"/>
      <c r="E7" s="330"/>
      <c r="F7" s="330"/>
      <c r="G7" s="330"/>
      <c r="H7" s="330"/>
      <c r="I7" s="330"/>
      <c r="J7" s="330"/>
      <c r="K7" s="330"/>
      <c r="L7" s="330"/>
      <c r="M7" s="330"/>
      <c r="N7" s="330"/>
      <c r="O7" s="330"/>
      <c r="P7" s="330"/>
      <c r="Q7" s="330"/>
      <c r="R7" s="330"/>
      <c r="S7" s="335"/>
      <c r="T7" s="335"/>
      <c r="U7" s="335"/>
      <c r="V7" s="335"/>
      <c r="W7" s="335"/>
      <c r="X7" s="335"/>
      <c r="Y7" s="335"/>
      <c r="Z7" s="335"/>
      <c r="AA7" s="335"/>
      <c r="AB7" s="335"/>
      <c r="AC7" s="335"/>
      <c r="AD7" s="335"/>
      <c r="AE7" s="335"/>
      <c r="AF7" s="335"/>
      <c r="AG7" s="335"/>
      <c r="AH7" s="335"/>
      <c r="AI7" s="335"/>
      <c r="AJ7" s="335"/>
      <c r="AK7" s="335"/>
      <c r="AL7" s="335"/>
      <c r="AM7" s="335"/>
      <c r="AN7" s="335"/>
      <c r="AO7" s="335"/>
      <c r="AP7" s="335"/>
      <c r="AQ7" s="335"/>
      <c r="AR7" s="335"/>
      <c r="AS7" s="336"/>
      <c r="AT7" s="339"/>
      <c r="AU7" s="256"/>
      <c r="AV7" s="296"/>
    </row>
    <row r="8" spans="2:48" ht="18">
      <c r="B8" s="340" t="s">
        <v>132</v>
      </c>
      <c r="C8" s="269"/>
      <c r="D8" s="269"/>
      <c r="E8" s="269"/>
      <c r="F8" s="269"/>
      <c r="G8" s="269"/>
      <c r="H8" s="269"/>
      <c r="I8" s="269"/>
      <c r="J8" s="269"/>
      <c r="K8" s="269"/>
      <c r="L8" s="269"/>
      <c r="M8" s="269"/>
      <c r="N8" s="270"/>
      <c r="O8" s="316" t="s">
        <v>226</v>
      </c>
      <c r="P8" s="269"/>
      <c r="Q8" s="269"/>
      <c r="R8" s="269"/>
      <c r="S8" s="269"/>
      <c r="T8" s="269"/>
      <c r="U8" s="269"/>
      <c r="V8" s="269"/>
      <c r="W8" s="269"/>
      <c r="X8" s="269"/>
      <c r="Y8" s="269"/>
      <c r="Z8" s="269"/>
      <c r="AA8" s="269"/>
      <c r="AB8" s="269"/>
      <c r="AC8" s="269"/>
      <c r="AD8" s="269"/>
      <c r="AE8" s="269"/>
      <c r="AF8" s="269"/>
      <c r="AG8" s="269"/>
      <c r="AH8" s="269"/>
      <c r="AI8" s="269"/>
      <c r="AJ8" s="269"/>
      <c r="AK8" s="269"/>
      <c r="AL8" s="269"/>
      <c r="AM8" s="269"/>
      <c r="AN8" s="269"/>
      <c r="AO8" s="269"/>
      <c r="AP8" s="269"/>
      <c r="AQ8" s="269"/>
      <c r="AR8" s="269"/>
      <c r="AS8" s="269"/>
      <c r="AT8" s="269"/>
      <c r="AU8" s="269"/>
      <c r="AV8" s="323"/>
    </row>
    <row r="9" spans="2:48" ht="18">
      <c r="B9" s="135"/>
      <c r="C9" s="136"/>
      <c r="D9" s="136"/>
      <c r="E9" s="136"/>
      <c r="F9" s="136"/>
      <c r="G9" s="136"/>
      <c r="H9" s="136"/>
      <c r="I9" s="136"/>
      <c r="J9" s="136"/>
      <c r="K9" s="136"/>
      <c r="L9" s="136"/>
      <c r="M9" s="136"/>
      <c r="N9" s="136"/>
      <c r="O9" s="136"/>
      <c r="P9" s="136"/>
      <c r="Q9" s="136"/>
      <c r="R9" s="136"/>
      <c r="S9" s="136"/>
      <c r="T9" s="136"/>
      <c r="U9" s="136"/>
      <c r="V9" s="136"/>
      <c r="W9" s="136"/>
      <c r="X9" s="136"/>
      <c r="Y9" s="136"/>
      <c r="Z9" s="136"/>
      <c r="AA9" s="136"/>
      <c r="AB9" s="136"/>
      <c r="AC9" s="136"/>
      <c r="AD9" s="136"/>
      <c r="AE9" s="136"/>
      <c r="AF9" s="136"/>
      <c r="AG9" s="136"/>
      <c r="AH9" s="136"/>
      <c r="AI9" s="136"/>
      <c r="AJ9" s="136"/>
      <c r="AK9" s="136"/>
      <c r="AL9" s="136"/>
      <c r="AM9" s="136"/>
      <c r="AN9" s="136"/>
      <c r="AO9" s="136"/>
      <c r="AP9" s="136"/>
      <c r="AQ9" s="136"/>
      <c r="AR9" s="136"/>
      <c r="AS9" s="136"/>
      <c r="AT9" s="136"/>
      <c r="AU9" s="137"/>
      <c r="AV9" s="138"/>
    </row>
    <row r="10" spans="2:48" ht="18">
      <c r="B10" s="297" t="s">
        <v>59</v>
      </c>
      <c r="C10" s="269"/>
      <c r="D10" s="269"/>
      <c r="E10" s="269"/>
      <c r="F10" s="269"/>
      <c r="G10" s="269"/>
      <c r="H10" s="270"/>
      <c r="I10" s="303" t="s">
        <v>60</v>
      </c>
      <c r="J10" s="304"/>
      <c r="K10" s="324"/>
      <c r="L10" s="270"/>
      <c r="M10" s="303" t="s">
        <v>61</v>
      </c>
      <c r="N10" s="304"/>
      <c r="O10" s="324"/>
      <c r="P10" s="270"/>
      <c r="Q10" s="303" t="s">
        <v>62</v>
      </c>
      <c r="R10" s="304"/>
      <c r="S10" s="316">
        <v>2026</v>
      </c>
      <c r="T10" s="317"/>
      <c r="U10" s="317"/>
      <c r="V10" s="318"/>
      <c r="W10" s="139"/>
      <c r="X10" s="139"/>
      <c r="Y10" s="139"/>
      <c r="Z10" s="139"/>
      <c r="AA10" s="139"/>
      <c r="AB10" s="139"/>
      <c r="AC10" s="139"/>
      <c r="AD10" s="140"/>
      <c r="AE10" s="319" t="s">
        <v>227</v>
      </c>
      <c r="AF10" s="320"/>
      <c r="AG10" s="320"/>
      <c r="AH10" s="320"/>
      <c r="AI10" s="320"/>
      <c r="AJ10" s="321"/>
      <c r="AK10" s="301">
        <v>1</v>
      </c>
      <c r="AL10" s="322"/>
      <c r="AM10" s="322"/>
      <c r="AN10" s="302"/>
      <c r="AO10" s="136"/>
      <c r="AP10" s="141" t="s">
        <v>42</v>
      </c>
      <c r="AQ10" s="300"/>
      <c r="AR10" s="269"/>
      <c r="AS10" s="269"/>
      <c r="AT10" s="269"/>
      <c r="AU10" s="269"/>
      <c r="AV10" s="323"/>
    </row>
    <row r="11" spans="2:48" ht="18">
      <c r="B11" s="142"/>
      <c r="C11" s="136"/>
      <c r="D11" s="136"/>
      <c r="E11" s="136"/>
      <c r="F11" s="136"/>
      <c r="G11" s="136"/>
      <c r="H11" s="136"/>
      <c r="I11" s="136"/>
      <c r="J11" s="136"/>
      <c r="K11" s="136"/>
      <c r="L11" s="136"/>
      <c r="M11" s="136"/>
      <c r="N11" s="136"/>
      <c r="O11" s="136"/>
      <c r="P11" s="136"/>
      <c r="Q11" s="136"/>
      <c r="R11" s="136"/>
      <c r="S11" s="136"/>
      <c r="T11" s="136"/>
      <c r="U11" s="136"/>
      <c r="V11" s="136"/>
      <c r="W11" s="136"/>
      <c r="X11" s="136"/>
      <c r="Y11" s="136"/>
      <c r="Z11" s="136"/>
      <c r="AA11" s="136"/>
      <c r="AB11" s="136"/>
      <c r="AC11" s="136"/>
      <c r="AD11" s="136"/>
      <c r="AE11" s="136"/>
      <c r="AF11" s="136"/>
      <c r="AG11" s="136"/>
      <c r="AH11" s="136"/>
      <c r="AI11" s="136"/>
      <c r="AJ11" s="136"/>
      <c r="AK11" s="136"/>
      <c r="AL11" s="136"/>
      <c r="AM11" s="136"/>
      <c r="AN11" s="136"/>
      <c r="AO11" s="136"/>
      <c r="AP11" s="136"/>
      <c r="AQ11" s="136"/>
      <c r="AR11" s="136"/>
      <c r="AS11" s="136"/>
      <c r="AT11" s="136"/>
      <c r="AU11" s="137"/>
      <c r="AV11" s="143"/>
    </row>
    <row r="12" spans="2:48">
      <c r="B12" s="306" t="s">
        <v>133</v>
      </c>
      <c r="C12" s="307"/>
      <c r="D12" s="307"/>
      <c r="E12" s="307"/>
      <c r="F12" s="307"/>
      <c r="G12" s="307"/>
      <c r="H12" s="307"/>
      <c r="I12" s="307"/>
      <c r="J12" s="307"/>
      <c r="K12" s="308"/>
      <c r="L12" s="312"/>
      <c r="M12" s="307"/>
      <c r="N12" s="307"/>
      <c r="O12" s="307"/>
      <c r="P12" s="307"/>
      <c r="Q12" s="307"/>
      <c r="R12" s="307"/>
      <c r="S12" s="307"/>
      <c r="T12" s="307"/>
      <c r="U12" s="307"/>
      <c r="V12" s="307"/>
      <c r="W12" s="307"/>
      <c r="X12" s="307"/>
      <c r="Y12" s="307"/>
      <c r="Z12" s="307"/>
      <c r="AA12" s="307"/>
      <c r="AB12" s="307"/>
      <c r="AC12" s="307"/>
      <c r="AD12" s="307"/>
      <c r="AE12" s="307"/>
      <c r="AF12" s="307"/>
      <c r="AG12" s="307"/>
      <c r="AH12" s="307"/>
      <c r="AI12" s="307"/>
      <c r="AJ12" s="307"/>
      <c r="AK12" s="307"/>
      <c r="AL12" s="307"/>
      <c r="AM12" s="307"/>
      <c r="AN12" s="307"/>
      <c r="AO12" s="307"/>
      <c r="AP12" s="307"/>
      <c r="AQ12" s="307"/>
      <c r="AR12" s="307"/>
      <c r="AS12" s="307"/>
      <c r="AT12" s="307"/>
      <c r="AU12" s="307"/>
      <c r="AV12" s="313"/>
    </row>
    <row r="13" spans="2:48">
      <c r="B13" s="309"/>
      <c r="C13" s="310"/>
      <c r="D13" s="310"/>
      <c r="E13" s="310"/>
      <c r="F13" s="310"/>
      <c r="G13" s="310"/>
      <c r="H13" s="310"/>
      <c r="I13" s="310"/>
      <c r="J13" s="310"/>
      <c r="K13" s="311"/>
      <c r="L13" s="314"/>
      <c r="M13" s="310"/>
      <c r="N13" s="310"/>
      <c r="O13" s="310"/>
      <c r="P13" s="310"/>
      <c r="Q13" s="310"/>
      <c r="R13" s="310"/>
      <c r="S13" s="310"/>
      <c r="T13" s="310"/>
      <c r="U13" s="310"/>
      <c r="V13" s="310"/>
      <c r="W13" s="310"/>
      <c r="X13" s="310"/>
      <c r="Y13" s="310"/>
      <c r="Z13" s="310"/>
      <c r="AA13" s="310"/>
      <c r="AB13" s="310"/>
      <c r="AC13" s="310"/>
      <c r="AD13" s="310"/>
      <c r="AE13" s="310"/>
      <c r="AF13" s="310"/>
      <c r="AG13" s="310"/>
      <c r="AH13" s="310"/>
      <c r="AI13" s="310"/>
      <c r="AJ13" s="310"/>
      <c r="AK13" s="310"/>
      <c r="AL13" s="310"/>
      <c r="AM13" s="310"/>
      <c r="AN13" s="310"/>
      <c r="AO13" s="310"/>
      <c r="AP13" s="310"/>
      <c r="AQ13" s="310"/>
      <c r="AR13" s="310"/>
      <c r="AS13" s="310"/>
      <c r="AT13" s="310"/>
      <c r="AU13" s="310"/>
      <c r="AV13" s="315"/>
    </row>
    <row r="14" spans="2:48" ht="18">
      <c r="B14" s="297" t="s">
        <v>134</v>
      </c>
      <c r="C14" s="298"/>
      <c r="D14" s="298"/>
      <c r="E14" s="298"/>
      <c r="F14" s="298"/>
      <c r="G14" s="298"/>
      <c r="H14" s="298"/>
      <c r="I14" s="298"/>
      <c r="J14" s="298"/>
      <c r="K14" s="299"/>
      <c r="L14" s="300">
        <v>0</v>
      </c>
      <c r="M14" s="298"/>
      <c r="N14" s="298"/>
      <c r="O14" s="298"/>
      <c r="P14" s="298"/>
      <c r="Q14" s="298"/>
      <c r="R14" s="298"/>
      <c r="S14" s="298"/>
      <c r="T14" s="298"/>
      <c r="U14" s="298"/>
      <c r="V14" s="298"/>
      <c r="W14" s="298"/>
      <c r="X14" s="298"/>
      <c r="Y14" s="298"/>
      <c r="Z14" s="298"/>
      <c r="AA14" s="298"/>
      <c r="AB14" s="298"/>
      <c r="AC14" s="298"/>
      <c r="AD14" s="298"/>
      <c r="AE14" s="298"/>
      <c r="AF14" s="298"/>
      <c r="AG14" s="298"/>
      <c r="AH14" s="298"/>
      <c r="AI14" s="298"/>
      <c r="AJ14" s="298"/>
      <c r="AK14" s="298"/>
      <c r="AL14" s="298"/>
      <c r="AM14" s="298"/>
      <c r="AN14" s="298"/>
      <c r="AO14" s="299"/>
      <c r="AP14" s="144"/>
      <c r="AQ14" s="301"/>
      <c r="AR14" s="302"/>
      <c r="AS14" s="145"/>
      <c r="AT14" s="146"/>
      <c r="AU14" s="147"/>
      <c r="AV14" s="148"/>
    </row>
    <row r="15" spans="2:48" ht="18">
      <c r="B15" s="297" t="s">
        <v>135</v>
      </c>
      <c r="C15" s="298"/>
      <c r="D15" s="298"/>
      <c r="E15" s="298"/>
      <c r="F15" s="298"/>
      <c r="G15" s="298"/>
      <c r="H15" s="298"/>
      <c r="I15" s="298"/>
      <c r="J15" s="298"/>
      <c r="K15" s="299"/>
      <c r="L15" s="300"/>
      <c r="M15" s="298"/>
      <c r="N15" s="298"/>
      <c r="O15" s="298"/>
      <c r="P15" s="298"/>
      <c r="Q15" s="298"/>
      <c r="R15" s="298"/>
      <c r="S15" s="298"/>
      <c r="T15" s="298"/>
      <c r="U15" s="298"/>
      <c r="V15" s="298"/>
      <c r="W15" s="298"/>
      <c r="X15" s="298"/>
      <c r="Y15" s="298"/>
      <c r="Z15" s="298"/>
      <c r="AA15" s="298"/>
      <c r="AB15" s="298"/>
      <c r="AC15" s="298"/>
      <c r="AD15" s="298"/>
      <c r="AE15" s="298"/>
      <c r="AF15" s="298"/>
      <c r="AG15" s="298"/>
      <c r="AH15" s="298"/>
      <c r="AI15" s="298"/>
      <c r="AJ15" s="298"/>
      <c r="AK15" s="298"/>
      <c r="AL15" s="298"/>
      <c r="AM15" s="298"/>
      <c r="AN15" s="298"/>
      <c r="AO15" s="299"/>
      <c r="AP15" s="144" t="s">
        <v>136</v>
      </c>
      <c r="AQ15" s="301"/>
      <c r="AR15" s="302"/>
      <c r="AS15" s="303" t="s">
        <v>137</v>
      </c>
      <c r="AT15" s="304"/>
      <c r="AU15" s="301"/>
      <c r="AV15" s="305"/>
    </row>
    <row r="16" spans="2:48" ht="18">
      <c r="B16" s="297" t="s">
        <v>138</v>
      </c>
      <c r="C16" s="298"/>
      <c r="D16" s="298"/>
      <c r="E16" s="298"/>
      <c r="F16" s="298"/>
      <c r="G16" s="298"/>
      <c r="H16" s="298"/>
      <c r="I16" s="298"/>
      <c r="J16" s="298"/>
      <c r="K16" s="299"/>
      <c r="L16" s="300"/>
      <c r="M16" s="298"/>
      <c r="N16" s="298"/>
      <c r="O16" s="298"/>
      <c r="P16" s="298"/>
      <c r="Q16" s="298"/>
      <c r="R16" s="298"/>
      <c r="S16" s="298"/>
      <c r="T16" s="298"/>
      <c r="U16" s="298"/>
      <c r="V16" s="298"/>
      <c r="W16" s="298"/>
      <c r="X16" s="298"/>
      <c r="Y16" s="298"/>
      <c r="Z16" s="298"/>
      <c r="AA16" s="298"/>
      <c r="AB16" s="298"/>
      <c r="AC16" s="298"/>
      <c r="AD16" s="298"/>
      <c r="AE16" s="298"/>
      <c r="AF16" s="298"/>
      <c r="AG16" s="298"/>
      <c r="AH16" s="298"/>
      <c r="AI16" s="298"/>
      <c r="AJ16" s="298"/>
      <c r="AK16" s="298"/>
      <c r="AL16" s="298"/>
      <c r="AM16" s="298"/>
      <c r="AN16" s="298"/>
      <c r="AO16" s="299"/>
      <c r="AP16" s="144" t="s">
        <v>136</v>
      </c>
      <c r="AQ16" s="301"/>
      <c r="AR16" s="302"/>
      <c r="AS16" s="303" t="s">
        <v>137</v>
      </c>
      <c r="AT16" s="304"/>
      <c r="AU16" s="301"/>
      <c r="AV16" s="305"/>
    </row>
    <row r="17" spans="2:48" ht="21" thickBot="1">
      <c r="B17" s="275"/>
      <c r="C17" s="269"/>
      <c r="D17" s="269"/>
      <c r="E17" s="269"/>
      <c r="F17" s="269"/>
      <c r="G17" s="269"/>
      <c r="H17" s="269"/>
      <c r="I17" s="269"/>
      <c r="J17" s="269"/>
      <c r="K17" s="269"/>
      <c r="L17" s="269"/>
      <c r="M17" s="269"/>
      <c r="N17" s="269"/>
      <c r="O17" s="269"/>
      <c r="P17" s="269"/>
      <c r="Q17" s="269"/>
      <c r="R17" s="269"/>
      <c r="S17" s="269"/>
      <c r="T17" s="269"/>
      <c r="U17" s="269"/>
      <c r="V17" s="269"/>
      <c r="W17" s="269"/>
      <c r="X17" s="269"/>
      <c r="Y17" s="269"/>
      <c r="Z17" s="269"/>
      <c r="AA17" s="269"/>
      <c r="AB17" s="269"/>
      <c r="AC17" s="269"/>
      <c r="AD17" s="269"/>
      <c r="AE17" s="269"/>
      <c r="AF17" s="269"/>
      <c r="AG17" s="269"/>
      <c r="AH17" s="269"/>
      <c r="AI17" s="269"/>
      <c r="AJ17" s="269"/>
      <c r="AK17" s="269"/>
      <c r="AL17" s="269"/>
      <c r="AM17" s="269"/>
      <c r="AN17" s="269"/>
      <c r="AO17" s="269"/>
      <c r="AP17" s="239"/>
      <c r="AQ17" s="239"/>
      <c r="AR17" s="239"/>
      <c r="AS17" s="239"/>
      <c r="AT17" s="239"/>
      <c r="AU17" s="239"/>
      <c r="AV17" s="248"/>
    </row>
    <row r="18" spans="2:48">
      <c r="B18" s="276" t="s">
        <v>139</v>
      </c>
      <c r="C18" s="239"/>
      <c r="D18" s="239"/>
      <c r="E18" s="239"/>
      <c r="F18" s="239"/>
      <c r="G18" s="240"/>
      <c r="H18" s="278" t="s">
        <v>24</v>
      </c>
      <c r="I18" s="239"/>
      <c r="J18" s="239"/>
      <c r="K18" s="240"/>
      <c r="L18" s="280" t="s">
        <v>140</v>
      </c>
      <c r="M18" s="239"/>
      <c r="N18" s="240"/>
      <c r="O18" s="281" t="s">
        <v>221</v>
      </c>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c r="AN18" s="282"/>
      <c r="AO18" s="282"/>
      <c r="AP18" s="288" t="s">
        <v>141</v>
      </c>
      <c r="AQ18" s="290" t="s">
        <v>220</v>
      </c>
      <c r="AR18" s="292" t="s">
        <v>142</v>
      </c>
      <c r="AS18" s="293" t="s">
        <v>143</v>
      </c>
      <c r="AT18" s="294"/>
      <c r="AU18" s="294"/>
      <c r="AV18" s="295"/>
    </row>
    <row r="19" spans="2:48">
      <c r="B19" s="241"/>
      <c r="C19" s="242"/>
      <c r="D19" s="242"/>
      <c r="E19" s="242"/>
      <c r="F19" s="242"/>
      <c r="G19" s="243"/>
      <c r="H19" s="249"/>
      <c r="I19" s="242"/>
      <c r="J19" s="242"/>
      <c r="K19" s="243"/>
      <c r="L19" s="249"/>
      <c r="M19" s="242"/>
      <c r="N19" s="243"/>
      <c r="O19" s="283"/>
      <c r="P19" s="284"/>
      <c r="Q19" s="284"/>
      <c r="R19" s="284"/>
      <c r="S19" s="284"/>
      <c r="T19" s="284"/>
      <c r="U19" s="284"/>
      <c r="V19" s="284"/>
      <c r="W19" s="284"/>
      <c r="X19" s="284"/>
      <c r="Y19" s="284"/>
      <c r="Z19" s="284"/>
      <c r="AA19" s="284"/>
      <c r="AB19" s="284"/>
      <c r="AC19" s="284"/>
      <c r="AD19" s="284"/>
      <c r="AE19" s="284"/>
      <c r="AF19" s="284"/>
      <c r="AG19" s="284"/>
      <c r="AH19" s="284"/>
      <c r="AI19" s="284"/>
      <c r="AJ19" s="284"/>
      <c r="AK19" s="284"/>
      <c r="AL19" s="284"/>
      <c r="AM19" s="284"/>
      <c r="AN19" s="284"/>
      <c r="AO19" s="285"/>
      <c r="AP19" s="289"/>
      <c r="AQ19" s="291"/>
      <c r="AR19" s="291"/>
      <c r="AS19" s="249"/>
      <c r="AT19" s="242"/>
      <c r="AU19" s="242"/>
      <c r="AV19" s="250"/>
    </row>
    <row r="20" spans="2:48">
      <c r="B20" s="255"/>
      <c r="C20" s="256"/>
      <c r="D20" s="256"/>
      <c r="E20" s="256"/>
      <c r="F20" s="256"/>
      <c r="G20" s="277"/>
      <c r="H20" s="279"/>
      <c r="I20" s="256"/>
      <c r="J20" s="256"/>
      <c r="K20" s="277"/>
      <c r="L20" s="279"/>
      <c r="M20" s="256"/>
      <c r="N20" s="277"/>
      <c r="O20" s="286"/>
      <c r="P20" s="287"/>
      <c r="Q20" s="287"/>
      <c r="R20" s="287"/>
      <c r="S20" s="287"/>
      <c r="T20" s="287"/>
      <c r="U20" s="287"/>
      <c r="V20" s="287"/>
      <c r="W20" s="287"/>
      <c r="X20" s="287"/>
      <c r="Y20" s="287"/>
      <c r="Z20" s="287"/>
      <c r="AA20" s="287"/>
      <c r="AB20" s="287"/>
      <c r="AC20" s="287"/>
      <c r="AD20" s="287"/>
      <c r="AE20" s="287"/>
      <c r="AF20" s="287"/>
      <c r="AG20" s="287"/>
      <c r="AH20" s="287"/>
      <c r="AI20" s="287"/>
      <c r="AJ20" s="287"/>
      <c r="AK20" s="287"/>
      <c r="AL20" s="287"/>
      <c r="AM20" s="287"/>
      <c r="AN20" s="287"/>
      <c r="AO20" s="287"/>
      <c r="AP20" s="267"/>
      <c r="AQ20" s="274"/>
      <c r="AR20" s="274"/>
      <c r="AS20" s="279"/>
      <c r="AT20" s="256"/>
      <c r="AU20" s="256"/>
      <c r="AV20" s="296"/>
    </row>
    <row r="21" spans="2:48" ht="15.75">
      <c r="B21" s="149"/>
      <c r="C21" s="150"/>
      <c r="D21" s="150"/>
      <c r="E21" s="150"/>
      <c r="F21" s="150"/>
      <c r="G21" s="150"/>
      <c r="H21" s="150"/>
      <c r="I21" s="150"/>
      <c r="J21" s="150"/>
      <c r="K21" s="150"/>
      <c r="L21" s="150"/>
      <c r="M21" s="150"/>
      <c r="N21" s="150"/>
      <c r="O21" s="150"/>
      <c r="P21" s="150"/>
      <c r="Q21" s="150"/>
      <c r="R21" s="150"/>
      <c r="S21" s="150"/>
      <c r="T21" s="150"/>
      <c r="U21" s="150"/>
      <c r="V21" s="150"/>
      <c r="W21" s="150"/>
      <c r="X21" s="150"/>
      <c r="Y21" s="150"/>
      <c r="Z21" s="150"/>
      <c r="AA21" s="150"/>
      <c r="AB21" s="150"/>
      <c r="AC21" s="150"/>
      <c r="AD21" s="150"/>
      <c r="AE21" s="150"/>
      <c r="AF21" s="150"/>
      <c r="AG21" s="150"/>
      <c r="AH21" s="150"/>
      <c r="AI21" s="150"/>
      <c r="AJ21" s="150"/>
      <c r="AK21" s="150"/>
      <c r="AL21" s="150"/>
      <c r="AM21" s="150"/>
      <c r="AN21" s="150"/>
      <c r="AO21" s="151"/>
      <c r="AP21" s="266" t="s">
        <v>144</v>
      </c>
      <c r="AQ21" s="268" t="s">
        <v>145</v>
      </c>
      <c r="AR21" s="269"/>
      <c r="AS21" s="270"/>
      <c r="AT21" s="271" t="s">
        <v>146</v>
      </c>
      <c r="AU21" s="273" t="s">
        <v>147</v>
      </c>
      <c r="AV21" s="221" t="s">
        <v>148</v>
      </c>
    </row>
    <row r="22" spans="2:48" ht="15.75">
      <c r="B22" s="152"/>
      <c r="C22" s="153"/>
      <c r="D22" s="153"/>
      <c r="E22" s="153"/>
      <c r="F22" s="153"/>
      <c r="G22" s="153"/>
      <c r="H22" s="153"/>
      <c r="I22" s="153"/>
      <c r="J22" s="153"/>
      <c r="K22" s="153"/>
      <c r="L22" s="153"/>
      <c r="M22" s="153"/>
      <c r="N22" s="153"/>
      <c r="O22" s="153"/>
      <c r="P22" s="153"/>
      <c r="Q22" s="153"/>
      <c r="R22" s="153"/>
      <c r="S22" s="153"/>
      <c r="T22" s="153"/>
      <c r="U22" s="153"/>
      <c r="V22" s="153"/>
      <c r="W22" s="153"/>
      <c r="X22" s="153"/>
      <c r="Y22" s="153"/>
      <c r="Z22" s="153"/>
      <c r="AA22" s="153"/>
      <c r="AB22" s="153"/>
      <c r="AC22" s="153"/>
      <c r="AD22" s="153"/>
      <c r="AE22" s="153"/>
      <c r="AF22" s="153"/>
      <c r="AG22" s="153"/>
      <c r="AH22" s="153"/>
      <c r="AI22" s="153"/>
      <c r="AJ22" s="153"/>
      <c r="AK22" s="153"/>
      <c r="AL22" s="153"/>
      <c r="AM22" s="153"/>
      <c r="AN22" s="153"/>
      <c r="AO22" s="154"/>
      <c r="AP22" s="267"/>
      <c r="AQ22" s="155" t="s">
        <v>149</v>
      </c>
      <c r="AR22" s="155" t="s">
        <v>213</v>
      </c>
      <c r="AS22" s="156" t="s">
        <v>214</v>
      </c>
      <c r="AT22" s="272"/>
      <c r="AU22" s="274"/>
      <c r="AV22" s="222"/>
    </row>
    <row r="23" spans="2:48">
      <c r="B23" s="152"/>
      <c r="C23" s="153"/>
      <c r="D23" s="153"/>
      <c r="E23" s="153"/>
      <c r="F23" s="153"/>
      <c r="G23" s="153"/>
      <c r="H23" s="153"/>
      <c r="I23" s="153"/>
      <c r="J23" s="153"/>
      <c r="K23" s="153"/>
      <c r="L23" s="153"/>
      <c r="M23" s="153"/>
      <c r="N23" s="153"/>
      <c r="O23" s="153"/>
      <c r="P23" s="153"/>
      <c r="Q23" s="153"/>
      <c r="R23" s="153"/>
      <c r="S23" s="153"/>
      <c r="T23" s="153"/>
      <c r="U23" s="153"/>
      <c r="V23" s="153"/>
      <c r="W23" s="153"/>
      <c r="X23" s="153"/>
      <c r="Y23" s="153"/>
      <c r="Z23" s="153"/>
      <c r="AA23" s="153"/>
      <c r="AB23" s="153"/>
      <c r="AC23" s="153"/>
      <c r="AD23" s="153"/>
      <c r="AE23" s="153"/>
      <c r="AF23" s="153"/>
      <c r="AG23" s="153"/>
      <c r="AH23" s="153"/>
      <c r="AI23" s="153"/>
      <c r="AJ23" s="153"/>
      <c r="AK23" s="153"/>
      <c r="AL23" s="153"/>
      <c r="AM23" s="153"/>
      <c r="AN23" s="153"/>
      <c r="AO23" s="154"/>
      <c r="AP23" s="223" t="s">
        <v>152</v>
      </c>
      <c r="AQ23" s="224"/>
      <c r="AR23" s="224"/>
      <c r="AS23" s="224"/>
      <c r="AT23" s="224"/>
      <c r="AU23" s="224"/>
      <c r="AV23" s="225"/>
    </row>
    <row r="24" spans="2:48" ht="15.75">
      <c r="B24" s="152"/>
      <c r="C24" s="153"/>
      <c r="D24" s="153"/>
      <c r="E24" s="153"/>
      <c r="F24" s="153"/>
      <c r="G24" s="153"/>
      <c r="H24" s="153"/>
      <c r="I24" s="153"/>
      <c r="J24" s="153"/>
      <c r="K24" s="153"/>
      <c r="L24" s="153"/>
      <c r="M24" s="153"/>
      <c r="N24" s="153"/>
      <c r="O24" s="153"/>
      <c r="P24" s="153"/>
      <c r="Q24" s="153"/>
      <c r="R24" s="153"/>
      <c r="S24" s="153"/>
      <c r="T24" s="153"/>
      <c r="U24" s="153"/>
      <c r="V24" s="153"/>
      <c r="W24" s="153"/>
      <c r="X24" s="153"/>
      <c r="Y24" s="153"/>
      <c r="Z24" s="153"/>
      <c r="AA24" s="153"/>
      <c r="AB24" s="153"/>
      <c r="AC24" s="153"/>
      <c r="AD24" s="153"/>
      <c r="AE24" s="153"/>
      <c r="AF24" s="153"/>
      <c r="AG24" s="153"/>
      <c r="AH24" s="153"/>
      <c r="AI24" s="153"/>
      <c r="AJ24" s="153"/>
      <c r="AK24" s="153"/>
      <c r="AL24" s="153"/>
      <c r="AM24" s="153"/>
      <c r="AN24" s="153"/>
      <c r="AO24" s="154"/>
      <c r="AP24" s="157" t="s">
        <v>153</v>
      </c>
      <c r="AQ24" s="158">
        <v>3.65</v>
      </c>
      <c r="AR24" s="158"/>
      <c r="AS24" s="158"/>
      <c r="AT24" s="158"/>
      <c r="AU24" s="158">
        <v>1</v>
      </c>
      <c r="AV24" s="159">
        <f>AU24</f>
        <v>1</v>
      </c>
    </row>
    <row r="25" spans="2:48" ht="15.75">
      <c r="B25" s="152"/>
      <c r="C25" s="153"/>
      <c r="D25" s="153"/>
      <c r="E25" s="153"/>
      <c r="F25" s="153"/>
      <c r="G25" s="153"/>
      <c r="H25" s="153"/>
      <c r="I25" s="153"/>
      <c r="J25" s="153"/>
      <c r="K25" s="153"/>
      <c r="L25" s="153"/>
      <c r="M25" s="153"/>
      <c r="N25" s="153"/>
      <c r="O25" s="153"/>
      <c r="P25" s="153"/>
      <c r="Q25" s="153"/>
      <c r="R25" s="153"/>
      <c r="S25" s="153"/>
      <c r="T25" s="153"/>
      <c r="U25" s="153"/>
      <c r="V25" s="153"/>
      <c r="W25" s="153"/>
      <c r="X25" s="153"/>
      <c r="Y25" s="153"/>
      <c r="Z25" s="153"/>
      <c r="AA25" s="153"/>
      <c r="AB25" s="153"/>
      <c r="AC25" s="153"/>
      <c r="AD25" s="153"/>
      <c r="AE25" s="153"/>
      <c r="AF25" s="153"/>
      <c r="AG25" s="153"/>
      <c r="AH25" s="153"/>
      <c r="AI25" s="153"/>
      <c r="AJ25" s="153"/>
      <c r="AK25" s="153"/>
      <c r="AL25" s="153"/>
      <c r="AM25" s="153"/>
      <c r="AN25" s="153"/>
      <c r="AO25" s="154"/>
      <c r="AP25" s="157" t="s">
        <v>154</v>
      </c>
      <c r="AQ25" s="158">
        <v>3.65</v>
      </c>
      <c r="AR25" s="158"/>
      <c r="AS25" s="158"/>
      <c r="AT25" s="158"/>
      <c r="AU25" s="158">
        <v>1</v>
      </c>
      <c r="AV25" s="159">
        <v>1</v>
      </c>
    </row>
    <row r="26" spans="2:48" ht="15.75">
      <c r="B26" s="152"/>
      <c r="C26" s="153"/>
      <c r="D26" s="153"/>
      <c r="E26" s="153"/>
      <c r="F26" s="153"/>
      <c r="G26" s="153"/>
      <c r="H26" s="153"/>
      <c r="I26" s="153"/>
      <c r="J26" s="153"/>
      <c r="K26" s="153"/>
      <c r="L26" s="153"/>
      <c r="M26" s="153"/>
      <c r="N26" s="153"/>
      <c r="O26" s="153"/>
      <c r="P26" s="153"/>
      <c r="Q26" s="153"/>
      <c r="R26" s="153"/>
      <c r="S26" s="153"/>
      <c r="T26" s="153"/>
      <c r="U26" s="153"/>
      <c r="V26" s="153"/>
      <c r="W26" s="153"/>
      <c r="X26" s="153"/>
      <c r="Y26" s="153"/>
      <c r="Z26" s="153"/>
      <c r="AA26" s="153"/>
      <c r="AB26" s="153"/>
      <c r="AC26" s="153"/>
      <c r="AD26" s="153"/>
      <c r="AE26" s="153"/>
      <c r="AF26" s="153"/>
      <c r="AG26" s="153"/>
      <c r="AH26" s="153"/>
      <c r="AI26" s="153"/>
      <c r="AJ26" s="153"/>
      <c r="AK26" s="153"/>
      <c r="AL26" s="153"/>
      <c r="AM26" s="153"/>
      <c r="AN26" s="153"/>
      <c r="AO26" s="154"/>
      <c r="AP26" s="157" t="s">
        <v>155</v>
      </c>
      <c r="AQ26" s="158">
        <v>3.65</v>
      </c>
      <c r="AR26" s="158"/>
      <c r="AS26" s="158"/>
      <c r="AT26" s="158"/>
      <c r="AU26" s="158">
        <v>1</v>
      </c>
      <c r="AV26" s="159">
        <v>1</v>
      </c>
    </row>
    <row r="27" spans="2:48" ht="15.75">
      <c r="B27" s="152"/>
      <c r="C27" s="153"/>
      <c r="D27" s="153"/>
      <c r="E27" s="153"/>
      <c r="F27" s="153"/>
      <c r="G27" s="153"/>
      <c r="H27" s="153"/>
      <c r="I27" s="153"/>
      <c r="J27" s="153"/>
      <c r="K27" s="153"/>
      <c r="L27" s="153"/>
      <c r="M27" s="153"/>
      <c r="N27" s="153"/>
      <c r="O27" s="153"/>
      <c r="P27" s="153"/>
      <c r="Q27" s="153"/>
      <c r="R27" s="153"/>
      <c r="S27" s="153"/>
      <c r="T27" s="153"/>
      <c r="U27" s="153"/>
      <c r="V27" s="153"/>
      <c r="W27" s="153"/>
      <c r="X27" s="153"/>
      <c r="Y27" s="153"/>
      <c r="Z27" s="153"/>
      <c r="AA27" s="153"/>
      <c r="AB27" s="153"/>
      <c r="AC27" s="153"/>
      <c r="AD27" s="153"/>
      <c r="AE27" s="153"/>
      <c r="AF27" s="153"/>
      <c r="AG27" s="153"/>
      <c r="AH27" s="153"/>
      <c r="AI27" s="153"/>
      <c r="AJ27" s="153"/>
      <c r="AK27" s="153"/>
      <c r="AL27" s="153"/>
      <c r="AM27" s="153"/>
      <c r="AN27" s="153"/>
      <c r="AO27" s="154"/>
      <c r="AP27" s="157" t="s">
        <v>156</v>
      </c>
      <c r="AQ27" s="158">
        <v>3.65</v>
      </c>
      <c r="AR27" s="158"/>
      <c r="AS27" s="158"/>
      <c r="AT27" s="158"/>
      <c r="AU27" s="158">
        <v>1</v>
      </c>
      <c r="AV27" s="159">
        <v>1</v>
      </c>
    </row>
    <row r="28" spans="2:48" ht="15.75">
      <c r="B28" s="152"/>
      <c r="C28" s="153"/>
      <c r="D28" s="153"/>
      <c r="E28" s="153"/>
      <c r="F28" s="153"/>
      <c r="G28" s="153"/>
      <c r="H28" s="153"/>
      <c r="I28" s="153"/>
      <c r="J28" s="153"/>
      <c r="K28" s="153"/>
      <c r="L28" s="153"/>
      <c r="M28" s="153"/>
      <c r="N28" s="153"/>
      <c r="O28" s="153"/>
      <c r="P28" s="153"/>
      <c r="Q28" s="153"/>
      <c r="R28" s="153"/>
      <c r="S28" s="153"/>
      <c r="T28" s="153"/>
      <c r="U28" s="153"/>
      <c r="V28" s="153"/>
      <c r="W28" s="153"/>
      <c r="X28" s="153"/>
      <c r="Y28" s="153"/>
      <c r="Z28" s="153"/>
      <c r="AA28" s="153"/>
      <c r="AB28" s="153"/>
      <c r="AC28" s="153"/>
      <c r="AD28" s="153"/>
      <c r="AE28" s="153"/>
      <c r="AF28" s="153"/>
      <c r="AG28" s="153"/>
      <c r="AH28" s="153"/>
      <c r="AI28" s="153"/>
      <c r="AJ28" s="153"/>
      <c r="AK28" s="153"/>
      <c r="AL28" s="153"/>
      <c r="AM28" s="153"/>
      <c r="AN28" s="153"/>
      <c r="AO28" s="154"/>
      <c r="AP28" s="157" t="s">
        <v>157</v>
      </c>
      <c r="AQ28" s="158">
        <v>3.65</v>
      </c>
      <c r="AR28" s="158"/>
      <c r="AS28" s="158"/>
      <c r="AT28" s="158"/>
      <c r="AU28" s="158">
        <v>1</v>
      </c>
      <c r="AV28" s="159">
        <v>1</v>
      </c>
    </row>
    <row r="29" spans="2:48" ht="15.75">
      <c r="B29" s="152"/>
      <c r="C29" s="153"/>
      <c r="D29" s="153"/>
      <c r="E29" s="153"/>
      <c r="F29" s="153"/>
      <c r="G29" s="153"/>
      <c r="H29" s="153"/>
      <c r="I29" s="153"/>
      <c r="J29" s="153"/>
      <c r="K29" s="153"/>
      <c r="L29" s="153"/>
      <c r="M29" s="153"/>
      <c r="N29" s="153"/>
      <c r="O29" s="153"/>
      <c r="P29" s="153"/>
      <c r="Q29" s="153"/>
      <c r="R29" s="153"/>
      <c r="S29" s="153"/>
      <c r="T29" s="153"/>
      <c r="U29" s="153"/>
      <c r="V29" s="153"/>
      <c r="W29" s="153"/>
      <c r="X29" s="153"/>
      <c r="Y29" s="153"/>
      <c r="Z29" s="153"/>
      <c r="AA29" s="153"/>
      <c r="AB29" s="153"/>
      <c r="AC29" s="153"/>
      <c r="AD29" s="153"/>
      <c r="AE29" s="153"/>
      <c r="AF29" s="153"/>
      <c r="AG29" s="153"/>
      <c r="AH29" s="153"/>
      <c r="AI29" s="153"/>
      <c r="AJ29" s="153"/>
      <c r="AK29" s="153"/>
      <c r="AL29" s="153"/>
      <c r="AM29" s="153"/>
      <c r="AN29" s="153"/>
      <c r="AO29" s="154"/>
      <c r="AP29" s="157" t="s">
        <v>158</v>
      </c>
      <c r="AQ29" s="158">
        <v>3.65</v>
      </c>
      <c r="AR29" s="158"/>
      <c r="AS29" s="158"/>
      <c r="AT29" s="158"/>
      <c r="AU29" s="158">
        <v>1</v>
      </c>
      <c r="AV29" s="159">
        <v>1</v>
      </c>
    </row>
    <row r="30" spans="2:48" ht="15.75">
      <c r="B30" s="152"/>
      <c r="C30" s="153"/>
      <c r="D30" s="153"/>
      <c r="E30" s="153"/>
      <c r="F30" s="153"/>
      <c r="G30" s="153"/>
      <c r="H30" s="153"/>
      <c r="I30" s="153"/>
      <c r="J30" s="153"/>
      <c r="K30" s="153"/>
      <c r="L30" s="153"/>
      <c r="M30" s="153"/>
      <c r="N30" s="153"/>
      <c r="O30" s="153"/>
      <c r="P30" s="153"/>
      <c r="Q30" s="153"/>
      <c r="R30" s="153"/>
      <c r="S30" s="153"/>
      <c r="T30" s="153"/>
      <c r="U30" s="153"/>
      <c r="V30" s="153"/>
      <c r="W30" s="153"/>
      <c r="X30" s="153"/>
      <c r="Y30" s="153"/>
      <c r="Z30" s="153"/>
      <c r="AA30" s="153"/>
      <c r="AB30" s="153"/>
      <c r="AC30" s="153"/>
      <c r="AD30" s="153"/>
      <c r="AE30" s="153"/>
      <c r="AF30" s="153"/>
      <c r="AG30" s="153"/>
      <c r="AH30" s="153"/>
      <c r="AI30" s="153"/>
      <c r="AJ30" s="153"/>
      <c r="AK30" s="153"/>
      <c r="AL30" s="153"/>
      <c r="AM30" s="153"/>
      <c r="AN30" s="153"/>
      <c r="AO30" s="154"/>
      <c r="AP30" s="157" t="s">
        <v>159</v>
      </c>
      <c r="AQ30" s="158">
        <v>3.65</v>
      </c>
      <c r="AR30" s="158"/>
      <c r="AS30" s="158"/>
      <c r="AT30" s="158"/>
      <c r="AU30" s="158">
        <v>1</v>
      </c>
      <c r="AV30" s="159">
        <v>1</v>
      </c>
    </row>
    <row r="31" spans="2:48" ht="15.75">
      <c r="B31" s="152"/>
      <c r="C31" s="153"/>
      <c r="D31" s="153"/>
      <c r="E31" s="153"/>
      <c r="F31" s="153"/>
      <c r="G31" s="153"/>
      <c r="H31" s="153"/>
      <c r="I31" s="153"/>
      <c r="J31" s="153"/>
      <c r="K31" s="153"/>
      <c r="L31" s="153"/>
      <c r="M31" s="153"/>
      <c r="N31" s="153"/>
      <c r="O31" s="153"/>
      <c r="P31" s="153"/>
      <c r="Q31" s="153"/>
      <c r="R31" s="153"/>
      <c r="S31" s="153"/>
      <c r="T31" s="153"/>
      <c r="U31" s="153"/>
      <c r="V31" s="153"/>
      <c r="W31" s="153"/>
      <c r="X31" s="153"/>
      <c r="Y31" s="153"/>
      <c r="Z31" s="153"/>
      <c r="AA31" s="153"/>
      <c r="AB31" s="153"/>
      <c r="AC31" s="153"/>
      <c r="AD31" s="153"/>
      <c r="AE31" s="153"/>
      <c r="AF31" s="153"/>
      <c r="AG31" s="153"/>
      <c r="AH31" s="153"/>
      <c r="AI31" s="153"/>
      <c r="AJ31" s="153"/>
      <c r="AK31" s="153"/>
      <c r="AL31" s="153"/>
      <c r="AM31" s="153"/>
      <c r="AN31" s="153"/>
      <c r="AO31" s="154"/>
      <c r="AP31" s="157" t="s">
        <v>160</v>
      </c>
      <c r="AQ31" s="158">
        <v>3.65</v>
      </c>
      <c r="AR31" s="158"/>
      <c r="AS31" s="158"/>
      <c r="AT31" s="158"/>
      <c r="AU31" s="158">
        <v>1</v>
      </c>
      <c r="AV31" s="159">
        <v>1</v>
      </c>
    </row>
    <row r="32" spans="2:48" ht="15.75">
      <c r="B32" s="152"/>
      <c r="C32" s="153"/>
      <c r="D32" s="153"/>
      <c r="E32" s="153"/>
      <c r="F32" s="153"/>
      <c r="G32" s="153"/>
      <c r="H32" s="153"/>
      <c r="I32" s="153"/>
      <c r="J32" s="153"/>
      <c r="K32" s="153"/>
      <c r="L32" s="153"/>
      <c r="M32" s="153"/>
      <c r="N32" s="153"/>
      <c r="O32" s="153"/>
      <c r="P32" s="153"/>
      <c r="Q32" s="153"/>
      <c r="R32" s="153"/>
      <c r="S32" s="153"/>
      <c r="T32" s="153"/>
      <c r="U32" s="153"/>
      <c r="V32" s="153"/>
      <c r="W32" s="153"/>
      <c r="X32" s="153"/>
      <c r="Y32" s="153"/>
      <c r="Z32" s="153"/>
      <c r="AA32" s="153"/>
      <c r="AB32" s="153"/>
      <c r="AC32" s="153"/>
      <c r="AD32" s="153"/>
      <c r="AE32" s="153"/>
      <c r="AF32" s="153"/>
      <c r="AG32" s="153"/>
      <c r="AH32" s="153"/>
      <c r="AI32" s="153"/>
      <c r="AJ32" s="153"/>
      <c r="AK32" s="153"/>
      <c r="AL32" s="153"/>
      <c r="AM32" s="153"/>
      <c r="AN32" s="153"/>
      <c r="AO32" s="154"/>
      <c r="AP32" s="157" t="s">
        <v>161</v>
      </c>
      <c r="AQ32" s="158">
        <v>3.65</v>
      </c>
      <c r="AR32" s="158"/>
      <c r="AS32" s="158"/>
      <c r="AT32" s="158"/>
      <c r="AU32" s="158">
        <v>1</v>
      </c>
      <c r="AV32" s="159">
        <v>1</v>
      </c>
    </row>
    <row r="33" spans="2:48" ht="15.75">
      <c r="B33" s="152"/>
      <c r="C33" s="153"/>
      <c r="D33" s="153"/>
      <c r="E33" s="153"/>
      <c r="F33" s="153"/>
      <c r="G33" s="153"/>
      <c r="H33" s="153"/>
      <c r="I33" s="153"/>
      <c r="J33" s="153"/>
      <c r="K33" s="153"/>
      <c r="L33" s="153"/>
      <c r="M33" s="153"/>
      <c r="N33" s="153"/>
      <c r="O33" s="153"/>
      <c r="P33" s="153"/>
      <c r="Q33" s="153"/>
      <c r="R33" s="153"/>
      <c r="S33" s="153"/>
      <c r="T33" s="153"/>
      <c r="U33" s="153"/>
      <c r="V33" s="153"/>
      <c r="W33" s="153"/>
      <c r="X33" s="153"/>
      <c r="Y33" s="153"/>
      <c r="Z33" s="153"/>
      <c r="AA33" s="153"/>
      <c r="AB33" s="153"/>
      <c r="AC33" s="153"/>
      <c r="AD33" s="153"/>
      <c r="AE33" s="153"/>
      <c r="AF33" s="153"/>
      <c r="AG33" s="153"/>
      <c r="AH33" s="153"/>
      <c r="AI33" s="153"/>
      <c r="AJ33" s="153"/>
      <c r="AK33" s="153"/>
      <c r="AL33" s="153"/>
      <c r="AM33" s="153"/>
      <c r="AN33" s="153"/>
      <c r="AO33" s="154"/>
      <c r="AP33" s="157" t="s">
        <v>162</v>
      </c>
      <c r="AQ33" s="158">
        <v>3.65</v>
      </c>
      <c r="AR33" s="158"/>
      <c r="AS33" s="158"/>
      <c r="AT33" s="158"/>
      <c r="AU33" s="158">
        <v>1</v>
      </c>
      <c r="AV33" s="159">
        <v>1</v>
      </c>
    </row>
    <row r="34" spans="2:48" ht="15.75">
      <c r="B34" s="152"/>
      <c r="C34" s="153"/>
      <c r="D34" s="153"/>
      <c r="E34" s="153"/>
      <c r="F34" s="153"/>
      <c r="G34" s="153"/>
      <c r="H34" s="153"/>
      <c r="I34" s="153"/>
      <c r="J34" s="153"/>
      <c r="K34" s="153"/>
      <c r="L34" s="153"/>
      <c r="M34" s="153"/>
      <c r="N34" s="153"/>
      <c r="O34" s="153"/>
      <c r="P34" s="153"/>
      <c r="Q34" s="153"/>
      <c r="R34" s="153"/>
      <c r="S34" s="153"/>
      <c r="T34" s="153"/>
      <c r="U34" s="153"/>
      <c r="V34" s="153"/>
      <c r="W34" s="153"/>
      <c r="X34" s="153"/>
      <c r="Y34" s="153"/>
      <c r="Z34" s="153"/>
      <c r="AA34" s="153"/>
      <c r="AB34" s="153"/>
      <c r="AC34" s="153"/>
      <c r="AD34" s="153"/>
      <c r="AE34" s="153"/>
      <c r="AF34" s="153"/>
      <c r="AG34" s="153"/>
      <c r="AH34" s="153"/>
      <c r="AI34" s="153"/>
      <c r="AJ34" s="153"/>
      <c r="AK34" s="153"/>
      <c r="AL34" s="153"/>
      <c r="AM34" s="153"/>
      <c r="AN34" s="153"/>
      <c r="AO34" s="154"/>
      <c r="AP34" s="157" t="s">
        <v>163</v>
      </c>
      <c r="AQ34" s="158">
        <v>3.65</v>
      </c>
      <c r="AR34" s="158"/>
      <c r="AS34" s="158"/>
      <c r="AT34" s="158"/>
      <c r="AU34" s="158">
        <v>1</v>
      </c>
      <c r="AV34" s="159">
        <v>1</v>
      </c>
    </row>
    <row r="35" spans="2:48">
      <c r="B35" s="152"/>
      <c r="C35" s="153"/>
      <c r="D35" s="153"/>
      <c r="E35" s="153"/>
      <c r="F35" s="153"/>
      <c r="G35" s="153"/>
      <c r="H35" s="153"/>
      <c r="I35" s="153"/>
      <c r="J35" s="153"/>
      <c r="K35" s="153"/>
      <c r="L35" s="153"/>
      <c r="M35" s="153"/>
      <c r="N35" s="153"/>
      <c r="O35" s="153"/>
      <c r="P35" s="153"/>
      <c r="Q35" s="153"/>
      <c r="R35" s="153"/>
      <c r="S35" s="153"/>
      <c r="T35" s="153"/>
      <c r="U35" s="153"/>
      <c r="V35" s="153"/>
      <c r="W35" s="153"/>
      <c r="X35" s="153"/>
      <c r="Y35" s="153"/>
      <c r="Z35" s="153"/>
      <c r="AA35" s="153"/>
      <c r="AB35" s="153"/>
      <c r="AC35" s="153"/>
      <c r="AD35" s="153"/>
      <c r="AE35" s="153"/>
      <c r="AF35" s="153"/>
      <c r="AG35" s="153"/>
      <c r="AH35" s="153"/>
      <c r="AI35" s="153"/>
      <c r="AJ35" s="153"/>
      <c r="AK35" s="153"/>
      <c r="AL35" s="153"/>
      <c r="AM35" s="153"/>
      <c r="AN35" s="153"/>
      <c r="AO35" s="154"/>
      <c r="AP35" s="223" t="s">
        <v>164</v>
      </c>
      <c r="AQ35" s="224"/>
      <c r="AR35" s="224"/>
      <c r="AS35" s="224"/>
      <c r="AT35" s="224"/>
      <c r="AU35" s="224"/>
      <c r="AV35" s="225"/>
    </row>
    <row r="36" spans="2:48" ht="15.75">
      <c r="B36" s="152"/>
      <c r="C36" s="153"/>
      <c r="D36" s="153"/>
      <c r="E36" s="153"/>
      <c r="F36" s="153"/>
      <c r="G36" s="153"/>
      <c r="H36" s="153"/>
      <c r="I36" s="153"/>
      <c r="J36" s="153"/>
      <c r="K36" s="153"/>
      <c r="L36" s="153"/>
      <c r="M36" s="153"/>
      <c r="N36" s="153"/>
      <c r="O36" s="153"/>
      <c r="P36" s="153"/>
      <c r="Q36" s="153"/>
      <c r="R36" s="153"/>
      <c r="S36" s="153"/>
      <c r="T36" s="153"/>
      <c r="U36" s="153"/>
      <c r="V36" s="153"/>
      <c r="W36" s="153"/>
      <c r="X36" s="153"/>
      <c r="Y36" s="153"/>
      <c r="Z36" s="153"/>
      <c r="AA36" s="153"/>
      <c r="AB36" s="153"/>
      <c r="AC36" s="153"/>
      <c r="AD36" s="153"/>
      <c r="AE36" s="153"/>
      <c r="AF36" s="153"/>
      <c r="AG36" s="153"/>
      <c r="AH36" s="153"/>
      <c r="AI36" s="153"/>
      <c r="AJ36" s="153"/>
      <c r="AK36" s="153"/>
      <c r="AL36" s="153"/>
      <c r="AM36" s="153"/>
      <c r="AN36" s="153"/>
      <c r="AO36" s="154"/>
      <c r="AP36" s="157" t="s">
        <v>165</v>
      </c>
      <c r="AQ36" s="158">
        <v>3.65</v>
      </c>
      <c r="AR36" s="158"/>
      <c r="AS36" s="158"/>
      <c r="AT36" s="158"/>
      <c r="AU36" s="158">
        <v>1</v>
      </c>
      <c r="AV36" s="159">
        <v>1</v>
      </c>
    </row>
    <row r="37" spans="2:48" ht="15.75">
      <c r="B37" s="152"/>
      <c r="C37" s="153"/>
      <c r="D37" s="153"/>
      <c r="E37" s="153"/>
      <c r="F37" s="153"/>
      <c r="G37" s="153"/>
      <c r="H37" s="153"/>
      <c r="I37" s="153"/>
      <c r="J37" s="153"/>
      <c r="K37" s="153"/>
      <c r="L37" s="153"/>
      <c r="M37" s="153"/>
      <c r="N37" s="153"/>
      <c r="O37" s="153"/>
      <c r="P37" s="153"/>
      <c r="Q37" s="153"/>
      <c r="R37" s="153"/>
      <c r="S37" s="153"/>
      <c r="T37" s="153"/>
      <c r="U37" s="153"/>
      <c r="V37" s="153"/>
      <c r="W37" s="153"/>
      <c r="X37" s="153"/>
      <c r="Y37" s="153"/>
      <c r="Z37" s="153"/>
      <c r="AA37" s="153"/>
      <c r="AB37" s="153"/>
      <c r="AC37" s="153"/>
      <c r="AD37" s="153"/>
      <c r="AE37" s="153"/>
      <c r="AF37" s="153"/>
      <c r="AG37" s="153"/>
      <c r="AH37" s="153"/>
      <c r="AI37" s="153"/>
      <c r="AJ37" s="153"/>
      <c r="AK37" s="153"/>
      <c r="AL37" s="153"/>
      <c r="AM37" s="153"/>
      <c r="AN37" s="153"/>
      <c r="AO37" s="154"/>
      <c r="AP37" s="157" t="s">
        <v>166</v>
      </c>
      <c r="AQ37" s="158">
        <v>3.65</v>
      </c>
      <c r="AR37" s="158"/>
      <c r="AS37" s="158"/>
      <c r="AT37" s="158"/>
      <c r="AU37" s="158">
        <v>1</v>
      </c>
      <c r="AV37" s="159">
        <v>1</v>
      </c>
    </row>
    <row r="38" spans="2:48" ht="15.75">
      <c r="B38" s="152"/>
      <c r="C38" s="153"/>
      <c r="D38" s="153"/>
      <c r="E38" s="153"/>
      <c r="F38" s="153"/>
      <c r="G38" s="153"/>
      <c r="H38" s="153"/>
      <c r="I38" s="153"/>
      <c r="J38" s="153"/>
      <c r="K38" s="153"/>
      <c r="L38" s="153"/>
      <c r="M38" s="153"/>
      <c r="N38" s="153"/>
      <c r="O38" s="153"/>
      <c r="P38" s="153"/>
      <c r="Q38" s="153"/>
      <c r="R38" s="153"/>
      <c r="S38" s="153"/>
      <c r="T38" s="153"/>
      <c r="U38" s="153"/>
      <c r="V38" s="153"/>
      <c r="W38" s="153"/>
      <c r="X38" s="153"/>
      <c r="Y38" s="153"/>
      <c r="Z38" s="153"/>
      <c r="AA38" s="153"/>
      <c r="AB38" s="153"/>
      <c r="AC38" s="153"/>
      <c r="AD38" s="153"/>
      <c r="AE38" s="153"/>
      <c r="AF38" s="153"/>
      <c r="AG38" s="153"/>
      <c r="AH38" s="153"/>
      <c r="AI38" s="153"/>
      <c r="AJ38" s="153"/>
      <c r="AK38" s="153"/>
      <c r="AL38" s="153"/>
      <c r="AM38" s="153"/>
      <c r="AN38" s="153"/>
      <c r="AO38" s="154"/>
      <c r="AP38" s="157" t="s">
        <v>167</v>
      </c>
      <c r="AQ38" s="158">
        <v>3.65</v>
      </c>
      <c r="AR38" s="158"/>
      <c r="AS38" s="158"/>
      <c r="AT38" s="158"/>
      <c r="AU38" s="158">
        <v>1</v>
      </c>
      <c r="AV38" s="159">
        <v>1</v>
      </c>
    </row>
    <row r="39" spans="2:48" ht="15.75">
      <c r="B39" s="152"/>
      <c r="C39" s="153"/>
      <c r="D39" s="153"/>
      <c r="E39" s="153"/>
      <c r="F39" s="153"/>
      <c r="G39" s="153"/>
      <c r="H39" s="153"/>
      <c r="I39" s="153"/>
      <c r="J39" s="153"/>
      <c r="K39" s="153"/>
      <c r="L39" s="153"/>
      <c r="M39" s="153"/>
      <c r="N39" s="153"/>
      <c r="O39" s="153"/>
      <c r="P39" s="153"/>
      <c r="Q39" s="153"/>
      <c r="R39" s="153"/>
      <c r="S39" s="153"/>
      <c r="T39" s="153"/>
      <c r="U39" s="153"/>
      <c r="V39" s="153"/>
      <c r="W39" s="153"/>
      <c r="X39" s="153"/>
      <c r="Y39" s="153"/>
      <c r="Z39" s="153"/>
      <c r="AA39" s="153"/>
      <c r="AB39" s="153"/>
      <c r="AC39" s="153"/>
      <c r="AD39" s="153"/>
      <c r="AE39" s="153"/>
      <c r="AF39" s="153"/>
      <c r="AG39" s="153"/>
      <c r="AH39" s="153"/>
      <c r="AI39" s="153"/>
      <c r="AJ39" s="153"/>
      <c r="AK39" s="153"/>
      <c r="AL39" s="153"/>
      <c r="AM39" s="153"/>
      <c r="AN39" s="153"/>
      <c r="AO39" s="154"/>
      <c r="AP39" s="157" t="s">
        <v>168</v>
      </c>
      <c r="AQ39" s="158">
        <v>3.65</v>
      </c>
      <c r="AR39" s="158"/>
      <c r="AS39" s="158"/>
      <c r="AT39" s="158"/>
      <c r="AU39" s="158">
        <v>1</v>
      </c>
      <c r="AV39" s="159">
        <v>1</v>
      </c>
    </row>
    <row r="40" spans="2:48" ht="15.75">
      <c r="B40" s="152"/>
      <c r="C40" s="153"/>
      <c r="D40" s="153"/>
      <c r="E40" s="153"/>
      <c r="F40" s="153"/>
      <c r="G40" s="153"/>
      <c r="H40" s="153"/>
      <c r="I40" s="153"/>
      <c r="J40" s="153"/>
      <c r="K40" s="153"/>
      <c r="L40" s="153"/>
      <c r="M40" s="153"/>
      <c r="N40" s="153"/>
      <c r="O40" s="153"/>
      <c r="P40" s="153"/>
      <c r="Q40" s="153"/>
      <c r="R40" s="153"/>
      <c r="S40" s="153"/>
      <c r="T40" s="153"/>
      <c r="U40" s="153"/>
      <c r="V40" s="153"/>
      <c r="W40" s="153"/>
      <c r="X40" s="153"/>
      <c r="Y40" s="153"/>
      <c r="Z40" s="153"/>
      <c r="AA40" s="153"/>
      <c r="AB40" s="153"/>
      <c r="AC40" s="153"/>
      <c r="AD40" s="153"/>
      <c r="AE40" s="153"/>
      <c r="AF40" s="153"/>
      <c r="AG40" s="153"/>
      <c r="AH40" s="153"/>
      <c r="AI40" s="153"/>
      <c r="AJ40" s="153"/>
      <c r="AK40" s="153"/>
      <c r="AL40" s="153"/>
      <c r="AM40" s="153"/>
      <c r="AN40" s="153"/>
      <c r="AO40" s="154"/>
      <c r="AP40" s="157" t="s">
        <v>169</v>
      </c>
      <c r="AQ40" s="158">
        <v>3.65</v>
      </c>
      <c r="AR40" s="158"/>
      <c r="AS40" s="158"/>
      <c r="AT40" s="158"/>
      <c r="AU40" s="158">
        <v>1</v>
      </c>
      <c r="AV40" s="159">
        <v>1</v>
      </c>
    </row>
    <row r="41" spans="2:48" ht="15.75">
      <c r="B41" s="152"/>
      <c r="C41" s="153"/>
      <c r="D41" s="153"/>
      <c r="E41" s="153"/>
      <c r="F41" s="153"/>
      <c r="G41" s="153"/>
      <c r="H41" s="153"/>
      <c r="I41" s="153"/>
      <c r="J41" s="153"/>
      <c r="K41" s="153"/>
      <c r="L41" s="153"/>
      <c r="M41" s="153"/>
      <c r="N41" s="153"/>
      <c r="O41" s="153"/>
      <c r="P41" s="153"/>
      <c r="Q41" s="153"/>
      <c r="R41" s="153"/>
      <c r="S41" s="153"/>
      <c r="T41" s="153"/>
      <c r="U41" s="153"/>
      <c r="V41" s="153"/>
      <c r="W41" s="153"/>
      <c r="X41" s="153"/>
      <c r="Y41" s="153"/>
      <c r="Z41" s="153"/>
      <c r="AA41" s="153"/>
      <c r="AB41" s="153"/>
      <c r="AC41" s="153"/>
      <c r="AD41" s="153"/>
      <c r="AE41" s="153"/>
      <c r="AF41" s="153"/>
      <c r="AG41" s="153"/>
      <c r="AH41" s="153"/>
      <c r="AI41" s="153"/>
      <c r="AJ41" s="153"/>
      <c r="AK41" s="153"/>
      <c r="AL41" s="153"/>
      <c r="AM41" s="153"/>
      <c r="AN41" s="153"/>
      <c r="AO41" s="154"/>
      <c r="AP41" s="157" t="s">
        <v>170</v>
      </c>
      <c r="AQ41" s="158">
        <v>3.65</v>
      </c>
      <c r="AR41" s="158"/>
      <c r="AS41" s="158"/>
      <c r="AT41" s="158"/>
      <c r="AU41" s="158">
        <v>1</v>
      </c>
      <c r="AV41" s="159">
        <v>1</v>
      </c>
    </row>
    <row r="42" spans="2:48" ht="15.75">
      <c r="B42" s="152"/>
      <c r="C42" s="153"/>
      <c r="D42" s="153"/>
      <c r="E42" s="153"/>
      <c r="F42" s="153"/>
      <c r="G42" s="153"/>
      <c r="H42" s="153"/>
      <c r="I42" s="153"/>
      <c r="J42" s="153"/>
      <c r="K42" s="153"/>
      <c r="L42" s="153"/>
      <c r="M42" s="153"/>
      <c r="N42" s="153"/>
      <c r="O42" s="153"/>
      <c r="P42" s="153"/>
      <c r="Q42" s="153"/>
      <c r="R42" s="153"/>
      <c r="S42" s="153"/>
      <c r="T42" s="153"/>
      <c r="U42" s="153"/>
      <c r="V42" s="153"/>
      <c r="W42" s="153"/>
      <c r="X42" s="153"/>
      <c r="Y42" s="153"/>
      <c r="Z42" s="153"/>
      <c r="AA42" s="153"/>
      <c r="AB42" s="153"/>
      <c r="AC42" s="153"/>
      <c r="AD42" s="153"/>
      <c r="AE42" s="153"/>
      <c r="AF42" s="153"/>
      <c r="AG42" s="153"/>
      <c r="AH42" s="153"/>
      <c r="AI42" s="153"/>
      <c r="AJ42" s="153"/>
      <c r="AK42" s="153"/>
      <c r="AL42" s="153"/>
      <c r="AM42" s="153"/>
      <c r="AN42" s="153"/>
      <c r="AO42" s="154"/>
      <c r="AP42" s="157" t="s">
        <v>171</v>
      </c>
      <c r="AQ42" s="158">
        <v>3.65</v>
      </c>
      <c r="AR42" s="158"/>
      <c r="AS42" s="158"/>
      <c r="AT42" s="158"/>
      <c r="AU42" s="158">
        <v>1</v>
      </c>
      <c r="AV42" s="159">
        <v>1</v>
      </c>
    </row>
    <row r="43" spans="2:48" ht="15.75">
      <c r="B43" s="152"/>
      <c r="C43" s="153"/>
      <c r="D43" s="153"/>
      <c r="E43" s="153"/>
      <c r="F43" s="153"/>
      <c r="G43" s="153"/>
      <c r="H43" s="153"/>
      <c r="I43" s="153"/>
      <c r="J43" s="153"/>
      <c r="K43" s="153"/>
      <c r="L43" s="153"/>
      <c r="M43" s="153"/>
      <c r="N43" s="153"/>
      <c r="O43" s="153"/>
      <c r="P43" s="153"/>
      <c r="Q43" s="153"/>
      <c r="R43" s="153"/>
      <c r="S43" s="153"/>
      <c r="T43" s="153"/>
      <c r="U43" s="153"/>
      <c r="V43" s="153"/>
      <c r="W43" s="153"/>
      <c r="X43" s="153"/>
      <c r="Y43" s="153"/>
      <c r="Z43" s="153"/>
      <c r="AA43" s="153"/>
      <c r="AB43" s="153"/>
      <c r="AC43" s="153"/>
      <c r="AD43" s="153"/>
      <c r="AE43" s="153"/>
      <c r="AF43" s="153"/>
      <c r="AG43" s="153"/>
      <c r="AH43" s="153"/>
      <c r="AI43" s="153"/>
      <c r="AJ43" s="153"/>
      <c r="AK43" s="153"/>
      <c r="AL43" s="153"/>
      <c r="AM43" s="153"/>
      <c r="AN43" s="153"/>
      <c r="AO43" s="154"/>
      <c r="AP43" s="157" t="s">
        <v>172</v>
      </c>
      <c r="AQ43" s="158">
        <v>3.65</v>
      </c>
      <c r="AR43" s="158"/>
      <c r="AS43" s="158"/>
      <c r="AT43" s="158"/>
      <c r="AU43" s="158">
        <v>1</v>
      </c>
      <c r="AV43" s="159">
        <v>1</v>
      </c>
    </row>
    <row r="44" spans="2:48" ht="15.75">
      <c r="B44" s="152"/>
      <c r="C44" s="153"/>
      <c r="D44" s="153"/>
      <c r="E44" s="153"/>
      <c r="F44" s="153"/>
      <c r="G44" s="153"/>
      <c r="H44" s="153"/>
      <c r="I44" s="153"/>
      <c r="J44" s="153"/>
      <c r="K44" s="153"/>
      <c r="L44" s="153"/>
      <c r="M44" s="153"/>
      <c r="N44" s="153"/>
      <c r="O44" s="153"/>
      <c r="P44" s="153"/>
      <c r="Q44" s="153"/>
      <c r="R44" s="153"/>
      <c r="S44" s="153"/>
      <c r="T44" s="153"/>
      <c r="U44" s="153"/>
      <c r="V44" s="153"/>
      <c r="W44" s="153"/>
      <c r="X44" s="153"/>
      <c r="Y44" s="153"/>
      <c r="Z44" s="153"/>
      <c r="AA44" s="153"/>
      <c r="AB44" s="153"/>
      <c r="AC44" s="153"/>
      <c r="AD44" s="153"/>
      <c r="AE44" s="153"/>
      <c r="AF44" s="153"/>
      <c r="AG44" s="153"/>
      <c r="AH44" s="153"/>
      <c r="AI44" s="153"/>
      <c r="AJ44" s="153"/>
      <c r="AK44" s="153"/>
      <c r="AL44" s="153"/>
      <c r="AM44" s="153"/>
      <c r="AN44" s="153"/>
      <c r="AO44" s="154"/>
      <c r="AP44" s="157" t="s">
        <v>173</v>
      </c>
      <c r="AQ44" s="158">
        <v>3.65</v>
      </c>
      <c r="AR44" s="158"/>
      <c r="AS44" s="158"/>
      <c r="AT44" s="158"/>
      <c r="AU44" s="158">
        <v>1</v>
      </c>
      <c r="AV44" s="159">
        <v>1</v>
      </c>
    </row>
    <row r="45" spans="2:48" ht="15.75">
      <c r="B45" s="152"/>
      <c r="C45" s="153"/>
      <c r="D45" s="153"/>
      <c r="E45" s="153"/>
      <c r="F45" s="153"/>
      <c r="G45" s="153"/>
      <c r="H45" s="153"/>
      <c r="I45" s="153"/>
      <c r="J45" s="153"/>
      <c r="K45" s="153"/>
      <c r="L45" s="153"/>
      <c r="M45" s="153"/>
      <c r="N45" s="153"/>
      <c r="O45" s="153"/>
      <c r="P45" s="153"/>
      <c r="Q45" s="153"/>
      <c r="R45" s="153"/>
      <c r="S45" s="153"/>
      <c r="T45" s="153"/>
      <c r="U45" s="153"/>
      <c r="V45" s="153"/>
      <c r="W45" s="153"/>
      <c r="X45" s="153"/>
      <c r="Y45" s="153"/>
      <c r="Z45" s="153"/>
      <c r="AA45" s="153"/>
      <c r="AB45" s="153"/>
      <c r="AC45" s="153"/>
      <c r="AD45" s="153"/>
      <c r="AE45" s="153"/>
      <c r="AF45" s="153"/>
      <c r="AG45" s="153"/>
      <c r="AH45" s="153"/>
      <c r="AI45" s="153"/>
      <c r="AJ45" s="153"/>
      <c r="AK45" s="153"/>
      <c r="AL45" s="153"/>
      <c r="AM45" s="153"/>
      <c r="AN45" s="153"/>
      <c r="AO45" s="154"/>
      <c r="AP45" s="157" t="s">
        <v>174</v>
      </c>
      <c r="AQ45" s="158">
        <v>3.65</v>
      </c>
      <c r="AR45" s="158"/>
      <c r="AS45" s="158"/>
      <c r="AT45" s="158"/>
      <c r="AU45" s="158">
        <v>1</v>
      </c>
      <c r="AV45" s="159">
        <v>1</v>
      </c>
    </row>
    <row r="46" spans="2:48">
      <c r="B46" s="152"/>
      <c r="C46" s="153"/>
      <c r="D46" s="153"/>
      <c r="E46" s="153"/>
      <c r="F46" s="153"/>
      <c r="G46" s="153"/>
      <c r="H46" s="153"/>
      <c r="I46" s="153"/>
      <c r="J46" s="153"/>
      <c r="K46" s="153"/>
      <c r="L46" s="153"/>
      <c r="M46" s="153"/>
      <c r="N46" s="153"/>
      <c r="O46" s="153"/>
      <c r="P46" s="153"/>
      <c r="Q46" s="153"/>
      <c r="R46" s="153"/>
      <c r="S46" s="153"/>
      <c r="T46" s="153"/>
      <c r="U46" s="153"/>
      <c r="V46" s="153"/>
      <c r="W46" s="153"/>
      <c r="X46" s="153"/>
      <c r="Y46" s="153"/>
      <c r="Z46" s="153"/>
      <c r="AA46" s="153"/>
      <c r="AB46" s="153"/>
      <c r="AC46" s="153"/>
      <c r="AD46" s="153"/>
      <c r="AE46" s="153"/>
      <c r="AF46" s="153"/>
      <c r="AG46" s="153"/>
      <c r="AH46" s="153"/>
      <c r="AI46" s="153"/>
      <c r="AJ46" s="153"/>
      <c r="AK46" s="153"/>
      <c r="AL46" s="153"/>
      <c r="AM46" s="153"/>
      <c r="AN46" s="153"/>
      <c r="AO46" s="154"/>
      <c r="AP46" s="223" t="s">
        <v>175</v>
      </c>
      <c r="AQ46" s="224"/>
      <c r="AR46" s="224"/>
      <c r="AS46" s="224"/>
      <c r="AT46" s="224"/>
      <c r="AU46" s="224"/>
      <c r="AV46" s="225"/>
    </row>
    <row r="47" spans="2:48" ht="15.75">
      <c r="B47" s="152"/>
      <c r="C47" s="153"/>
      <c r="D47" s="153"/>
      <c r="E47" s="153"/>
      <c r="F47" s="153"/>
      <c r="G47" s="153"/>
      <c r="H47" s="153"/>
      <c r="I47" s="153"/>
      <c r="J47" s="153"/>
      <c r="K47" s="153"/>
      <c r="L47" s="153"/>
      <c r="M47" s="153"/>
      <c r="N47" s="153"/>
      <c r="O47" s="153"/>
      <c r="P47" s="153"/>
      <c r="Q47" s="153"/>
      <c r="R47" s="153"/>
      <c r="S47" s="153"/>
      <c r="T47" s="153"/>
      <c r="U47" s="153"/>
      <c r="V47" s="153"/>
      <c r="W47" s="153"/>
      <c r="X47" s="153"/>
      <c r="Y47" s="153"/>
      <c r="Z47" s="153"/>
      <c r="AA47" s="153"/>
      <c r="AB47" s="153"/>
      <c r="AC47" s="153"/>
      <c r="AD47" s="153"/>
      <c r="AE47" s="153"/>
      <c r="AF47" s="153"/>
      <c r="AG47" s="153"/>
      <c r="AH47" s="153"/>
      <c r="AI47" s="153"/>
      <c r="AJ47" s="153"/>
      <c r="AK47" s="153"/>
      <c r="AL47" s="153"/>
      <c r="AM47" s="153"/>
      <c r="AN47" s="153"/>
      <c r="AO47" s="154"/>
      <c r="AP47" s="157" t="s">
        <v>176</v>
      </c>
      <c r="AQ47" s="158">
        <v>3.65</v>
      </c>
      <c r="AR47" s="158"/>
      <c r="AS47" s="158"/>
      <c r="AT47" s="158"/>
      <c r="AU47" s="158">
        <v>1</v>
      </c>
      <c r="AV47" s="159">
        <v>1</v>
      </c>
    </row>
    <row r="48" spans="2:48" ht="15.75">
      <c r="B48" s="152"/>
      <c r="C48" s="153"/>
      <c r="D48" s="153"/>
      <c r="E48" s="153"/>
      <c r="F48" s="153"/>
      <c r="G48" s="153"/>
      <c r="H48" s="153"/>
      <c r="I48" s="153"/>
      <c r="J48" s="153"/>
      <c r="K48" s="153"/>
      <c r="L48" s="153"/>
      <c r="M48" s="153"/>
      <c r="N48" s="153"/>
      <c r="O48" s="153"/>
      <c r="P48" s="153"/>
      <c r="Q48" s="153"/>
      <c r="R48" s="153"/>
      <c r="S48" s="153"/>
      <c r="T48" s="153"/>
      <c r="U48" s="153"/>
      <c r="V48" s="153"/>
      <c r="W48" s="153"/>
      <c r="X48" s="153"/>
      <c r="Y48" s="153"/>
      <c r="Z48" s="153"/>
      <c r="AA48" s="153"/>
      <c r="AB48" s="153"/>
      <c r="AC48" s="153"/>
      <c r="AD48" s="153"/>
      <c r="AE48" s="153"/>
      <c r="AF48" s="153"/>
      <c r="AG48" s="153"/>
      <c r="AH48" s="153"/>
      <c r="AI48" s="153"/>
      <c r="AJ48" s="153"/>
      <c r="AK48" s="153"/>
      <c r="AL48" s="153"/>
      <c r="AM48" s="153"/>
      <c r="AN48" s="153"/>
      <c r="AO48" s="154"/>
      <c r="AP48" s="157" t="s">
        <v>177</v>
      </c>
      <c r="AQ48" s="158">
        <v>3.65</v>
      </c>
      <c r="AR48" s="158"/>
      <c r="AS48" s="158"/>
      <c r="AT48" s="158"/>
      <c r="AU48" s="158">
        <v>1</v>
      </c>
      <c r="AV48" s="159">
        <v>1</v>
      </c>
    </row>
    <row r="49" spans="2:48" ht="15.75">
      <c r="B49" s="152"/>
      <c r="C49" s="153"/>
      <c r="D49" s="153"/>
      <c r="E49" s="153"/>
      <c r="F49" s="153"/>
      <c r="G49" s="153"/>
      <c r="H49" s="153"/>
      <c r="I49" s="153"/>
      <c r="J49" s="153"/>
      <c r="K49" s="153"/>
      <c r="L49" s="153"/>
      <c r="M49" s="153"/>
      <c r="N49" s="153"/>
      <c r="O49" s="153"/>
      <c r="P49" s="153"/>
      <c r="Q49" s="153"/>
      <c r="R49" s="153"/>
      <c r="S49" s="153"/>
      <c r="T49" s="153"/>
      <c r="U49" s="153"/>
      <c r="V49" s="153"/>
      <c r="W49" s="153"/>
      <c r="X49" s="153"/>
      <c r="Y49" s="153"/>
      <c r="Z49" s="153"/>
      <c r="AA49" s="153"/>
      <c r="AB49" s="153"/>
      <c r="AC49" s="153"/>
      <c r="AD49" s="153"/>
      <c r="AE49" s="153"/>
      <c r="AF49" s="153"/>
      <c r="AG49" s="153"/>
      <c r="AH49" s="153"/>
      <c r="AI49" s="153"/>
      <c r="AJ49" s="153"/>
      <c r="AK49" s="153"/>
      <c r="AL49" s="153"/>
      <c r="AM49" s="153"/>
      <c r="AN49" s="153"/>
      <c r="AO49" s="154"/>
      <c r="AP49" s="157" t="s">
        <v>178</v>
      </c>
      <c r="AQ49" s="158">
        <v>3.65</v>
      </c>
      <c r="AR49" s="158"/>
      <c r="AS49" s="158"/>
      <c r="AT49" s="158"/>
      <c r="AU49" s="158">
        <v>1</v>
      </c>
      <c r="AV49" s="159">
        <v>1</v>
      </c>
    </row>
    <row r="50" spans="2:48" ht="15.75">
      <c r="B50" s="152"/>
      <c r="C50" s="153"/>
      <c r="D50" s="153"/>
      <c r="E50" s="153"/>
      <c r="F50" s="153"/>
      <c r="G50" s="153"/>
      <c r="H50" s="153"/>
      <c r="I50" s="153"/>
      <c r="J50" s="153"/>
      <c r="K50" s="153"/>
      <c r="L50" s="153"/>
      <c r="M50" s="153"/>
      <c r="N50" s="153"/>
      <c r="O50" s="153"/>
      <c r="P50" s="153"/>
      <c r="Q50" s="153"/>
      <c r="R50" s="153"/>
      <c r="S50" s="153"/>
      <c r="T50" s="153"/>
      <c r="U50" s="153"/>
      <c r="V50" s="153"/>
      <c r="W50" s="153"/>
      <c r="X50" s="153"/>
      <c r="Y50" s="153"/>
      <c r="Z50" s="153"/>
      <c r="AA50" s="153"/>
      <c r="AB50" s="153"/>
      <c r="AC50" s="153"/>
      <c r="AD50" s="153"/>
      <c r="AE50" s="153"/>
      <c r="AF50" s="153"/>
      <c r="AG50" s="153"/>
      <c r="AH50" s="153"/>
      <c r="AI50" s="153"/>
      <c r="AJ50" s="153"/>
      <c r="AK50" s="153"/>
      <c r="AL50" s="153"/>
      <c r="AM50" s="153"/>
      <c r="AN50" s="153"/>
      <c r="AO50" s="154"/>
      <c r="AP50" s="157" t="s">
        <v>179</v>
      </c>
      <c r="AQ50" s="158">
        <v>3.65</v>
      </c>
      <c r="AR50" s="158"/>
      <c r="AS50" s="158"/>
      <c r="AT50" s="158"/>
      <c r="AU50" s="158">
        <v>1</v>
      </c>
      <c r="AV50" s="159">
        <v>1</v>
      </c>
    </row>
    <row r="51" spans="2:48" ht="15.75">
      <c r="B51" s="152"/>
      <c r="C51" s="153"/>
      <c r="D51" s="153"/>
      <c r="E51" s="153"/>
      <c r="F51" s="153"/>
      <c r="G51" s="153"/>
      <c r="H51" s="153"/>
      <c r="I51" s="153"/>
      <c r="J51" s="153"/>
      <c r="K51" s="153"/>
      <c r="L51" s="153"/>
      <c r="M51" s="153"/>
      <c r="N51" s="153"/>
      <c r="O51" s="153"/>
      <c r="P51" s="153"/>
      <c r="Q51" s="153"/>
      <c r="R51" s="153"/>
      <c r="S51" s="153"/>
      <c r="T51" s="153"/>
      <c r="U51" s="153"/>
      <c r="V51" s="153"/>
      <c r="W51" s="153"/>
      <c r="X51" s="153"/>
      <c r="Y51" s="153"/>
      <c r="Z51" s="153"/>
      <c r="AA51" s="153"/>
      <c r="AB51" s="153"/>
      <c r="AC51" s="153"/>
      <c r="AD51" s="153"/>
      <c r="AE51" s="153"/>
      <c r="AF51" s="153"/>
      <c r="AG51" s="153"/>
      <c r="AH51" s="153"/>
      <c r="AI51" s="153"/>
      <c r="AJ51" s="153"/>
      <c r="AK51" s="153"/>
      <c r="AL51" s="153"/>
      <c r="AM51" s="153"/>
      <c r="AN51" s="153"/>
      <c r="AO51" s="154"/>
      <c r="AP51" s="157" t="s">
        <v>180</v>
      </c>
      <c r="AQ51" s="158">
        <v>3.65</v>
      </c>
      <c r="AR51" s="158"/>
      <c r="AS51" s="158"/>
      <c r="AT51" s="158"/>
      <c r="AU51" s="158">
        <v>1</v>
      </c>
      <c r="AV51" s="159">
        <v>1</v>
      </c>
    </row>
    <row r="52" spans="2:48" ht="15.75">
      <c r="B52" s="152"/>
      <c r="C52" s="153"/>
      <c r="D52" s="153"/>
      <c r="E52" s="153"/>
      <c r="F52" s="153"/>
      <c r="G52" s="153"/>
      <c r="H52" s="153"/>
      <c r="I52" s="153"/>
      <c r="J52" s="153"/>
      <c r="K52" s="153"/>
      <c r="L52" s="153"/>
      <c r="M52" s="153"/>
      <c r="N52" s="153"/>
      <c r="O52" s="153"/>
      <c r="P52" s="153"/>
      <c r="Q52" s="153"/>
      <c r="R52" s="153"/>
      <c r="S52" s="153"/>
      <c r="T52" s="153"/>
      <c r="U52" s="153"/>
      <c r="V52" s="153"/>
      <c r="W52" s="153"/>
      <c r="X52" s="153"/>
      <c r="Y52" s="153"/>
      <c r="Z52" s="153"/>
      <c r="AA52" s="153"/>
      <c r="AB52" s="153"/>
      <c r="AC52" s="153"/>
      <c r="AD52" s="153"/>
      <c r="AE52" s="153"/>
      <c r="AF52" s="153"/>
      <c r="AG52" s="153"/>
      <c r="AH52" s="153"/>
      <c r="AI52" s="153"/>
      <c r="AJ52" s="153"/>
      <c r="AK52" s="153"/>
      <c r="AL52" s="153"/>
      <c r="AM52" s="153"/>
      <c r="AN52" s="153"/>
      <c r="AO52" s="154"/>
      <c r="AP52" s="157" t="s">
        <v>181</v>
      </c>
      <c r="AQ52" s="158">
        <v>3.65</v>
      </c>
      <c r="AR52" s="158"/>
      <c r="AS52" s="158"/>
      <c r="AT52" s="158"/>
      <c r="AU52" s="158">
        <v>1</v>
      </c>
      <c r="AV52" s="159">
        <v>1</v>
      </c>
    </row>
    <row r="53" spans="2:48" ht="15.75">
      <c r="B53" s="152"/>
      <c r="C53" s="153"/>
      <c r="D53" s="153"/>
      <c r="E53" s="153"/>
      <c r="F53" s="153"/>
      <c r="G53" s="153"/>
      <c r="H53" s="153"/>
      <c r="I53" s="153"/>
      <c r="J53" s="153"/>
      <c r="K53" s="153"/>
      <c r="L53" s="153"/>
      <c r="M53" s="153"/>
      <c r="N53" s="153"/>
      <c r="O53" s="153"/>
      <c r="P53" s="153"/>
      <c r="Q53" s="153"/>
      <c r="R53" s="153"/>
      <c r="S53" s="153"/>
      <c r="T53" s="153"/>
      <c r="U53" s="153"/>
      <c r="V53" s="153"/>
      <c r="W53" s="153"/>
      <c r="X53" s="153"/>
      <c r="Y53" s="153"/>
      <c r="Z53" s="153"/>
      <c r="AA53" s="153"/>
      <c r="AB53" s="153"/>
      <c r="AC53" s="153"/>
      <c r="AD53" s="153"/>
      <c r="AE53" s="153"/>
      <c r="AF53" s="153"/>
      <c r="AG53" s="153"/>
      <c r="AH53" s="153"/>
      <c r="AI53" s="153"/>
      <c r="AJ53" s="153"/>
      <c r="AK53" s="153"/>
      <c r="AL53" s="153"/>
      <c r="AM53" s="153"/>
      <c r="AN53" s="153"/>
      <c r="AO53" s="154"/>
      <c r="AP53" s="157" t="s">
        <v>182</v>
      </c>
      <c r="AQ53" s="158">
        <v>3.65</v>
      </c>
      <c r="AR53" s="158"/>
      <c r="AS53" s="158"/>
      <c r="AT53" s="158"/>
      <c r="AU53" s="158">
        <v>1</v>
      </c>
      <c r="AV53" s="159">
        <v>1</v>
      </c>
    </row>
    <row r="54" spans="2:48" ht="15.75">
      <c r="B54" s="152"/>
      <c r="C54" s="153"/>
      <c r="D54" s="153"/>
      <c r="E54" s="153"/>
      <c r="F54" s="153"/>
      <c r="G54" s="153"/>
      <c r="H54" s="153"/>
      <c r="I54" s="153"/>
      <c r="J54" s="153"/>
      <c r="K54" s="153"/>
      <c r="L54" s="153"/>
      <c r="M54" s="153"/>
      <c r="N54" s="153"/>
      <c r="O54" s="153"/>
      <c r="P54" s="153"/>
      <c r="Q54" s="153"/>
      <c r="R54" s="153"/>
      <c r="S54" s="153"/>
      <c r="T54" s="153"/>
      <c r="U54" s="153"/>
      <c r="V54" s="153"/>
      <c r="W54" s="153"/>
      <c r="X54" s="153"/>
      <c r="Y54" s="153"/>
      <c r="Z54" s="153"/>
      <c r="AA54" s="153"/>
      <c r="AB54" s="153"/>
      <c r="AC54" s="153"/>
      <c r="AD54" s="153"/>
      <c r="AE54" s="153"/>
      <c r="AF54" s="153"/>
      <c r="AG54" s="153"/>
      <c r="AH54" s="153"/>
      <c r="AI54" s="153"/>
      <c r="AJ54" s="153"/>
      <c r="AK54" s="153"/>
      <c r="AL54" s="153"/>
      <c r="AM54" s="153"/>
      <c r="AN54" s="153"/>
      <c r="AO54" s="154"/>
      <c r="AP54" s="157" t="s">
        <v>183</v>
      </c>
      <c r="AQ54" s="158">
        <v>3.65</v>
      </c>
      <c r="AR54" s="158"/>
      <c r="AS54" s="158"/>
      <c r="AT54" s="158"/>
      <c r="AU54" s="158">
        <v>1</v>
      </c>
      <c r="AV54" s="159">
        <v>1</v>
      </c>
    </row>
    <row r="55" spans="2:48" ht="15.75">
      <c r="B55" s="152"/>
      <c r="C55" s="153"/>
      <c r="D55" s="153"/>
      <c r="E55" s="153"/>
      <c r="F55" s="153"/>
      <c r="G55" s="153"/>
      <c r="H55" s="153"/>
      <c r="I55" s="153"/>
      <c r="J55" s="153"/>
      <c r="K55" s="153"/>
      <c r="L55" s="153"/>
      <c r="M55" s="153"/>
      <c r="N55" s="153"/>
      <c r="O55" s="153"/>
      <c r="P55" s="153"/>
      <c r="Q55" s="153"/>
      <c r="R55" s="153"/>
      <c r="S55" s="153"/>
      <c r="T55" s="153"/>
      <c r="U55" s="153"/>
      <c r="V55" s="153"/>
      <c r="W55" s="153"/>
      <c r="X55" s="153"/>
      <c r="Y55" s="153"/>
      <c r="Z55" s="153"/>
      <c r="AA55" s="153"/>
      <c r="AB55" s="153"/>
      <c r="AC55" s="153"/>
      <c r="AD55" s="153"/>
      <c r="AE55" s="153"/>
      <c r="AF55" s="153"/>
      <c r="AG55" s="153"/>
      <c r="AH55" s="153"/>
      <c r="AI55" s="153"/>
      <c r="AJ55" s="153"/>
      <c r="AK55" s="153"/>
      <c r="AL55" s="153"/>
      <c r="AM55" s="153"/>
      <c r="AN55" s="153"/>
      <c r="AO55" s="154"/>
      <c r="AP55" s="157" t="s">
        <v>184</v>
      </c>
      <c r="AQ55" s="158">
        <v>3.65</v>
      </c>
      <c r="AR55" s="158"/>
      <c r="AS55" s="158"/>
      <c r="AT55" s="158"/>
      <c r="AU55" s="158">
        <v>1</v>
      </c>
      <c r="AV55" s="159">
        <v>1</v>
      </c>
    </row>
    <row r="56" spans="2:48" ht="15.75">
      <c r="B56" s="152"/>
      <c r="C56" s="153"/>
      <c r="D56" s="153"/>
      <c r="E56" s="153"/>
      <c r="F56" s="153"/>
      <c r="G56" s="153"/>
      <c r="H56" s="153"/>
      <c r="I56" s="153"/>
      <c r="J56" s="153"/>
      <c r="K56" s="153"/>
      <c r="L56" s="153"/>
      <c r="M56" s="153"/>
      <c r="N56" s="153"/>
      <c r="O56" s="153"/>
      <c r="P56" s="153"/>
      <c r="Q56" s="153"/>
      <c r="R56" s="153"/>
      <c r="S56" s="153"/>
      <c r="T56" s="153"/>
      <c r="U56" s="153"/>
      <c r="V56" s="153"/>
      <c r="W56" s="153"/>
      <c r="X56" s="153"/>
      <c r="Y56" s="153"/>
      <c r="Z56" s="153"/>
      <c r="AA56" s="153"/>
      <c r="AB56" s="153"/>
      <c r="AC56" s="153"/>
      <c r="AD56" s="153"/>
      <c r="AE56" s="153"/>
      <c r="AF56" s="153"/>
      <c r="AG56" s="153"/>
      <c r="AH56" s="153"/>
      <c r="AI56" s="153"/>
      <c r="AJ56" s="153"/>
      <c r="AK56" s="153"/>
      <c r="AL56" s="153"/>
      <c r="AM56" s="153"/>
      <c r="AN56" s="153"/>
      <c r="AO56" s="154"/>
      <c r="AP56" s="157" t="s">
        <v>185</v>
      </c>
      <c r="AQ56" s="158">
        <v>3.65</v>
      </c>
      <c r="AR56" s="158"/>
      <c r="AS56" s="158"/>
      <c r="AT56" s="158"/>
      <c r="AU56" s="158">
        <v>1</v>
      </c>
      <c r="AV56" s="159">
        <v>1</v>
      </c>
    </row>
    <row r="57" spans="2:48" ht="15.75">
      <c r="B57" s="152"/>
      <c r="C57" s="153"/>
      <c r="D57" s="153"/>
      <c r="E57" s="153"/>
      <c r="F57" s="153"/>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3"/>
      <c r="AE57" s="153"/>
      <c r="AF57" s="153"/>
      <c r="AG57" s="153"/>
      <c r="AH57" s="153"/>
      <c r="AI57" s="153"/>
      <c r="AJ57" s="153"/>
      <c r="AK57" s="153"/>
      <c r="AL57" s="153"/>
      <c r="AM57" s="153"/>
      <c r="AN57" s="153"/>
      <c r="AO57" s="154"/>
      <c r="AP57" s="157" t="s">
        <v>186</v>
      </c>
      <c r="AQ57" s="158">
        <v>3.65</v>
      </c>
      <c r="AR57" s="158"/>
      <c r="AS57" s="158"/>
      <c r="AT57" s="158"/>
      <c r="AU57" s="158">
        <v>1</v>
      </c>
      <c r="AV57" s="159">
        <v>1</v>
      </c>
    </row>
    <row r="58" spans="2:48" ht="15.75">
      <c r="B58" s="152"/>
      <c r="C58" s="153"/>
      <c r="D58" s="153"/>
      <c r="E58" s="153"/>
      <c r="F58" s="153"/>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3"/>
      <c r="AE58" s="153"/>
      <c r="AF58" s="153"/>
      <c r="AG58" s="153"/>
      <c r="AH58" s="153"/>
      <c r="AI58" s="153"/>
      <c r="AJ58" s="153"/>
      <c r="AK58" s="153"/>
      <c r="AL58" s="153"/>
      <c r="AM58" s="153"/>
      <c r="AN58" s="153"/>
      <c r="AO58" s="154"/>
      <c r="AP58" s="157" t="s">
        <v>187</v>
      </c>
      <c r="AQ58" s="158">
        <v>3.65</v>
      </c>
      <c r="AR58" s="158"/>
      <c r="AS58" s="158"/>
      <c r="AT58" s="158"/>
      <c r="AU58" s="158">
        <v>1</v>
      </c>
      <c r="AV58" s="159">
        <v>1</v>
      </c>
    </row>
    <row r="59" spans="2:48" ht="15.75">
      <c r="B59" s="152"/>
      <c r="C59" s="153"/>
      <c r="D59" s="153"/>
      <c r="E59" s="153"/>
      <c r="F59" s="153"/>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3"/>
      <c r="AE59" s="153"/>
      <c r="AF59" s="153"/>
      <c r="AG59" s="153"/>
      <c r="AH59" s="153"/>
      <c r="AI59" s="153"/>
      <c r="AJ59" s="153"/>
      <c r="AK59" s="153"/>
      <c r="AL59" s="153"/>
      <c r="AM59" s="153"/>
      <c r="AN59" s="153"/>
      <c r="AO59" s="154"/>
      <c r="AP59" s="157" t="s">
        <v>188</v>
      </c>
      <c r="AQ59" s="158">
        <v>3.65</v>
      </c>
      <c r="AR59" s="158"/>
      <c r="AS59" s="158"/>
      <c r="AT59" s="158"/>
      <c r="AU59" s="158">
        <v>1</v>
      </c>
      <c r="AV59" s="159">
        <v>1</v>
      </c>
    </row>
    <row r="60" spans="2:48" ht="15.75">
      <c r="B60" s="152"/>
      <c r="C60" s="153"/>
      <c r="D60" s="153"/>
      <c r="E60" s="153"/>
      <c r="F60" s="153"/>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3"/>
      <c r="AE60" s="153"/>
      <c r="AF60" s="153"/>
      <c r="AG60" s="153"/>
      <c r="AH60" s="153"/>
      <c r="AI60" s="153"/>
      <c r="AJ60" s="153"/>
      <c r="AK60" s="153"/>
      <c r="AL60" s="153"/>
      <c r="AM60" s="153"/>
      <c r="AN60" s="153"/>
      <c r="AO60" s="154"/>
      <c r="AP60" s="157" t="s">
        <v>189</v>
      </c>
      <c r="AQ60" s="158">
        <v>3.65</v>
      </c>
      <c r="AR60" s="158"/>
      <c r="AS60" s="158"/>
      <c r="AT60" s="158"/>
      <c r="AU60" s="158">
        <v>1</v>
      </c>
      <c r="AV60" s="159">
        <v>1</v>
      </c>
    </row>
    <row r="61" spans="2:48" ht="15.75">
      <c r="B61" s="152"/>
      <c r="C61" s="153"/>
      <c r="D61" s="153"/>
      <c r="E61" s="153"/>
      <c r="F61" s="153"/>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3"/>
      <c r="AE61" s="153"/>
      <c r="AF61" s="153"/>
      <c r="AG61" s="153"/>
      <c r="AH61" s="153"/>
      <c r="AI61" s="153"/>
      <c r="AJ61" s="153"/>
      <c r="AK61" s="153"/>
      <c r="AL61" s="153"/>
      <c r="AM61" s="153"/>
      <c r="AN61" s="153"/>
      <c r="AO61" s="154"/>
      <c r="AP61" s="157" t="s">
        <v>190</v>
      </c>
      <c r="AQ61" s="158">
        <v>3.65</v>
      </c>
      <c r="AR61" s="158"/>
      <c r="AS61" s="158"/>
      <c r="AT61" s="158"/>
      <c r="AU61" s="158">
        <v>1</v>
      </c>
      <c r="AV61" s="159">
        <v>1</v>
      </c>
    </row>
    <row r="62" spans="2:48" ht="15.75">
      <c r="B62" s="152"/>
      <c r="C62" s="153"/>
      <c r="D62" s="153"/>
      <c r="E62" s="153"/>
      <c r="F62" s="153"/>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3"/>
      <c r="AE62" s="153"/>
      <c r="AF62" s="153"/>
      <c r="AG62" s="153"/>
      <c r="AH62" s="153"/>
      <c r="AI62" s="153"/>
      <c r="AJ62" s="153"/>
      <c r="AK62" s="153"/>
      <c r="AL62" s="153"/>
      <c r="AM62" s="153"/>
      <c r="AN62" s="153"/>
      <c r="AO62" s="154"/>
      <c r="AP62" s="157" t="s">
        <v>191</v>
      </c>
      <c r="AQ62" s="158">
        <v>3.65</v>
      </c>
      <c r="AR62" s="158"/>
      <c r="AS62" s="158"/>
      <c r="AT62" s="158"/>
      <c r="AU62" s="158">
        <v>1</v>
      </c>
      <c r="AV62" s="159">
        <v>1</v>
      </c>
    </row>
    <row r="63" spans="2:48" ht="15.75">
      <c r="B63" s="152"/>
      <c r="C63" s="153"/>
      <c r="D63" s="153"/>
      <c r="E63" s="153"/>
      <c r="F63" s="153"/>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3"/>
      <c r="AE63" s="153"/>
      <c r="AF63" s="153"/>
      <c r="AG63" s="153"/>
      <c r="AH63" s="153"/>
      <c r="AI63" s="153"/>
      <c r="AJ63" s="153"/>
      <c r="AK63" s="153"/>
      <c r="AL63" s="153"/>
      <c r="AM63" s="153"/>
      <c r="AN63" s="153"/>
      <c r="AO63" s="154"/>
      <c r="AP63" s="157" t="s">
        <v>192</v>
      </c>
      <c r="AQ63" s="158">
        <v>3.65</v>
      </c>
      <c r="AR63" s="158"/>
      <c r="AS63" s="158"/>
      <c r="AT63" s="158"/>
      <c r="AU63" s="158">
        <v>1</v>
      </c>
      <c r="AV63" s="159">
        <v>1</v>
      </c>
    </row>
    <row r="64" spans="2:48" ht="15.75">
      <c r="B64" s="152"/>
      <c r="C64" s="153"/>
      <c r="D64" s="153"/>
      <c r="E64" s="153"/>
      <c r="F64" s="153"/>
      <c r="G64" s="153"/>
      <c r="H64" s="153"/>
      <c r="I64" s="153"/>
      <c r="J64" s="153"/>
      <c r="K64" s="153"/>
      <c r="L64" s="153"/>
      <c r="M64" s="153"/>
      <c r="N64" s="153"/>
      <c r="O64" s="153"/>
      <c r="P64" s="153"/>
      <c r="Q64" s="153"/>
      <c r="R64" s="153"/>
      <c r="S64" s="153"/>
      <c r="T64" s="153"/>
      <c r="U64" s="153"/>
      <c r="V64" s="153"/>
      <c r="W64" s="153"/>
      <c r="X64" s="153"/>
      <c r="Y64" s="153"/>
      <c r="Z64" s="153"/>
      <c r="AA64" s="153"/>
      <c r="AB64" s="153"/>
      <c r="AC64" s="153"/>
      <c r="AD64" s="153"/>
      <c r="AE64" s="153"/>
      <c r="AF64" s="153"/>
      <c r="AG64" s="153"/>
      <c r="AH64" s="153"/>
      <c r="AI64" s="153"/>
      <c r="AJ64" s="153"/>
      <c r="AK64" s="153"/>
      <c r="AL64" s="153"/>
      <c r="AM64" s="153"/>
      <c r="AN64" s="153"/>
      <c r="AO64" s="154"/>
      <c r="AP64" s="157" t="s">
        <v>193</v>
      </c>
      <c r="AQ64" s="158">
        <v>3.65</v>
      </c>
      <c r="AR64" s="158"/>
      <c r="AS64" s="158"/>
      <c r="AT64" s="158"/>
      <c r="AU64" s="158">
        <v>1</v>
      </c>
      <c r="AV64" s="159">
        <v>1</v>
      </c>
    </row>
    <row r="65" spans="2:48">
      <c r="B65" s="152"/>
      <c r="C65" s="153"/>
      <c r="D65" s="153"/>
      <c r="E65" s="153"/>
      <c r="F65" s="153"/>
      <c r="G65" s="153"/>
      <c r="H65" s="153"/>
      <c r="I65" s="153"/>
      <c r="J65" s="153"/>
      <c r="K65" s="153"/>
      <c r="L65" s="153"/>
      <c r="M65" s="153"/>
      <c r="N65" s="153"/>
      <c r="O65" s="153"/>
      <c r="P65" s="153"/>
      <c r="Q65" s="153"/>
      <c r="R65" s="153"/>
      <c r="S65" s="153"/>
      <c r="T65" s="153"/>
      <c r="U65" s="153"/>
      <c r="V65" s="153"/>
      <c r="W65" s="153"/>
      <c r="X65" s="153"/>
      <c r="Y65" s="153"/>
      <c r="Z65" s="153"/>
      <c r="AA65" s="153"/>
      <c r="AB65" s="153"/>
      <c r="AC65" s="153"/>
      <c r="AD65" s="153"/>
      <c r="AE65" s="153"/>
      <c r="AF65" s="153"/>
      <c r="AG65" s="153"/>
      <c r="AH65" s="153"/>
      <c r="AI65" s="153"/>
      <c r="AJ65" s="153"/>
      <c r="AK65" s="153"/>
      <c r="AL65" s="153"/>
      <c r="AM65" s="153"/>
      <c r="AN65" s="153"/>
      <c r="AO65" s="154"/>
      <c r="AP65" s="223" t="s">
        <v>194</v>
      </c>
      <c r="AQ65" s="224"/>
      <c r="AR65" s="224"/>
      <c r="AS65" s="224"/>
      <c r="AT65" s="224"/>
      <c r="AU65" s="224"/>
      <c r="AV65" s="225"/>
    </row>
    <row r="66" spans="2:48" ht="15.75">
      <c r="B66" s="152"/>
      <c r="C66" s="153"/>
      <c r="D66" s="153"/>
      <c r="E66" s="153"/>
      <c r="F66" s="153"/>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3"/>
      <c r="AE66" s="153"/>
      <c r="AF66" s="153"/>
      <c r="AG66" s="153"/>
      <c r="AH66" s="153"/>
      <c r="AI66" s="153"/>
      <c r="AJ66" s="153"/>
      <c r="AK66" s="153"/>
      <c r="AL66" s="153"/>
      <c r="AM66" s="153"/>
      <c r="AN66" s="153"/>
      <c r="AO66" s="154"/>
      <c r="AP66" s="157" t="s">
        <v>195</v>
      </c>
      <c r="AQ66" s="158">
        <v>3.65</v>
      </c>
      <c r="AR66" s="158"/>
      <c r="AS66" s="158"/>
      <c r="AT66" s="158"/>
      <c r="AU66" s="158">
        <v>1</v>
      </c>
      <c r="AV66" s="159">
        <v>1</v>
      </c>
    </row>
    <row r="67" spans="2:48" ht="15.75">
      <c r="B67" s="152"/>
      <c r="C67" s="153"/>
      <c r="D67" s="153"/>
      <c r="E67" s="153"/>
      <c r="F67" s="153"/>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3"/>
      <c r="AE67" s="153"/>
      <c r="AF67" s="153"/>
      <c r="AG67" s="153"/>
      <c r="AH67" s="153"/>
      <c r="AI67" s="153"/>
      <c r="AJ67" s="153"/>
      <c r="AK67" s="153"/>
      <c r="AL67" s="153"/>
      <c r="AM67" s="153"/>
      <c r="AN67" s="153"/>
      <c r="AO67" s="154"/>
      <c r="AP67" s="157" t="s">
        <v>196</v>
      </c>
      <c r="AQ67" s="158">
        <v>3.65</v>
      </c>
      <c r="AR67" s="158"/>
      <c r="AS67" s="158"/>
      <c r="AT67" s="158"/>
      <c r="AU67" s="158">
        <v>1</v>
      </c>
      <c r="AV67" s="159">
        <v>1</v>
      </c>
    </row>
    <row r="68" spans="2:48" ht="15.75">
      <c r="B68" s="152"/>
      <c r="C68" s="153"/>
      <c r="D68" s="153"/>
      <c r="E68" s="153"/>
      <c r="F68" s="153"/>
      <c r="G68" s="153"/>
      <c r="H68" s="153"/>
      <c r="I68" s="153"/>
      <c r="J68" s="153"/>
      <c r="K68" s="153"/>
      <c r="L68" s="153"/>
      <c r="M68" s="153"/>
      <c r="N68" s="153"/>
      <c r="O68" s="153"/>
      <c r="P68" s="153"/>
      <c r="Q68" s="153"/>
      <c r="R68" s="153"/>
      <c r="S68" s="153"/>
      <c r="T68" s="153"/>
      <c r="U68" s="153"/>
      <c r="V68" s="153"/>
      <c r="W68" s="153"/>
      <c r="X68" s="153"/>
      <c r="Y68" s="153"/>
      <c r="Z68" s="153"/>
      <c r="AA68" s="153"/>
      <c r="AB68" s="153"/>
      <c r="AC68" s="153"/>
      <c r="AD68" s="153"/>
      <c r="AE68" s="153"/>
      <c r="AF68" s="153"/>
      <c r="AG68" s="153"/>
      <c r="AH68" s="153"/>
      <c r="AI68" s="153"/>
      <c r="AJ68" s="153"/>
      <c r="AK68" s="153"/>
      <c r="AL68" s="153"/>
      <c r="AM68" s="153"/>
      <c r="AN68" s="153"/>
      <c r="AO68" s="154"/>
      <c r="AP68" s="157" t="s">
        <v>197</v>
      </c>
      <c r="AQ68" s="158">
        <v>3.65</v>
      </c>
      <c r="AR68" s="158"/>
      <c r="AS68" s="158"/>
      <c r="AT68" s="158"/>
      <c r="AU68" s="158">
        <v>1</v>
      </c>
      <c r="AV68" s="159">
        <v>1</v>
      </c>
    </row>
    <row r="69" spans="2:48" ht="15.75">
      <c r="B69" s="152"/>
      <c r="C69" s="153"/>
      <c r="D69" s="153"/>
      <c r="E69" s="153"/>
      <c r="F69" s="153"/>
      <c r="G69" s="153"/>
      <c r="H69" s="153"/>
      <c r="I69" s="153"/>
      <c r="J69" s="153"/>
      <c r="K69" s="153"/>
      <c r="L69" s="153"/>
      <c r="M69" s="153"/>
      <c r="N69" s="153"/>
      <c r="O69" s="153"/>
      <c r="P69" s="153"/>
      <c r="Q69" s="153"/>
      <c r="R69" s="153"/>
      <c r="S69" s="153"/>
      <c r="T69" s="153"/>
      <c r="U69" s="153"/>
      <c r="V69" s="153"/>
      <c r="W69" s="153"/>
      <c r="X69" s="153"/>
      <c r="Y69" s="153"/>
      <c r="Z69" s="153"/>
      <c r="AA69" s="153"/>
      <c r="AB69" s="153"/>
      <c r="AC69" s="153"/>
      <c r="AD69" s="153"/>
      <c r="AE69" s="153"/>
      <c r="AF69" s="153"/>
      <c r="AG69" s="153"/>
      <c r="AH69" s="153"/>
      <c r="AI69" s="153"/>
      <c r="AJ69" s="153"/>
      <c r="AK69" s="153"/>
      <c r="AL69" s="153"/>
      <c r="AM69" s="153"/>
      <c r="AN69" s="153"/>
      <c r="AO69" s="154"/>
      <c r="AP69" s="157" t="s">
        <v>198</v>
      </c>
      <c r="AQ69" s="158">
        <v>3.65</v>
      </c>
      <c r="AR69" s="158"/>
      <c r="AS69" s="158"/>
      <c r="AT69" s="158"/>
      <c r="AU69" s="158">
        <v>1</v>
      </c>
      <c r="AV69" s="159">
        <v>1</v>
      </c>
    </row>
    <row r="70" spans="2:48" ht="15.75">
      <c r="B70" s="152"/>
      <c r="C70" s="153"/>
      <c r="D70" s="153"/>
      <c r="E70" s="153"/>
      <c r="F70" s="153"/>
      <c r="G70" s="153"/>
      <c r="H70" s="153"/>
      <c r="I70" s="153"/>
      <c r="J70" s="153"/>
      <c r="K70" s="153"/>
      <c r="L70" s="153"/>
      <c r="M70" s="153"/>
      <c r="N70" s="153"/>
      <c r="O70" s="153"/>
      <c r="P70" s="153"/>
      <c r="Q70" s="153"/>
      <c r="R70" s="153"/>
      <c r="S70" s="153"/>
      <c r="T70" s="153"/>
      <c r="U70" s="153"/>
      <c r="V70" s="153"/>
      <c r="W70" s="153"/>
      <c r="X70" s="153"/>
      <c r="Y70" s="153"/>
      <c r="Z70" s="153"/>
      <c r="AA70" s="153"/>
      <c r="AB70" s="153"/>
      <c r="AC70" s="153"/>
      <c r="AD70" s="153"/>
      <c r="AE70" s="153"/>
      <c r="AF70" s="153"/>
      <c r="AG70" s="153"/>
      <c r="AH70" s="153"/>
      <c r="AI70" s="153"/>
      <c r="AJ70" s="153"/>
      <c r="AK70" s="153"/>
      <c r="AL70" s="153"/>
      <c r="AM70" s="153"/>
      <c r="AN70" s="153"/>
      <c r="AO70" s="154"/>
      <c r="AP70" s="157" t="s">
        <v>199</v>
      </c>
      <c r="AQ70" s="158">
        <v>3.65</v>
      </c>
      <c r="AR70" s="158"/>
      <c r="AS70" s="158"/>
      <c r="AT70" s="158"/>
      <c r="AU70" s="158">
        <v>1</v>
      </c>
      <c r="AV70" s="159">
        <v>1</v>
      </c>
    </row>
    <row r="71" spans="2:48" ht="15.75">
      <c r="B71" s="152"/>
      <c r="C71" s="153"/>
      <c r="D71" s="153"/>
      <c r="E71" s="153"/>
      <c r="F71" s="153"/>
      <c r="G71" s="153"/>
      <c r="H71" s="153"/>
      <c r="I71" s="153"/>
      <c r="J71" s="153"/>
      <c r="K71" s="153"/>
      <c r="L71" s="153"/>
      <c r="M71" s="153"/>
      <c r="N71" s="153"/>
      <c r="O71" s="153"/>
      <c r="P71" s="153"/>
      <c r="Q71" s="153"/>
      <c r="R71" s="153"/>
      <c r="S71" s="153"/>
      <c r="T71" s="153"/>
      <c r="U71" s="153"/>
      <c r="V71" s="153"/>
      <c r="W71" s="153"/>
      <c r="X71" s="153"/>
      <c r="Y71" s="153"/>
      <c r="Z71" s="153"/>
      <c r="AA71" s="153"/>
      <c r="AB71" s="153"/>
      <c r="AC71" s="153"/>
      <c r="AD71" s="153"/>
      <c r="AE71" s="153"/>
      <c r="AF71" s="153"/>
      <c r="AG71" s="153"/>
      <c r="AH71" s="153"/>
      <c r="AI71" s="153"/>
      <c r="AJ71" s="153"/>
      <c r="AK71" s="153"/>
      <c r="AL71" s="153"/>
      <c r="AM71" s="153"/>
      <c r="AN71" s="153"/>
      <c r="AO71" s="154"/>
      <c r="AP71" s="157" t="s">
        <v>200</v>
      </c>
      <c r="AQ71" s="158">
        <v>3.65</v>
      </c>
      <c r="AR71" s="158"/>
      <c r="AS71" s="158"/>
      <c r="AT71" s="158"/>
      <c r="AU71" s="158">
        <v>1</v>
      </c>
      <c r="AV71" s="159">
        <v>1</v>
      </c>
    </row>
    <row r="72" spans="2:48" ht="15.75">
      <c r="B72" s="161"/>
      <c r="C72" s="162"/>
      <c r="D72" s="162"/>
      <c r="E72" s="162"/>
      <c r="F72" s="162"/>
      <c r="G72" s="162"/>
      <c r="H72" s="162"/>
      <c r="I72" s="162"/>
      <c r="J72" s="162"/>
      <c r="K72" s="162"/>
      <c r="L72" s="162"/>
      <c r="M72" s="162"/>
      <c r="N72" s="162"/>
      <c r="O72" s="162"/>
      <c r="P72" s="162"/>
      <c r="Q72" s="162"/>
      <c r="R72" s="162"/>
      <c r="S72" s="162"/>
      <c r="T72" s="162"/>
      <c r="U72" s="162"/>
      <c r="V72" s="162"/>
      <c r="W72" s="162"/>
      <c r="X72" s="162"/>
      <c r="Y72" s="162"/>
      <c r="Z72" s="162"/>
      <c r="AA72" s="162"/>
      <c r="AB72" s="162"/>
      <c r="AC72" s="162"/>
      <c r="AD72" s="162"/>
      <c r="AE72" s="162"/>
      <c r="AF72" s="162"/>
      <c r="AG72" s="162"/>
      <c r="AH72" s="162"/>
      <c r="AI72" s="162"/>
      <c r="AJ72" s="162"/>
      <c r="AK72" s="162"/>
      <c r="AL72" s="162"/>
      <c r="AM72" s="162"/>
      <c r="AN72" s="162"/>
      <c r="AO72" s="163"/>
      <c r="AP72" s="157" t="s">
        <v>201</v>
      </c>
      <c r="AQ72" s="158">
        <v>3.65</v>
      </c>
      <c r="AR72" s="158"/>
      <c r="AS72" s="158"/>
      <c r="AT72" s="158"/>
      <c r="AU72" s="158">
        <v>1</v>
      </c>
      <c r="AV72" s="159">
        <v>1</v>
      </c>
    </row>
    <row r="73" spans="2:48" ht="15.75">
      <c r="B73" s="152"/>
      <c r="C73" s="164"/>
      <c r="D73" s="164"/>
      <c r="E73" s="164"/>
      <c r="F73" s="164"/>
      <c r="G73" s="164"/>
      <c r="H73" s="164"/>
      <c r="I73" s="164"/>
      <c r="J73" s="164"/>
      <c r="K73" s="164"/>
      <c r="L73" s="164"/>
      <c r="M73" s="164"/>
      <c r="N73" s="164"/>
      <c r="O73" s="164"/>
      <c r="P73" s="164"/>
      <c r="Q73" s="164"/>
      <c r="R73" s="164"/>
      <c r="S73" s="164"/>
      <c r="T73" s="164"/>
      <c r="U73" s="164"/>
      <c r="V73" s="164"/>
      <c r="W73" s="164"/>
      <c r="X73" s="164"/>
      <c r="Y73" s="164"/>
      <c r="Z73" s="164"/>
      <c r="AA73" s="164"/>
      <c r="AB73" s="164"/>
      <c r="AC73" s="164"/>
      <c r="AD73" s="164"/>
      <c r="AE73" s="164"/>
      <c r="AF73" s="164"/>
      <c r="AG73" s="164"/>
      <c r="AH73" s="164"/>
      <c r="AI73" s="164"/>
      <c r="AJ73" s="164"/>
      <c r="AK73" s="164"/>
      <c r="AL73" s="164"/>
      <c r="AM73" s="164"/>
      <c r="AN73" s="164"/>
      <c r="AO73" s="164"/>
      <c r="AP73" s="157" t="s">
        <v>202</v>
      </c>
      <c r="AQ73" s="158">
        <v>3.65</v>
      </c>
      <c r="AR73" s="158"/>
      <c r="AS73" s="158"/>
      <c r="AT73" s="158"/>
      <c r="AU73" s="158">
        <v>1</v>
      </c>
      <c r="AV73" s="159">
        <v>1</v>
      </c>
    </row>
    <row r="74" spans="2:48" ht="15.75">
      <c r="B74" s="152"/>
      <c r="C74" s="164"/>
      <c r="D74" s="164"/>
      <c r="E74" s="164"/>
      <c r="F74" s="164"/>
      <c r="G74" s="164"/>
      <c r="H74" s="164"/>
      <c r="I74" s="164"/>
      <c r="J74" s="164"/>
      <c r="K74" s="164"/>
      <c r="L74" s="164"/>
      <c r="M74" s="164"/>
      <c r="N74" s="164"/>
      <c r="O74" s="164"/>
      <c r="P74" s="164"/>
      <c r="Q74" s="164"/>
      <c r="R74" s="164"/>
      <c r="S74" s="164"/>
      <c r="T74" s="164"/>
      <c r="U74" s="164"/>
      <c r="V74" s="164"/>
      <c r="W74" s="164"/>
      <c r="X74" s="164"/>
      <c r="Y74" s="164"/>
      <c r="Z74" s="164"/>
      <c r="AA74" s="164"/>
      <c r="AB74" s="164"/>
      <c r="AC74" s="164"/>
      <c r="AD74" s="164"/>
      <c r="AE74" s="164"/>
      <c r="AF74" s="164"/>
      <c r="AG74" s="164"/>
      <c r="AH74" s="164"/>
      <c r="AI74" s="164"/>
      <c r="AJ74" s="164"/>
      <c r="AK74" s="164"/>
      <c r="AL74" s="164"/>
      <c r="AM74" s="164"/>
      <c r="AN74" s="164"/>
      <c r="AO74" s="164"/>
      <c r="AP74" s="157" t="s">
        <v>203</v>
      </c>
      <c r="AQ74" s="158">
        <v>3.65</v>
      </c>
      <c r="AR74" s="158"/>
      <c r="AS74" s="158"/>
      <c r="AT74" s="158"/>
      <c r="AU74" s="158">
        <v>1</v>
      </c>
      <c r="AV74" s="159">
        <v>1</v>
      </c>
    </row>
    <row r="75" spans="2:48" ht="15.75">
      <c r="B75" s="152"/>
      <c r="C75" s="164"/>
      <c r="D75" s="164"/>
      <c r="E75" s="164"/>
      <c r="F75" s="164"/>
      <c r="G75" s="164"/>
      <c r="H75" s="164"/>
      <c r="I75" s="164"/>
      <c r="J75" s="164"/>
      <c r="K75" s="164"/>
      <c r="L75" s="164"/>
      <c r="M75" s="164"/>
      <c r="N75" s="164"/>
      <c r="O75" s="164"/>
      <c r="P75" s="164"/>
      <c r="Q75" s="164"/>
      <c r="R75" s="164"/>
      <c r="S75" s="164"/>
      <c r="T75" s="164"/>
      <c r="U75" s="164"/>
      <c r="V75" s="164"/>
      <c r="W75" s="164"/>
      <c r="X75" s="164"/>
      <c r="Y75" s="164"/>
      <c r="Z75" s="164"/>
      <c r="AA75" s="164"/>
      <c r="AB75" s="164"/>
      <c r="AC75" s="164"/>
      <c r="AD75" s="164"/>
      <c r="AE75" s="164"/>
      <c r="AF75" s="164"/>
      <c r="AG75" s="164"/>
      <c r="AH75" s="164"/>
      <c r="AI75" s="164"/>
      <c r="AJ75" s="164"/>
      <c r="AK75" s="164"/>
      <c r="AL75" s="164"/>
      <c r="AM75" s="164"/>
      <c r="AN75" s="164"/>
      <c r="AO75" s="164"/>
      <c r="AP75" s="157" t="s">
        <v>204</v>
      </c>
      <c r="AQ75" s="158">
        <v>3.65</v>
      </c>
      <c r="AR75" s="158"/>
      <c r="AS75" s="158"/>
      <c r="AT75" s="158"/>
      <c r="AU75" s="158">
        <v>1</v>
      </c>
      <c r="AV75" s="159">
        <v>1</v>
      </c>
    </row>
    <row r="76" spans="2:48" ht="15.75">
      <c r="B76" s="152"/>
      <c r="C76" s="164"/>
      <c r="D76" s="164"/>
      <c r="E76" s="164"/>
      <c r="F76" s="164"/>
      <c r="G76" s="164"/>
      <c r="H76" s="164"/>
      <c r="I76" s="164"/>
      <c r="J76" s="164"/>
      <c r="K76" s="164"/>
      <c r="L76" s="164"/>
      <c r="M76" s="164"/>
      <c r="N76" s="164"/>
      <c r="O76" s="164"/>
      <c r="P76" s="164"/>
      <c r="Q76" s="164"/>
      <c r="R76" s="164"/>
      <c r="S76" s="164"/>
      <c r="T76" s="164"/>
      <c r="U76" s="164"/>
      <c r="V76" s="164"/>
      <c r="W76" s="164"/>
      <c r="X76" s="164"/>
      <c r="Y76" s="164"/>
      <c r="Z76" s="164"/>
      <c r="AA76" s="164"/>
      <c r="AB76" s="164"/>
      <c r="AC76" s="164"/>
      <c r="AD76" s="164"/>
      <c r="AE76" s="164"/>
      <c r="AF76" s="164"/>
      <c r="AG76" s="164"/>
      <c r="AH76" s="164"/>
      <c r="AI76" s="164"/>
      <c r="AJ76" s="164"/>
      <c r="AK76" s="164"/>
      <c r="AL76" s="164"/>
      <c r="AM76" s="164"/>
      <c r="AN76" s="164"/>
      <c r="AO76" s="164"/>
      <c r="AP76" s="157" t="s">
        <v>205</v>
      </c>
      <c r="AQ76" s="158">
        <v>3.65</v>
      </c>
      <c r="AR76" s="158"/>
      <c r="AS76" s="158"/>
      <c r="AT76" s="158"/>
      <c r="AU76" s="158">
        <v>1</v>
      </c>
      <c r="AV76" s="159">
        <v>1</v>
      </c>
    </row>
    <row r="77" spans="2:48" ht="15.75">
      <c r="B77" s="152"/>
      <c r="C77" s="164"/>
      <c r="D77" s="164"/>
      <c r="E77" s="164"/>
      <c r="F77" s="164"/>
      <c r="G77" s="164"/>
      <c r="H77" s="164"/>
      <c r="I77" s="164"/>
      <c r="J77" s="164"/>
      <c r="K77" s="164"/>
      <c r="L77" s="164"/>
      <c r="M77" s="164"/>
      <c r="N77" s="164"/>
      <c r="O77" s="164"/>
      <c r="P77" s="164"/>
      <c r="Q77" s="164"/>
      <c r="R77" s="164"/>
      <c r="S77" s="164"/>
      <c r="T77" s="164"/>
      <c r="U77" s="164"/>
      <c r="V77" s="164"/>
      <c r="W77" s="164"/>
      <c r="X77" s="164"/>
      <c r="Y77" s="164"/>
      <c r="Z77" s="164"/>
      <c r="AA77" s="164"/>
      <c r="AB77" s="164"/>
      <c r="AC77" s="164"/>
      <c r="AD77" s="164"/>
      <c r="AE77" s="164"/>
      <c r="AF77" s="164"/>
      <c r="AG77" s="164"/>
      <c r="AH77" s="164"/>
      <c r="AI77" s="164"/>
      <c r="AJ77" s="164"/>
      <c r="AK77" s="164"/>
      <c r="AL77" s="164"/>
      <c r="AM77" s="164"/>
      <c r="AN77" s="164"/>
      <c r="AO77" s="164"/>
      <c r="AP77" s="157" t="s">
        <v>206</v>
      </c>
      <c r="AQ77" s="158">
        <v>3.65</v>
      </c>
      <c r="AR77" s="158"/>
      <c r="AS77" s="158"/>
      <c r="AT77" s="158"/>
      <c r="AU77" s="158">
        <v>1</v>
      </c>
      <c r="AV77" s="159">
        <v>1</v>
      </c>
    </row>
    <row r="78" spans="2:48" ht="16.5" thickBot="1">
      <c r="B78" s="152"/>
      <c r="C78" s="164"/>
      <c r="D78" s="164"/>
      <c r="E78" s="164"/>
      <c r="F78" s="164"/>
      <c r="G78" s="164"/>
      <c r="H78" s="164"/>
      <c r="I78" s="164"/>
      <c r="J78" s="164"/>
      <c r="K78" s="164"/>
      <c r="L78" s="164"/>
      <c r="M78" s="164"/>
      <c r="N78" s="164"/>
      <c r="O78" s="164"/>
      <c r="P78" s="164"/>
      <c r="Q78" s="164"/>
      <c r="R78" s="164"/>
      <c r="S78" s="164"/>
      <c r="T78" s="164"/>
      <c r="U78" s="164"/>
      <c r="V78" s="164"/>
      <c r="W78" s="164"/>
      <c r="X78" s="164"/>
      <c r="Y78" s="164"/>
      <c r="Z78" s="164"/>
      <c r="AA78" s="164"/>
      <c r="AB78" s="164"/>
      <c r="AC78" s="164"/>
      <c r="AD78" s="164"/>
      <c r="AE78" s="164"/>
      <c r="AF78" s="164"/>
      <c r="AG78" s="164"/>
      <c r="AH78" s="164"/>
      <c r="AI78" s="164"/>
      <c r="AJ78" s="164"/>
      <c r="AK78" s="164"/>
      <c r="AL78" s="164"/>
      <c r="AM78" s="164"/>
      <c r="AN78" s="164"/>
      <c r="AO78" s="164"/>
      <c r="AP78" s="157" t="s">
        <v>207</v>
      </c>
      <c r="AQ78" s="158">
        <v>3.65</v>
      </c>
      <c r="AR78" s="158"/>
      <c r="AS78" s="158"/>
      <c r="AT78" s="158"/>
      <c r="AU78" s="158">
        <v>1</v>
      </c>
      <c r="AV78" s="159">
        <v>1</v>
      </c>
    </row>
    <row r="79" spans="2:48" ht="18">
      <c r="B79" s="253" t="s">
        <v>208</v>
      </c>
      <c r="C79" s="239"/>
      <c r="D79" s="239"/>
      <c r="E79" s="239"/>
      <c r="F79" s="239"/>
      <c r="G79" s="239"/>
      <c r="H79" s="239"/>
      <c r="I79" s="239"/>
      <c r="J79" s="239"/>
      <c r="K79" s="239"/>
      <c r="L79" s="239"/>
      <c r="M79" s="239"/>
      <c r="N79" s="239"/>
      <c r="O79" s="239"/>
      <c r="P79" s="239"/>
      <c r="Q79" s="239"/>
      <c r="R79" s="239"/>
      <c r="S79" s="239"/>
      <c r="T79" s="239"/>
      <c r="U79" s="239"/>
      <c r="V79" s="239"/>
      <c r="W79" s="239"/>
      <c r="X79" s="239"/>
      <c r="Y79" s="239"/>
      <c r="Z79" s="239"/>
      <c r="AA79" s="239"/>
      <c r="AB79" s="239"/>
      <c r="AC79" s="239"/>
      <c r="AD79" s="239"/>
      <c r="AE79" s="239"/>
      <c r="AF79" s="239"/>
      <c r="AG79" s="239"/>
      <c r="AH79" s="239"/>
      <c r="AI79" s="239"/>
      <c r="AJ79" s="239"/>
      <c r="AK79" s="239"/>
      <c r="AL79" s="239"/>
      <c r="AM79" s="239"/>
      <c r="AN79" s="239"/>
      <c r="AO79" s="239"/>
      <c r="AP79" s="257" t="s">
        <v>209</v>
      </c>
      <c r="AQ79" s="258"/>
      <c r="AR79" s="258"/>
      <c r="AS79" s="258"/>
      <c r="AT79" s="258"/>
      <c r="AU79" s="259"/>
      <c r="AV79" s="165">
        <f>SUM(AV23:AV78)</f>
        <v>52</v>
      </c>
    </row>
    <row r="80" spans="2:48" ht="18">
      <c r="B80" s="241"/>
      <c r="C80" s="242"/>
      <c r="D80" s="242"/>
      <c r="E80" s="242"/>
      <c r="F80" s="242"/>
      <c r="G80" s="242"/>
      <c r="H80" s="242"/>
      <c r="I80" s="242"/>
      <c r="J80" s="242"/>
      <c r="K80" s="242"/>
      <c r="L80" s="242"/>
      <c r="M80" s="242"/>
      <c r="N80" s="242"/>
      <c r="O80" s="242"/>
      <c r="P80" s="242"/>
      <c r="Q80" s="242"/>
      <c r="R80" s="242"/>
      <c r="S80" s="242"/>
      <c r="T80" s="242"/>
      <c r="U80" s="242"/>
      <c r="V80" s="242"/>
      <c r="W80" s="242"/>
      <c r="X80" s="242"/>
      <c r="Y80" s="242"/>
      <c r="Z80" s="242"/>
      <c r="AA80" s="242"/>
      <c r="AB80" s="242"/>
      <c r="AC80" s="242"/>
      <c r="AD80" s="242"/>
      <c r="AE80" s="242"/>
      <c r="AF80" s="242"/>
      <c r="AG80" s="242"/>
      <c r="AH80" s="242"/>
      <c r="AI80" s="242"/>
      <c r="AJ80" s="242"/>
      <c r="AK80" s="242"/>
      <c r="AL80" s="242"/>
      <c r="AM80" s="242"/>
      <c r="AN80" s="242"/>
      <c r="AO80" s="254"/>
      <c r="AP80" s="260"/>
      <c r="AQ80" s="261"/>
      <c r="AR80" s="261"/>
      <c r="AS80" s="261"/>
      <c r="AT80" s="261"/>
      <c r="AU80" s="262"/>
      <c r="AV80" s="166"/>
    </row>
    <row r="81" spans="2:48" ht="16.5" thickBot="1">
      <c r="B81" s="255"/>
      <c r="C81" s="256"/>
      <c r="D81" s="256"/>
      <c r="E81" s="256"/>
      <c r="F81" s="256"/>
      <c r="G81" s="256"/>
      <c r="H81" s="256"/>
      <c r="I81" s="256"/>
      <c r="J81" s="256"/>
      <c r="K81" s="256"/>
      <c r="L81" s="256"/>
      <c r="M81" s="256"/>
      <c r="N81" s="256"/>
      <c r="O81" s="256"/>
      <c r="P81" s="256"/>
      <c r="Q81" s="256"/>
      <c r="R81" s="256"/>
      <c r="S81" s="256"/>
      <c r="T81" s="256"/>
      <c r="U81" s="256"/>
      <c r="V81" s="256"/>
      <c r="W81" s="256"/>
      <c r="X81" s="256"/>
      <c r="Y81" s="256"/>
      <c r="Z81" s="256"/>
      <c r="AA81" s="256"/>
      <c r="AB81" s="256"/>
      <c r="AC81" s="256"/>
      <c r="AD81" s="256"/>
      <c r="AE81" s="256"/>
      <c r="AF81" s="256"/>
      <c r="AG81" s="256"/>
      <c r="AH81" s="256"/>
      <c r="AI81" s="256"/>
      <c r="AJ81" s="256"/>
      <c r="AK81" s="256"/>
      <c r="AL81" s="256"/>
      <c r="AM81" s="256"/>
      <c r="AN81" s="256"/>
      <c r="AO81" s="256"/>
      <c r="AP81" s="263" t="s">
        <v>210</v>
      </c>
      <c r="AQ81" s="264"/>
      <c r="AR81" s="264"/>
      <c r="AS81" s="264"/>
      <c r="AT81" s="264"/>
      <c r="AU81" s="265"/>
      <c r="AV81" s="167">
        <f>ROUND(SUM(AV79),20)</f>
        <v>52</v>
      </c>
    </row>
    <row r="82" spans="2:48" ht="18">
      <c r="B82" s="168" t="s">
        <v>211</v>
      </c>
      <c r="C82" s="169"/>
      <c r="D82" s="169"/>
      <c r="E82" s="169"/>
      <c r="F82" s="169"/>
      <c r="G82" s="169"/>
      <c r="H82" s="169"/>
      <c r="I82" s="169"/>
      <c r="J82" s="169"/>
      <c r="K82" s="169"/>
      <c r="L82" s="169"/>
      <c r="M82" s="169"/>
      <c r="N82" s="169"/>
      <c r="O82" s="169"/>
      <c r="P82" s="169"/>
      <c r="Q82" s="169"/>
      <c r="R82" s="169"/>
      <c r="S82" s="169"/>
      <c r="T82" s="169"/>
      <c r="U82" s="169"/>
      <c r="V82" s="169"/>
      <c r="W82" s="169"/>
      <c r="X82" s="169"/>
      <c r="Y82" s="169"/>
      <c r="Z82" s="169"/>
      <c r="AA82" s="169"/>
      <c r="AB82" s="169"/>
      <c r="AC82" s="169"/>
      <c r="AD82" s="169"/>
      <c r="AE82" s="169"/>
      <c r="AF82" s="169"/>
      <c r="AG82" s="169"/>
      <c r="AH82" s="169"/>
      <c r="AI82" s="169"/>
      <c r="AJ82" s="169"/>
      <c r="AK82" s="169"/>
      <c r="AL82" s="169"/>
      <c r="AM82" s="169"/>
      <c r="AN82" s="169"/>
      <c r="AO82" s="170"/>
      <c r="AP82" s="171" t="s">
        <v>212</v>
      </c>
      <c r="AQ82" s="140"/>
      <c r="AR82" s="140"/>
      <c r="AS82" s="140"/>
      <c r="AT82" s="140"/>
      <c r="AU82" s="140"/>
      <c r="AV82" s="172"/>
    </row>
    <row r="83" spans="2:48">
      <c r="B83" s="226"/>
      <c r="C83" s="227"/>
      <c r="D83" s="227"/>
      <c r="E83" s="227"/>
      <c r="F83" s="227"/>
      <c r="G83" s="227"/>
      <c r="H83" s="227"/>
      <c r="I83" s="227"/>
      <c r="J83" s="227"/>
      <c r="K83" s="227"/>
      <c r="L83" s="227"/>
      <c r="M83" s="227"/>
      <c r="N83" s="227"/>
      <c r="O83" s="227"/>
      <c r="P83" s="227"/>
      <c r="Q83" s="227"/>
      <c r="R83" s="227"/>
      <c r="S83" s="227"/>
      <c r="T83" s="227"/>
      <c r="U83" s="227"/>
      <c r="V83" s="227"/>
      <c r="W83" s="227"/>
      <c r="X83" s="227"/>
      <c r="Y83" s="227"/>
      <c r="Z83" s="227"/>
      <c r="AA83" s="227"/>
      <c r="AB83" s="227"/>
      <c r="AC83" s="227"/>
      <c r="AD83" s="227"/>
      <c r="AE83" s="227"/>
      <c r="AF83" s="227"/>
      <c r="AG83" s="227"/>
      <c r="AH83" s="227"/>
      <c r="AI83" s="227"/>
      <c r="AJ83" s="227"/>
      <c r="AK83" s="227"/>
      <c r="AL83" s="227"/>
      <c r="AM83" s="227"/>
      <c r="AN83" s="227"/>
      <c r="AO83" s="228"/>
      <c r="AP83" s="232"/>
      <c r="AQ83" s="233"/>
      <c r="AR83" s="233"/>
      <c r="AS83" s="233"/>
      <c r="AT83" s="233"/>
      <c r="AU83" s="233"/>
      <c r="AV83" s="234"/>
    </row>
    <row r="84" spans="2:48">
      <c r="B84" s="226"/>
      <c r="C84" s="227"/>
      <c r="D84" s="227"/>
      <c r="E84" s="227"/>
      <c r="F84" s="227"/>
      <c r="G84" s="227"/>
      <c r="H84" s="227"/>
      <c r="I84" s="227"/>
      <c r="J84" s="227"/>
      <c r="K84" s="227"/>
      <c r="L84" s="227"/>
      <c r="M84" s="227"/>
      <c r="N84" s="227"/>
      <c r="O84" s="227"/>
      <c r="P84" s="227"/>
      <c r="Q84" s="227"/>
      <c r="R84" s="227"/>
      <c r="S84" s="227"/>
      <c r="T84" s="227"/>
      <c r="U84" s="227"/>
      <c r="V84" s="227"/>
      <c r="W84" s="227"/>
      <c r="X84" s="227"/>
      <c r="Y84" s="227"/>
      <c r="Z84" s="227"/>
      <c r="AA84" s="227"/>
      <c r="AB84" s="227"/>
      <c r="AC84" s="227"/>
      <c r="AD84" s="227"/>
      <c r="AE84" s="227"/>
      <c r="AF84" s="227"/>
      <c r="AG84" s="227"/>
      <c r="AH84" s="227"/>
      <c r="AI84" s="227"/>
      <c r="AJ84" s="227"/>
      <c r="AK84" s="227"/>
      <c r="AL84" s="227"/>
      <c r="AM84" s="227"/>
      <c r="AN84" s="227"/>
      <c r="AO84" s="228"/>
      <c r="AP84" s="232"/>
      <c r="AQ84" s="233"/>
      <c r="AR84" s="233"/>
      <c r="AS84" s="233"/>
      <c r="AT84" s="233"/>
      <c r="AU84" s="233"/>
      <c r="AV84" s="234"/>
    </row>
    <row r="85" spans="2:48">
      <c r="B85" s="226"/>
      <c r="C85" s="227"/>
      <c r="D85" s="227"/>
      <c r="E85" s="227"/>
      <c r="F85" s="227"/>
      <c r="G85" s="227"/>
      <c r="H85" s="227"/>
      <c r="I85" s="227"/>
      <c r="J85" s="227"/>
      <c r="K85" s="227"/>
      <c r="L85" s="227"/>
      <c r="M85" s="227"/>
      <c r="N85" s="227"/>
      <c r="O85" s="227"/>
      <c r="P85" s="227"/>
      <c r="Q85" s="227"/>
      <c r="R85" s="227"/>
      <c r="S85" s="227"/>
      <c r="T85" s="227"/>
      <c r="U85" s="227"/>
      <c r="V85" s="227"/>
      <c r="W85" s="227"/>
      <c r="X85" s="227"/>
      <c r="Y85" s="227"/>
      <c r="Z85" s="227"/>
      <c r="AA85" s="227"/>
      <c r="AB85" s="227"/>
      <c r="AC85" s="227"/>
      <c r="AD85" s="227"/>
      <c r="AE85" s="227"/>
      <c r="AF85" s="227"/>
      <c r="AG85" s="227"/>
      <c r="AH85" s="227"/>
      <c r="AI85" s="227"/>
      <c r="AJ85" s="227"/>
      <c r="AK85" s="227"/>
      <c r="AL85" s="227"/>
      <c r="AM85" s="227"/>
      <c r="AN85" s="227"/>
      <c r="AO85" s="228"/>
      <c r="AP85" s="232"/>
      <c r="AQ85" s="233"/>
      <c r="AR85" s="233"/>
      <c r="AS85" s="233"/>
      <c r="AT85" s="233"/>
      <c r="AU85" s="233"/>
      <c r="AV85" s="234"/>
    </row>
    <row r="86" spans="2:48">
      <c r="B86" s="229"/>
      <c r="C86" s="230"/>
      <c r="D86" s="230"/>
      <c r="E86" s="230"/>
      <c r="F86" s="230"/>
      <c r="G86" s="230"/>
      <c r="H86" s="230"/>
      <c r="I86" s="230"/>
      <c r="J86" s="230"/>
      <c r="K86" s="230"/>
      <c r="L86" s="230"/>
      <c r="M86" s="230"/>
      <c r="N86" s="230"/>
      <c r="O86" s="230"/>
      <c r="P86" s="230"/>
      <c r="Q86" s="230"/>
      <c r="R86" s="230"/>
      <c r="S86" s="230"/>
      <c r="T86" s="230"/>
      <c r="U86" s="230"/>
      <c r="V86" s="230"/>
      <c r="W86" s="230"/>
      <c r="X86" s="230"/>
      <c r="Y86" s="230"/>
      <c r="Z86" s="230"/>
      <c r="AA86" s="230"/>
      <c r="AB86" s="230"/>
      <c r="AC86" s="230"/>
      <c r="AD86" s="230"/>
      <c r="AE86" s="230"/>
      <c r="AF86" s="230"/>
      <c r="AG86" s="230"/>
      <c r="AH86" s="230"/>
      <c r="AI86" s="230"/>
      <c r="AJ86" s="230"/>
      <c r="AK86" s="230"/>
      <c r="AL86" s="230"/>
      <c r="AM86" s="230"/>
      <c r="AN86" s="230"/>
      <c r="AO86" s="231"/>
      <c r="AP86" s="235"/>
      <c r="AQ86" s="236"/>
      <c r="AR86" s="236"/>
      <c r="AS86" s="236"/>
      <c r="AT86" s="236"/>
      <c r="AU86" s="236"/>
      <c r="AV86" s="237"/>
    </row>
    <row r="87" spans="2:48">
      <c r="B87" s="238"/>
      <c r="C87" s="239"/>
      <c r="D87" s="239"/>
      <c r="E87" s="239"/>
      <c r="F87" s="239"/>
      <c r="G87" s="239"/>
      <c r="H87" s="239"/>
      <c r="I87" s="239"/>
      <c r="J87" s="239"/>
      <c r="K87" s="239"/>
      <c r="L87" s="239"/>
      <c r="M87" s="239"/>
      <c r="N87" s="239"/>
      <c r="O87" s="239"/>
      <c r="P87" s="239"/>
      <c r="Q87" s="239"/>
      <c r="R87" s="239"/>
      <c r="S87" s="239"/>
      <c r="T87" s="239"/>
      <c r="U87" s="239"/>
      <c r="V87" s="239"/>
      <c r="W87" s="239"/>
      <c r="X87" s="239"/>
      <c r="Y87" s="239"/>
      <c r="Z87" s="239"/>
      <c r="AA87" s="239"/>
      <c r="AB87" s="239"/>
      <c r="AC87" s="239"/>
      <c r="AD87" s="239"/>
      <c r="AE87" s="239"/>
      <c r="AF87" s="239"/>
      <c r="AG87" s="239"/>
      <c r="AH87" s="239"/>
      <c r="AI87" s="239"/>
      <c r="AJ87" s="239"/>
      <c r="AK87" s="239"/>
      <c r="AL87" s="239"/>
      <c r="AM87" s="239"/>
      <c r="AN87" s="239"/>
      <c r="AO87" s="240"/>
      <c r="AP87" s="247">
        <v>0</v>
      </c>
      <c r="AQ87" s="239"/>
      <c r="AR87" s="239"/>
      <c r="AS87" s="239"/>
      <c r="AT87" s="239"/>
      <c r="AU87" s="239"/>
      <c r="AV87" s="248"/>
    </row>
    <row r="88" spans="2:48">
      <c r="B88" s="241"/>
      <c r="C88" s="242"/>
      <c r="D88" s="242"/>
      <c r="E88" s="242"/>
      <c r="F88" s="242"/>
      <c r="G88" s="242"/>
      <c r="H88" s="242"/>
      <c r="I88" s="242"/>
      <c r="J88" s="242"/>
      <c r="K88" s="242"/>
      <c r="L88" s="242"/>
      <c r="M88" s="242"/>
      <c r="N88" s="242"/>
      <c r="O88" s="242"/>
      <c r="P88" s="242"/>
      <c r="Q88" s="242"/>
      <c r="R88" s="242"/>
      <c r="S88" s="242"/>
      <c r="T88" s="242"/>
      <c r="U88" s="242"/>
      <c r="V88" s="242"/>
      <c r="W88" s="242"/>
      <c r="X88" s="242"/>
      <c r="Y88" s="242"/>
      <c r="Z88" s="242"/>
      <c r="AA88" s="242"/>
      <c r="AB88" s="242"/>
      <c r="AC88" s="242"/>
      <c r="AD88" s="242"/>
      <c r="AE88" s="242"/>
      <c r="AF88" s="242"/>
      <c r="AG88" s="242"/>
      <c r="AH88" s="242"/>
      <c r="AI88" s="242"/>
      <c r="AJ88" s="242"/>
      <c r="AK88" s="242"/>
      <c r="AL88" s="242"/>
      <c r="AM88" s="242"/>
      <c r="AN88" s="242"/>
      <c r="AO88" s="243"/>
      <c r="AP88" s="249"/>
      <c r="AQ88" s="242"/>
      <c r="AR88" s="242"/>
      <c r="AS88" s="242"/>
      <c r="AT88" s="242"/>
      <c r="AU88" s="242"/>
      <c r="AV88" s="250"/>
    </row>
    <row r="89" spans="2:48">
      <c r="B89" s="241"/>
      <c r="C89" s="242"/>
      <c r="D89" s="242"/>
      <c r="E89" s="242"/>
      <c r="F89" s="242"/>
      <c r="G89" s="242"/>
      <c r="H89" s="242"/>
      <c r="I89" s="242"/>
      <c r="J89" s="242"/>
      <c r="K89" s="242"/>
      <c r="L89" s="242"/>
      <c r="M89" s="242"/>
      <c r="N89" s="242"/>
      <c r="O89" s="242"/>
      <c r="P89" s="242"/>
      <c r="Q89" s="242"/>
      <c r="R89" s="242"/>
      <c r="S89" s="242"/>
      <c r="T89" s="242"/>
      <c r="U89" s="242"/>
      <c r="V89" s="242"/>
      <c r="W89" s="242"/>
      <c r="X89" s="242"/>
      <c r="Y89" s="242"/>
      <c r="Z89" s="242"/>
      <c r="AA89" s="242"/>
      <c r="AB89" s="242"/>
      <c r="AC89" s="242"/>
      <c r="AD89" s="242"/>
      <c r="AE89" s="242"/>
      <c r="AF89" s="242"/>
      <c r="AG89" s="242"/>
      <c r="AH89" s="242"/>
      <c r="AI89" s="242"/>
      <c r="AJ89" s="242"/>
      <c r="AK89" s="242"/>
      <c r="AL89" s="242"/>
      <c r="AM89" s="242"/>
      <c r="AN89" s="242"/>
      <c r="AO89" s="243"/>
      <c r="AP89" s="249"/>
      <c r="AQ89" s="242"/>
      <c r="AR89" s="242"/>
      <c r="AS89" s="242"/>
      <c r="AT89" s="242"/>
      <c r="AU89" s="242"/>
      <c r="AV89" s="250"/>
    </row>
    <row r="90" spans="2:48" ht="15.75" thickBot="1">
      <c r="B90" s="244"/>
      <c r="C90" s="245"/>
      <c r="D90" s="245"/>
      <c r="E90" s="245"/>
      <c r="F90" s="245"/>
      <c r="G90" s="245"/>
      <c r="H90" s="245"/>
      <c r="I90" s="245"/>
      <c r="J90" s="245"/>
      <c r="K90" s="245"/>
      <c r="L90" s="245"/>
      <c r="M90" s="245"/>
      <c r="N90" s="245"/>
      <c r="O90" s="245"/>
      <c r="P90" s="245"/>
      <c r="Q90" s="245"/>
      <c r="R90" s="245"/>
      <c r="S90" s="245"/>
      <c r="T90" s="245"/>
      <c r="U90" s="245"/>
      <c r="V90" s="245"/>
      <c r="W90" s="245"/>
      <c r="X90" s="245"/>
      <c r="Y90" s="245"/>
      <c r="Z90" s="245"/>
      <c r="AA90" s="245"/>
      <c r="AB90" s="245"/>
      <c r="AC90" s="245"/>
      <c r="AD90" s="245"/>
      <c r="AE90" s="245"/>
      <c r="AF90" s="245"/>
      <c r="AG90" s="245"/>
      <c r="AH90" s="245"/>
      <c r="AI90" s="245"/>
      <c r="AJ90" s="245"/>
      <c r="AK90" s="245"/>
      <c r="AL90" s="245"/>
      <c r="AM90" s="245"/>
      <c r="AN90" s="245"/>
      <c r="AO90" s="246"/>
      <c r="AP90" s="251"/>
      <c r="AQ90" s="245"/>
      <c r="AR90" s="245"/>
      <c r="AS90" s="245"/>
      <c r="AT90" s="245"/>
      <c r="AU90" s="245"/>
      <c r="AV90" s="252"/>
    </row>
  </sheetData>
  <mergeCells count="56">
    <mergeCell ref="B2:R7"/>
    <mergeCell ref="S2:AS7"/>
    <mergeCell ref="AT2:AV7"/>
    <mergeCell ref="B8:N8"/>
    <mergeCell ref="O8:AV8"/>
    <mergeCell ref="B10:H10"/>
    <mergeCell ref="I10:J10"/>
    <mergeCell ref="K10:L10"/>
    <mergeCell ref="M10:N10"/>
    <mergeCell ref="O10:P10"/>
    <mergeCell ref="Q10:R10"/>
    <mergeCell ref="S10:V10"/>
    <mergeCell ref="AE10:AJ10"/>
    <mergeCell ref="AK10:AN10"/>
    <mergeCell ref="AQ10:AV10"/>
    <mergeCell ref="B12:K13"/>
    <mergeCell ref="L12:AV13"/>
    <mergeCell ref="B14:K14"/>
    <mergeCell ref="L14:AO14"/>
    <mergeCell ref="AQ14:AR14"/>
    <mergeCell ref="B15:K15"/>
    <mergeCell ref="L15:AO15"/>
    <mergeCell ref="AQ15:AR15"/>
    <mergeCell ref="AS15:AT15"/>
    <mergeCell ref="AU15:AV15"/>
    <mergeCell ref="B16:K16"/>
    <mergeCell ref="L16:AO16"/>
    <mergeCell ref="AQ16:AR16"/>
    <mergeCell ref="AS16:AT16"/>
    <mergeCell ref="AU16:AV16"/>
    <mergeCell ref="AU21:AU22"/>
    <mergeCell ref="B17:AV17"/>
    <mergeCell ref="B18:G20"/>
    <mergeCell ref="H18:K20"/>
    <mergeCell ref="L18:N20"/>
    <mergeCell ref="O18:AO20"/>
    <mergeCell ref="AP18:AP20"/>
    <mergeCell ref="AQ18:AQ20"/>
    <mergeCell ref="AR18:AR20"/>
    <mergeCell ref="AS18:AV20"/>
    <mergeCell ref="AV21:AV22"/>
    <mergeCell ref="AP23:AV23"/>
    <mergeCell ref="B83:AO86"/>
    <mergeCell ref="AP83:AV86"/>
    <mergeCell ref="B87:AO90"/>
    <mergeCell ref="AP87:AV90"/>
    <mergeCell ref="AP35:AV35"/>
    <mergeCell ref="AP46:AV46"/>
    <mergeCell ref="AP65:AV65"/>
    <mergeCell ref="B79:AO81"/>
    <mergeCell ref="AP79:AU79"/>
    <mergeCell ref="AP80:AU80"/>
    <mergeCell ref="AP81:AU81"/>
    <mergeCell ref="AP21:AP22"/>
    <mergeCell ref="AQ21:AS21"/>
    <mergeCell ref="AT21:AT22"/>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2:O99"/>
  <sheetViews>
    <sheetView zoomScale="70" zoomScaleNormal="70" workbookViewId="0">
      <selection activeCell="D27" sqref="D27:N29"/>
    </sheetView>
  </sheetViews>
  <sheetFormatPr baseColWidth="10" defaultRowHeight="15"/>
  <cols>
    <col min="4" max="4" width="12.140625" customWidth="1"/>
    <col min="10" max="10" width="16.7109375" customWidth="1"/>
    <col min="12" max="12" width="16.140625" customWidth="1"/>
    <col min="14" max="14" width="15.7109375" customWidth="1"/>
  </cols>
  <sheetData>
    <row r="2" spans="2:15" ht="15.75" thickBot="1">
      <c r="B2" s="26"/>
      <c r="C2" s="26"/>
      <c r="D2" s="26"/>
      <c r="E2" s="26"/>
      <c r="F2" s="26"/>
      <c r="G2" s="26"/>
      <c r="H2" s="26"/>
      <c r="I2" s="26"/>
      <c r="J2" s="26"/>
      <c r="K2" s="26"/>
      <c r="L2" s="26"/>
      <c r="M2" s="26"/>
      <c r="N2" s="26"/>
      <c r="O2" s="26"/>
    </row>
    <row r="3" spans="2:15" ht="15.75" thickTop="1">
      <c r="B3" s="26"/>
      <c r="C3" s="27"/>
      <c r="D3" s="28"/>
      <c r="E3" s="28"/>
      <c r="F3" s="28"/>
      <c r="G3" s="28"/>
      <c r="H3" s="28"/>
      <c r="I3" s="28"/>
      <c r="J3" s="28"/>
      <c r="K3" s="28"/>
      <c r="L3" s="28"/>
      <c r="M3" s="28"/>
      <c r="N3" s="28"/>
      <c r="O3" s="29"/>
    </row>
    <row r="4" spans="2:15">
      <c r="B4" s="26"/>
      <c r="C4" s="30"/>
      <c r="D4" s="396" t="s">
        <v>47</v>
      </c>
      <c r="E4" s="396"/>
      <c r="F4" s="396"/>
      <c r="G4" s="396"/>
      <c r="H4" s="26"/>
      <c r="I4" s="26"/>
      <c r="J4" s="26"/>
      <c r="K4" s="26"/>
      <c r="L4" s="26"/>
      <c r="M4" s="26"/>
      <c r="N4" s="26"/>
      <c r="O4" s="31"/>
    </row>
    <row r="5" spans="2:15" ht="22.5">
      <c r="B5" s="26"/>
      <c r="C5" s="30"/>
      <c r="D5" s="32" t="s">
        <v>48</v>
      </c>
      <c r="E5" s="33" t="s">
        <v>49</v>
      </c>
      <c r="F5" s="397" t="s">
        <v>50</v>
      </c>
      <c r="G5" s="397"/>
      <c r="H5" s="26"/>
      <c r="I5" s="26"/>
      <c r="J5" s="26"/>
      <c r="K5" s="26"/>
      <c r="L5" s="26"/>
      <c r="M5" s="26"/>
      <c r="N5" s="26"/>
      <c r="O5" s="31"/>
    </row>
    <row r="6" spans="2:15">
      <c r="B6" s="26"/>
      <c r="C6" s="30"/>
      <c r="D6" s="26"/>
      <c r="E6" s="26"/>
      <c r="F6" s="26"/>
      <c r="G6" s="26"/>
      <c r="H6" s="26"/>
      <c r="I6" s="26"/>
      <c r="J6" s="26"/>
      <c r="K6" s="26"/>
      <c r="L6" s="26"/>
      <c r="M6" s="26"/>
      <c r="N6" s="26"/>
      <c r="O6" s="31"/>
    </row>
    <row r="7" spans="2:15">
      <c r="B7" s="26"/>
      <c r="C7" s="30"/>
      <c r="D7" s="398" t="s">
        <v>51</v>
      </c>
      <c r="E7" s="399"/>
      <c r="F7" s="399"/>
      <c r="G7" s="399"/>
      <c r="H7" s="399"/>
      <c r="I7" s="399"/>
      <c r="J7" s="399"/>
      <c r="K7" s="399"/>
      <c r="L7" s="399"/>
      <c r="M7" s="399"/>
      <c r="N7" s="400"/>
      <c r="O7" s="31"/>
    </row>
    <row r="8" spans="2:15" ht="15.75" thickBot="1">
      <c r="B8" s="26"/>
      <c r="C8" s="30"/>
      <c r="D8" s="26"/>
      <c r="E8" s="26"/>
      <c r="F8" s="26"/>
      <c r="G8" s="26"/>
      <c r="H8" s="26"/>
      <c r="I8" s="26"/>
      <c r="J8" s="26"/>
      <c r="K8" s="26"/>
      <c r="L8" s="26"/>
      <c r="M8" s="26"/>
      <c r="N8" s="26"/>
      <c r="O8" s="31"/>
    </row>
    <row r="9" spans="2:15">
      <c r="B9" s="26"/>
      <c r="C9" s="30"/>
      <c r="D9" s="401"/>
      <c r="E9" s="404"/>
      <c r="F9" s="405"/>
      <c r="G9" s="405"/>
      <c r="H9" s="405"/>
      <c r="I9" s="405"/>
      <c r="J9" s="405"/>
      <c r="K9" s="406" t="s">
        <v>52</v>
      </c>
      <c r="L9" s="406"/>
      <c r="M9" s="406"/>
      <c r="N9" s="407"/>
      <c r="O9" s="31"/>
    </row>
    <row r="10" spans="2:15">
      <c r="B10" s="26"/>
      <c r="C10" s="30"/>
      <c r="D10" s="402"/>
      <c r="E10" s="410" t="s">
        <v>53</v>
      </c>
      <c r="F10" s="411"/>
      <c r="G10" s="411"/>
      <c r="H10" s="411"/>
      <c r="I10" s="411"/>
      <c r="J10" s="411"/>
      <c r="K10" s="408"/>
      <c r="L10" s="408"/>
      <c r="M10" s="408"/>
      <c r="N10" s="409"/>
      <c r="O10" s="31"/>
    </row>
    <row r="11" spans="2:15">
      <c r="B11" s="26"/>
      <c r="C11" s="30"/>
      <c r="D11" s="402"/>
      <c r="E11" s="412"/>
      <c r="F11" s="413"/>
      <c r="G11" s="413"/>
      <c r="H11" s="413"/>
      <c r="I11" s="413"/>
      <c r="J11" s="413"/>
      <c r="K11" s="408" t="s">
        <v>52</v>
      </c>
      <c r="L11" s="414" t="s">
        <v>54</v>
      </c>
      <c r="M11" s="414"/>
      <c r="N11" s="415"/>
      <c r="O11" s="31"/>
    </row>
    <row r="12" spans="2:15">
      <c r="B12" s="26"/>
      <c r="C12" s="30"/>
      <c r="D12" s="402"/>
      <c r="E12" s="410" t="s">
        <v>55</v>
      </c>
      <c r="F12" s="411"/>
      <c r="G12" s="411"/>
      <c r="H12" s="411"/>
      <c r="I12" s="411"/>
      <c r="J12" s="411"/>
      <c r="K12" s="408"/>
      <c r="L12" s="414"/>
      <c r="M12" s="414"/>
      <c r="N12" s="415"/>
      <c r="O12" s="31"/>
    </row>
    <row r="13" spans="2:15">
      <c r="B13" s="26"/>
      <c r="C13" s="30"/>
      <c r="D13" s="402"/>
      <c r="E13" s="412" t="s">
        <v>56</v>
      </c>
      <c r="F13" s="413"/>
      <c r="G13" s="413"/>
      <c r="H13" s="413"/>
      <c r="I13" s="413"/>
      <c r="J13" s="413"/>
      <c r="K13" s="418" t="s">
        <v>57</v>
      </c>
      <c r="L13" s="421">
        <v>1</v>
      </c>
      <c r="M13" s="421" t="s">
        <v>58</v>
      </c>
      <c r="N13" s="424">
        <v>1</v>
      </c>
      <c r="O13" s="31"/>
    </row>
    <row r="14" spans="2:15">
      <c r="B14" s="26"/>
      <c r="C14" s="30"/>
      <c r="D14" s="402"/>
      <c r="E14" s="412"/>
      <c r="F14" s="413"/>
      <c r="G14" s="413"/>
      <c r="H14" s="413"/>
      <c r="I14" s="413"/>
      <c r="J14" s="413"/>
      <c r="K14" s="419"/>
      <c r="L14" s="422"/>
      <c r="M14" s="422"/>
      <c r="N14" s="425"/>
      <c r="O14" s="31"/>
    </row>
    <row r="15" spans="2:15">
      <c r="B15" s="26"/>
      <c r="C15" s="30"/>
      <c r="D15" s="403"/>
      <c r="E15" s="416"/>
      <c r="F15" s="417"/>
      <c r="G15" s="417"/>
      <c r="H15" s="417"/>
      <c r="I15" s="417"/>
      <c r="J15" s="417"/>
      <c r="K15" s="420"/>
      <c r="L15" s="423"/>
      <c r="M15" s="423"/>
      <c r="N15" s="426"/>
      <c r="O15" s="31"/>
    </row>
    <row r="16" spans="2:15" ht="15.75" thickBot="1">
      <c r="B16" s="26"/>
      <c r="C16" s="30"/>
      <c r="D16" s="34"/>
      <c r="E16" s="26"/>
      <c r="F16" s="26"/>
      <c r="G16" s="26"/>
      <c r="H16" s="26"/>
      <c r="I16" s="26"/>
      <c r="J16" s="26"/>
      <c r="K16" s="26"/>
      <c r="L16" s="26"/>
      <c r="M16" s="26"/>
      <c r="N16" s="35"/>
      <c r="O16" s="31"/>
    </row>
    <row r="17" spans="2:15">
      <c r="B17" s="26"/>
      <c r="C17" s="30"/>
      <c r="D17" s="36"/>
      <c r="E17" s="37"/>
      <c r="F17" s="37"/>
      <c r="G17" s="37"/>
      <c r="H17" s="37"/>
      <c r="I17" s="37"/>
      <c r="J17" s="37"/>
      <c r="K17" s="38" t="s">
        <v>59</v>
      </c>
      <c r="L17" s="39" t="s">
        <v>60</v>
      </c>
      <c r="M17" s="39" t="s">
        <v>61</v>
      </c>
      <c r="N17" s="40" t="s">
        <v>62</v>
      </c>
      <c r="O17" s="31"/>
    </row>
    <row r="18" spans="2:15">
      <c r="B18" s="26"/>
      <c r="C18" s="30"/>
      <c r="D18" s="34"/>
      <c r="E18" s="26"/>
      <c r="F18" s="26"/>
      <c r="G18" s="26"/>
      <c r="H18" s="26"/>
      <c r="I18" s="26"/>
      <c r="J18" s="26"/>
      <c r="K18" s="26"/>
      <c r="L18" s="41"/>
      <c r="M18" s="41"/>
      <c r="N18" s="42"/>
      <c r="O18" s="31"/>
    </row>
    <row r="19" spans="2:15">
      <c r="B19" s="26"/>
      <c r="C19" s="30"/>
      <c r="D19" s="389" t="s">
        <v>63</v>
      </c>
      <c r="E19" s="390"/>
      <c r="F19" s="390"/>
      <c r="G19" s="390"/>
      <c r="H19" s="427" t="s">
        <v>120</v>
      </c>
      <c r="I19" s="427"/>
      <c r="J19" s="427"/>
      <c r="K19" s="427"/>
      <c r="L19" s="427"/>
      <c r="M19" s="26"/>
      <c r="N19" s="35"/>
      <c r="O19" s="31"/>
    </row>
    <row r="20" spans="2:15">
      <c r="B20" s="26"/>
      <c r="C20" s="30"/>
      <c r="D20" s="34"/>
      <c r="E20" s="26"/>
      <c r="F20" s="26"/>
      <c r="G20" s="26"/>
      <c r="H20" s="26"/>
      <c r="I20" s="26"/>
      <c r="J20" s="26"/>
      <c r="K20" s="26"/>
      <c r="L20" s="26"/>
      <c r="M20" s="26"/>
      <c r="N20" s="35"/>
      <c r="O20" s="31"/>
    </row>
    <row r="21" spans="2:15" ht="15.75" thickBot="1">
      <c r="B21" s="26"/>
      <c r="C21" s="30"/>
      <c r="D21" s="43"/>
      <c r="E21" s="44"/>
      <c r="F21" s="44"/>
      <c r="G21" s="44"/>
      <c r="H21" s="44"/>
      <c r="I21" s="44"/>
      <c r="J21" s="44"/>
      <c r="K21" s="44"/>
      <c r="L21" s="44"/>
      <c r="M21" s="44"/>
      <c r="N21" s="45"/>
      <c r="O21" s="31"/>
    </row>
    <row r="22" spans="2:15" ht="15.75" thickBot="1">
      <c r="B22" s="26"/>
      <c r="C22" s="30"/>
      <c r="D22" s="34"/>
      <c r="E22" s="26"/>
      <c r="F22" s="26"/>
      <c r="G22" s="26"/>
      <c r="H22" s="26"/>
      <c r="I22" s="26"/>
      <c r="J22" s="26"/>
      <c r="K22" s="26"/>
      <c r="L22" s="26"/>
      <c r="M22" s="26"/>
      <c r="N22" s="35"/>
      <c r="O22" s="31"/>
    </row>
    <row r="23" spans="2:15">
      <c r="B23" s="26"/>
      <c r="C23" s="30"/>
      <c r="D23" s="392" t="s">
        <v>64</v>
      </c>
      <c r="E23" s="393"/>
      <c r="F23" s="393"/>
      <c r="G23" s="393"/>
      <c r="H23" s="393"/>
      <c r="I23" s="393"/>
      <c r="J23" s="393"/>
      <c r="K23" s="393"/>
      <c r="L23" s="393"/>
      <c r="M23" s="393"/>
      <c r="N23" s="394"/>
      <c r="O23" s="31"/>
    </row>
    <row r="24" spans="2:15" ht="15.75" thickBot="1">
      <c r="B24" s="26"/>
      <c r="C24" s="30"/>
      <c r="D24" s="43"/>
      <c r="E24" s="44"/>
      <c r="F24" s="44"/>
      <c r="G24" s="44"/>
      <c r="H24" s="44"/>
      <c r="I24" s="44"/>
      <c r="J24" s="44"/>
      <c r="K24" s="44"/>
      <c r="L24" s="44"/>
      <c r="M24" s="44"/>
      <c r="N24" s="45"/>
      <c r="O24" s="31"/>
    </row>
    <row r="25" spans="2:15">
      <c r="B25" s="26"/>
      <c r="C25" s="30"/>
      <c r="D25" s="46" t="s">
        <v>65</v>
      </c>
      <c r="E25" s="380" t="s">
        <v>66</v>
      </c>
      <c r="F25" s="380"/>
      <c r="G25" s="380"/>
      <c r="H25" s="380"/>
      <c r="I25" s="380"/>
      <c r="J25" s="380"/>
      <c r="K25" s="380"/>
      <c r="L25" s="380"/>
      <c r="M25" s="47" t="s">
        <v>4</v>
      </c>
      <c r="N25" s="48" t="s">
        <v>8</v>
      </c>
      <c r="O25" s="31"/>
    </row>
    <row r="26" spans="2:15" ht="24.75" customHeight="1" thickBot="1">
      <c r="B26" s="26"/>
      <c r="C26" s="30"/>
      <c r="D26" s="49" t="s">
        <v>24</v>
      </c>
      <c r="E26" s="428" t="s">
        <v>34</v>
      </c>
      <c r="F26" s="395"/>
      <c r="G26" s="395"/>
      <c r="H26" s="395"/>
      <c r="I26" s="395"/>
      <c r="J26" s="395"/>
      <c r="K26" s="395"/>
      <c r="L26" s="395"/>
      <c r="M26" s="50" t="s">
        <v>4</v>
      </c>
      <c r="N26" s="51"/>
      <c r="O26" s="31"/>
    </row>
    <row r="27" spans="2:15">
      <c r="B27" s="26"/>
      <c r="C27" s="30"/>
      <c r="D27" s="366" t="s">
        <v>68</v>
      </c>
      <c r="E27" s="367"/>
      <c r="F27" s="367"/>
      <c r="G27" s="367"/>
      <c r="H27" s="367"/>
      <c r="I27" s="367"/>
      <c r="J27" s="367"/>
      <c r="K27" s="367"/>
      <c r="L27" s="367"/>
      <c r="M27" s="367"/>
      <c r="N27" s="368"/>
      <c r="O27" s="31"/>
    </row>
    <row r="28" spans="2:15">
      <c r="B28" s="26"/>
      <c r="C28" s="30"/>
      <c r="D28" s="369"/>
      <c r="E28" s="364"/>
      <c r="F28" s="364"/>
      <c r="G28" s="364"/>
      <c r="H28" s="364"/>
      <c r="I28" s="364"/>
      <c r="J28" s="364"/>
      <c r="K28" s="364"/>
      <c r="L28" s="364"/>
      <c r="M28" s="364"/>
      <c r="N28" s="370"/>
      <c r="O28" s="31"/>
    </row>
    <row r="29" spans="2:15" ht="15.75" thickBot="1">
      <c r="B29" s="26"/>
      <c r="C29" s="30"/>
      <c r="D29" s="371"/>
      <c r="E29" s="372"/>
      <c r="F29" s="372"/>
      <c r="G29" s="372"/>
      <c r="H29" s="372"/>
      <c r="I29" s="372"/>
      <c r="J29" s="372"/>
      <c r="K29" s="372"/>
      <c r="L29" s="372"/>
      <c r="M29" s="372"/>
      <c r="N29" s="373"/>
      <c r="O29" s="31"/>
    </row>
    <row r="30" spans="2:15" ht="30">
      <c r="B30" s="26"/>
      <c r="C30" s="30"/>
      <c r="D30" s="386" t="s">
        <v>66</v>
      </c>
      <c r="E30" s="387"/>
      <c r="F30" s="387"/>
      <c r="G30" s="387"/>
      <c r="H30" s="387"/>
      <c r="I30" s="387"/>
      <c r="J30" s="388"/>
      <c r="K30" s="52" t="s">
        <v>4</v>
      </c>
      <c r="L30" s="47" t="s">
        <v>69</v>
      </c>
      <c r="M30" s="47" t="s">
        <v>70</v>
      </c>
      <c r="N30" s="48" t="s">
        <v>71</v>
      </c>
      <c r="O30" s="31"/>
    </row>
    <row r="31" spans="2:15">
      <c r="B31" s="26"/>
      <c r="C31" s="30"/>
      <c r="D31" s="376" t="s">
        <v>104</v>
      </c>
      <c r="E31" s="377"/>
      <c r="F31" s="377"/>
      <c r="G31" s="377"/>
      <c r="H31" s="377"/>
      <c r="I31" s="377"/>
      <c r="J31" s="378"/>
      <c r="K31" s="41" t="s">
        <v>75</v>
      </c>
      <c r="L31" s="53">
        <v>21360.95</v>
      </c>
      <c r="M31" s="66">
        <v>0.1</v>
      </c>
      <c r="N31" s="55">
        <f>L31*M31</f>
        <v>2136.0950000000003</v>
      </c>
      <c r="O31" s="31"/>
    </row>
    <row r="32" spans="2:15">
      <c r="B32" s="26"/>
      <c r="C32" s="30"/>
      <c r="D32" s="346"/>
      <c r="E32" s="347"/>
      <c r="F32" s="347"/>
      <c r="G32" s="347"/>
      <c r="H32" s="347"/>
      <c r="I32" s="347"/>
      <c r="J32" s="348"/>
      <c r="K32" s="41"/>
      <c r="L32" s="53"/>
      <c r="M32" s="66"/>
      <c r="N32" s="55"/>
      <c r="O32" s="31"/>
    </row>
    <row r="33" spans="2:15">
      <c r="B33" s="26"/>
      <c r="C33" s="30"/>
      <c r="D33" s="346"/>
      <c r="E33" s="347"/>
      <c r="F33" s="347"/>
      <c r="G33" s="347"/>
      <c r="H33" s="347"/>
      <c r="I33" s="347"/>
      <c r="J33" s="348"/>
      <c r="K33" s="41"/>
      <c r="L33" s="53"/>
      <c r="M33" s="54"/>
      <c r="N33" s="55"/>
      <c r="O33" s="31"/>
    </row>
    <row r="34" spans="2:15">
      <c r="B34" s="26"/>
      <c r="C34" s="30"/>
      <c r="D34" s="346"/>
      <c r="E34" s="347"/>
      <c r="F34" s="347"/>
      <c r="G34" s="347"/>
      <c r="H34" s="347"/>
      <c r="I34" s="347"/>
      <c r="J34" s="348"/>
      <c r="K34" s="41"/>
      <c r="L34" s="53"/>
      <c r="M34" s="54"/>
      <c r="N34" s="55"/>
      <c r="O34" s="31"/>
    </row>
    <row r="35" spans="2:15">
      <c r="B35" s="26"/>
      <c r="C35" s="30"/>
      <c r="D35" s="346"/>
      <c r="E35" s="347"/>
      <c r="F35" s="347"/>
      <c r="G35" s="347"/>
      <c r="H35" s="347"/>
      <c r="I35" s="347"/>
      <c r="J35" s="348"/>
      <c r="K35" s="41"/>
      <c r="L35" s="53"/>
      <c r="M35" s="54"/>
      <c r="N35" s="55"/>
      <c r="O35" s="31"/>
    </row>
    <row r="36" spans="2:15" ht="15.75" thickBot="1">
      <c r="B36" s="26"/>
      <c r="C36" s="30"/>
      <c r="D36" s="381" t="s">
        <v>76</v>
      </c>
      <c r="E36" s="382"/>
      <c r="F36" s="382"/>
      <c r="G36" s="382"/>
      <c r="H36" s="382"/>
      <c r="I36" s="382"/>
      <c r="J36" s="382"/>
      <c r="K36" s="382"/>
      <c r="L36" s="382"/>
      <c r="M36" s="382"/>
      <c r="N36" s="59">
        <f>SUM(N31:N35)</f>
        <v>2136.0950000000003</v>
      </c>
      <c r="O36" s="31"/>
    </row>
    <row r="37" spans="2:15">
      <c r="B37" s="26"/>
      <c r="C37" s="30"/>
      <c r="D37" s="366" t="s">
        <v>77</v>
      </c>
      <c r="E37" s="367"/>
      <c r="F37" s="367"/>
      <c r="G37" s="367"/>
      <c r="H37" s="367"/>
      <c r="I37" s="367"/>
      <c r="J37" s="367"/>
      <c r="K37" s="367"/>
      <c r="L37" s="367"/>
      <c r="M37" s="367"/>
      <c r="N37" s="368"/>
      <c r="O37" s="31"/>
    </row>
    <row r="38" spans="2:15">
      <c r="B38" s="26"/>
      <c r="C38" s="30"/>
      <c r="D38" s="369"/>
      <c r="E38" s="364"/>
      <c r="F38" s="364"/>
      <c r="G38" s="364"/>
      <c r="H38" s="364"/>
      <c r="I38" s="364"/>
      <c r="J38" s="364"/>
      <c r="K38" s="364"/>
      <c r="L38" s="364"/>
      <c r="M38" s="364"/>
      <c r="N38" s="370"/>
      <c r="O38" s="31"/>
    </row>
    <row r="39" spans="2:15" ht="15.75" thickBot="1">
      <c r="B39" s="26"/>
      <c r="C39" s="30"/>
      <c r="D39" s="371"/>
      <c r="E39" s="372"/>
      <c r="F39" s="372"/>
      <c r="G39" s="372"/>
      <c r="H39" s="372"/>
      <c r="I39" s="372"/>
      <c r="J39" s="372"/>
      <c r="K39" s="372"/>
      <c r="L39" s="372"/>
      <c r="M39" s="372"/>
      <c r="N39" s="373"/>
      <c r="O39" s="31"/>
    </row>
    <row r="40" spans="2:15" ht="30">
      <c r="B40" s="26"/>
      <c r="C40" s="30"/>
      <c r="D40" s="379" t="s">
        <v>66</v>
      </c>
      <c r="E40" s="380"/>
      <c r="F40" s="380"/>
      <c r="G40" s="380"/>
      <c r="H40" s="380"/>
      <c r="I40" s="380"/>
      <c r="J40" s="380"/>
      <c r="K40" s="47" t="s">
        <v>4</v>
      </c>
      <c r="L40" s="47" t="s">
        <v>8</v>
      </c>
      <c r="M40" s="47" t="s">
        <v>78</v>
      </c>
      <c r="N40" s="48" t="s">
        <v>71</v>
      </c>
      <c r="O40" s="31"/>
    </row>
    <row r="41" spans="2:15">
      <c r="B41" s="26"/>
      <c r="C41" s="30"/>
      <c r="D41" s="376" t="s">
        <v>126</v>
      </c>
      <c r="E41" s="377"/>
      <c r="F41" s="377"/>
      <c r="G41" s="377"/>
      <c r="H41" s="377"/>
      <c r="I41" s="377"/>
      <c r="J41" s="378"/>
      <c r="K41" s="41" t="s">
        <v>33</v>
      </c>
      <c r="L41" s="41">
        <v>1</v>
      </c>
      <c r="M41" s="61">
        <f>((52900+37714+68600)/3)</f>
        <v>53071.333333333336</v>
      </c>
      <c r="N41" s="55">
        <f>M41*L41</f>
        <v>53071.333333333336</v>
      </c>
      <c r="O41" s="31"/>
    </row>
    <row r="42" spans="2:15">
      <c r="B42" s="26"/>
      <c r="C42" s="30"/>
      <c r="D42" s="376" t="s">
        <v>127</v>
      </c>
      <c r="E42" s="377"/>
      <c r="F42" s="377"/>
      <c r="G42" s="377"/>
      <c r="H42" s="377"/>
      <c r="I42" s="377"/>
      <c r="J42" s="378"/>
      <c r="K42" s="41" t="s">
        <v>33</v>
      </c>
      <c r="L42" s="41">
        <v>0.05</v>
      </c>
      <c r="M42" s="61">
        <v>91641</v>
      </c>
      <c r="N42" s="55">
        <f>M42*L42</f>
        <v>4582.05</v>
      </c>
      <c r="O42" s="31"/>
    </row>
    <row r="43" spans="2:15">
      <c r="B43" s="26"/>
      <c r="C43" s="30"/>
      <c r="D43" s="376" t="s">
        <v>128</v>
      </c>
      <c r="E43" s="377"/>
      <c r="F43" s="377"/>
      <c r="G43" s="377"/>
      <c r="H43" s="377"/>
      <c r="I43" s="377"/>
      <c r="J43" s="378"/>
      <c r="K43" s="41" t="s">
        <v>33</v>
      </c>
      <c r="L43" s="41">
        <v>0.05</v>
      </c>
      <c r="M43" s="61">
        <v>66340</v>
      </c>
      <c r="N43" s="55">
        <f>M43*L43</f>
        <v>3317</v>
      </c>
      <c r="O43" s="31"/>
    </row>
    <row r="44" spans="2:15">
      <c r="B44" s="26"/>
      <c r="C44" s="30"/>
      <c r="D44" s="376"/>
      <c r="E44" s="377"/>
      <c r="F44" s="377"/>
      <c r="G44" s="377"/>
      <c r="H44" s="377"/>
      <c r="I44" s="377"/>
      <c r="J44" s="378"/>
      <c r="K44" s="41"/>
      <c r="L44" s="60"/>
      <c r="M44" s="61"/>
      <c r="N44" s="55"/>
      <c r="O44" s="31"/>
    </row>
    <row r="45" spans="2:15">
      <c r="B45" s="26"/>
      <c r="C45" s="30"/>
      <c r="D45" s="376"/>
      <c r="E45" s="377"/>
      <c r="F45" s="377"/>
      <c r="G45" s="377"/>
      <c r="H45" s="377"/>
      <c r="I45" s="377"/>
      <c r="J45" s="378"/>
      <c r="K45" s="41"/>
      <c r="L45" s="60"/>
      <c r="M45" s="61"/>
      <c r="N45" s="55"/>
      <c r="O45" s="31"/>
    </row>
    <row r="46" spans="2:15">
      <c r="B46" s="26"/>
      <c r="C46" s="30"/>
      <c r="D46" s="346"/>
      <c r="E46" s="347"/>
      <c r="F46" s="347"/>
      <c r="G46" s="347"/>
      <c r="H46" s="347"/>
      <c r="I46" s="347"/>
      <c r="J46" s="348"/>
      <c r="K46" s="41"/>
      <c r="L46" s="57"/>
      <c r="M46" s="61"/>
      <c r="N46" s="55"/>
      <c r="O46" s="31"/>
    </row>
    <row r="47" spans="2:15">
      <c r="B47" s="26"/>
      <c r="C47" s="30"/>
      <c r="D47" s="346"/>
      <c r="E47" s="347"/>
      <c r="F47" s="347"/>
      <c r="G47" s="347"/>
      <c r="H47" s="347"/>
      <c r="I47" s="347"/>
      <c r="J47" s="348"/>
      <c r="K47" s="41"/>
      <c r="L47" s="57"/>
      <c r="M47" s="61"/>
      <c r="N47" s="55"/>
      <c r="O47" s="31"/>
    </row>
    <row r="48" spans="2:15">
      <c r="B48" s="26"/>
      <c r="C48" s="30"/>
      <c r="D48" s="346"/>
      <c r="E48" s="347"/>
      <c r="F48" s="347"/>
      <c r="G48" s="347"/>
      <c r="H48" s="347"/>
      <c r="I48" s="347"/>
      <c r="J48" s="348"/>
      <c r="K48" s="41"/>
      <c r="L48" s="57"/>
      <c r="M48" s="61"/>
      <c r="N48" s="55"/>
      <c r="O48" s="31"/>
    </row>
    <row r="49" spans="2:15" ht="15.75" thickBot="1">
      <c r="B49" s="26"/>
      <c r="C49" s="30"/>
      <c r="D49" s="381" t="s">
        <v>76</v>
      </c>
      <c r="E49" s="382"/>
      <c r="F49" s="382"/>
      <c r="G49" s="382"/>
      <c r="H49" s="382"/>
      <c r="I49" s="382"/>
      <c r="J49" s="382"/>
      <c r="K49" s="382"/>
      <c r="L49" s="382"/>
      <c r="M49" s="382"/>
      <c r="N49" s="59">
        <f>SUM(N41:N48)</f>
        <v>60970.383333333339</v>
      </c>
      <c r="O49" s="31"/>
    </row>
    <row r="50" spans="2:15">
      <c r="B50" s="26"/>
      <c r="C50" s="30"/>
      <c r="D50" s="366" t="s">
        <v>79</v>
      </c>
      <c r="E50" s="367"/>
      <c r="F50" s="367"/>
      <c r="G50" s="367"/>
      <c r="H50" s="367"/>
      <c r="I50" s="367"/>
      <c r="J50" s="367"/>
      <c r="K50" s="367"/>
      <c r="L50" s="367"/>
      <c r="M50" s="367"/>
      <c r="N50" s="368"/>
      <c r="O50" s="31"/>
    </row>
    <row r="51" spans="2:15">
      <c r="B51" s="26"/>
      <c r="C51" s="30"/>
      <c r="D51" s="369"/>
      <c r="E51" s="364"/>
      <c r="F51" s="364"/>
      <c r="G51" s="364"/>
      <c r="H51" s="364"/>
      <c r="I51" s="364"/>
      <c r="J51" s="364"/>
      <c r="K51" s="364"/>
      <c r="L51" s="364"/>
      <c r="M51" s="364"/>
      <c r="N51" s="370"/>
      <c r="O51" s="31"/>
    </row>
    <row r="52" spans="2:15" ht="15.75" thickBot="1">
      <c r="B52" s="26"/>
      <c r="C52" s="30"/>
      <c r="D52" s="371"/>
      <c r="E52" s="372"/>
      <c r="F52" s="372"/>
      <c r="G52" s="372"/>
      <c r="H52" s="372"/>
      <c r="I52" s="372"/>
      <c r="J52" s="372"/>
      <c r="K52" s="372"/>
      <c r="L52" s="372"/>
      <c r="M52" s="372"/>
      <c r="N52" s="373"/>
      <c r="O52" s="31"/>
    </row>
    <row r="53" spans="2:15" ht="30">
      <c r="B53" s="26"/>
      <c r="C53" s="30"/>
      <c r="D53" s="379" t="s">
        <v>80</v>
      </c>
      <c r="E53" s="380"/>
      <c r="F53" s="380"/>
      <c r="G53" s="380"/>
      <c r="H53" s="380"/>
      <c r="I53" s="380"/>
      <c r="J53" s="47" t="s">
        <v>81</v>
      </c>
      <c r="K53" s="47" t="s">
        <v>82</v>
      </c>
      <c r="L53" s="47" t="s">
        <v>4</v>
      </c>
      <c r="M53" s="47" t="s">
        <v>69</v>
      </c>
      <c r="N53" s="48" t="s">
        <v>71</v>
      </c>
      <c r="O53" s="31"/>
    </row>
    <row r="54" spans="2:15">
      <c r="B54" s="26"/>
      <c r="C54" s="30"/>
      <c r="D54" s="346"/>
      <c r="E54" s="347"/>
      <c r="F54" s="347"/>
      <c r="G54" s="347"/>
      <c r="H54" s="347"/>
      <c r="I54" s="348"/>
      <c r="J54" s="57"/>
      <c r="K54" s="57"/>
      <c r="L54" s="96"/>
      <c r="M54" s="97"/>
      <c r="N54" s="98"/>
      <c r="O54" s="31"/>
    </row>
    <row r="55" spans="2:15">
      <c r="B55" s="26"/>
      <c r="C55" s="30"/>
      <c r="D55" s="346"/>
      <c r="E55" s="347"/>
      <c r="F55" s="347"/>
      <c r="G55" s="347"/>
      <c r="H55" s="347"/>
      <c r="I55" s="348"/>
      <c r="J55" s="57"/>
      <c r="K55" s="57"/>
      <c r="L55" s="57"/>
      <c r="M55" s="57"/>
      <c r="N55" s="58"/>
      <c r="O55" s="31"/>
    </row>
    <row r="56" spans="2:15">
      <c r="B56" s="26"/>
      <c r="C56" s="30"/>
      <c r="D56" s="346"/>
      <c r="E56" s="347"/>
      <c r="F56" s="347"/>
      <c r="G56" s="347"/>
      <c r="H56" s="347"/>
      <c r="I56" s="348"/>
      <c r="J56" s="57"/>
      <c r="K56" s="57"/>
      <c r="L56" s="57"/>
      <c r="M56" s="57"/>
      <c r="N56" s="58"/>
      <c r="O56" s="31"/>
    </row>
    <row r="57" spans="2:15" ht="15.75" thickBot="1">
      <c r="B57" s="26"/>
      <c r="C57" s="30"/>
      <c r="D57" s="381" t="s">
        <v>76</v>
      </c>
      <c r="E57" s="382"/>
      <c r="F57" s="382"/>
      <c r="G57" s="382"/>
      <c r="H57" s="382"/>
      <c r="I57" s="382"/>
      <c r="J57" s="382"/>
      <c r="K57" s="382"/>
      <c r="L57" s="382"/>
      <c r="M57" s="382"/>
      <c r="N57" s="62">
        <f>SUM(N54:N56)</f>
        <v>0</v>
      </c>
      <c r="O57" s="31"/>
    </row>
    <row r="58" spans="2:15">
      <c r="B58" s="26"/>
      <c r="C58" s="30"/>
      <c r="D58" s="366" t="s">
        <v>83</v>
      </c>
      <c r="E58" s="367"/>
      <c r="F58" s="367"/>
      <c r="G58" s="367"/>
      <c r="H58" s="367"/>
      <c r="I58" s="367"/>
      <c r="J58" s="367"/>
      <c r="K58" s="367"/>
      <c r="L58" s="367"/>
      <c r="M58" s="367"/>
      <c r="N58" s="368"/>
      <c r="O58" s="31"/>
    </row>
    <row r="59" spans="2:15">
      <c r="B59" s="26"/>
      <c r="C59" s="30"/>
      <c r="D59" s="369"/>
      <c r="E59" s="364"/>
      <c r="F59" s="364"/>
      <c r="G59" s="364"/>
      <c r="H59" s="364"/>
      <c r="I59" s="364"/>
      <c r="J59" s="364"/>
      <c r="K59" s="364"/>
      <c r="L59" s="364"/>
      <c r="M59" s="364"/>
      <c r="N59" s="370"/>
      <c r="O59" s="31"/>
    </row>
    <row r="60" spans="2:15" ht="15.75" thickBot="1">
      <c r="B60" s="26"/>
      <c r="C60" s="30"/>
      <c r="D60" s="371"/>
      <c r="E60" s="372"/>
      <c r="F60" s="372"/>
      <c r="G60" s="372"/>
      <c r="H60" s="372"/>
      <c r="I60" s="372"/>
      <c r="J60" s="372"/>
      <c r="K60" s="372"/>
      <c r="L60" s="372"/>
      <c r="M60" s="372"/>
      <c r="N60" s="373"/>
      <c r="O60" s="31"/>
    </row>
    <row r="61" spans="2:15" ht="30">
      <c r="B61" s="26"/>
      <c r="C61" s="30"/>
      <c r="D61" s="374" t="s">
        <v>84</v>
      </c>
      <c r="E61" s="375"/>
      <c r="F61" s="375"/>
      <c r="G61" s="375"/>
      <c r="H61" s="375"/>
      <c r="I61" s="375"/>
      <c r="J61" s="63" t="s">
        <v>85</v>
      </c>
      <c r="K61" s="63" t="s">
        <v>86</v>
      </c>
      <c r="L61" s="63" t="s">
        <v>87</v>
      </c>
      <c r="M61" s="63" t="s">
        <v>70</v>
      </c>
      <c r="N61" s="64" t="s">
        <v>71</v>
      </c>
      <c r="O61" s="31"/>
    </row>
    <row r="62" spans="2:15">
      <c r="B62" s="26"/>
      <c r="C62" s="30"/>
      <c r="D62" s="376" t="s">
        <v>117</v>
      </c>
      <c r="E62" s="377"/>
      <c r="F62" s="377"/>
      <c r="G62" s="377"/>
      <c r="H62" s="377"/>
      <c r="I62" s="378"/>
      <c r="J62" s="65">
        <v>209292</v>
      </c>
      <c r="K62" s="66">
        <v>2</v>
      </c>
      <c r="L62" s="65">
        <f>K62*J62</f>
        <v>418584</v>
      </c>
      <c r="M62" s="54">
        <v>25</v>
      </c>
      <c r="N62" s="53">
        <f>L62/M62</f>
        <v>16743.36</v>
      </c>
      <c r="O62" s="31"/>
    </row>
    <row r="63" spans="2:15">
      <c r="B63" s="26"/>
      <c r="C63" s="30"/>
      <c r="D63" s="376"/>
      <c r="E63" s="377"/>
      <c r="F63" s="377"/>
      <c r="G63" s="377"/>
      <c r="H63" s="377"/>
      <c r="I63" s="378"/>
      <c r="J63" s="65"/>
      <c r="K63" s="66"/>
      <c r="L63" s="65"/>
      <c r="M63" s="54"/>
      <c r="N63" s="67"/>
      <c r="O63" s="31"/>
    </row>
    <row r="64" spans="2:15">
      <c r="B64" s="26"/>
      <c r="C64" s="30"/>
      <c r="D64" s="376"/>
      <c r="E64" s="377"/>
      <c r="F64" s="377"/>
      <c r="G64" s="377"/>
      <c r="H64" s="377"/>
      <c r="I64" s="378"/>
      <c r="J64" s="65"/>
      <c r="K64" s="68"/>
      <c r="L64" s="69"/>
      <c r="M64" s="54"/>
      <c r="N64" s="67"/>
      <c r="O64" s="31"/>
    </row>
    <row r="65" spans="2:15">
      <c r="B65" s="26"/>
      <c r="C65" s="30"/>
      <c r="D65" s="346"/>
      <c r="E65" s="347"/>
      <c r="F65" s="347"/>
      <c r="G65" s="347"/>
      <c r="H65" s="347"/>
      <c r="I65" s="348"/>
      <c r="J65" s="57"/>
      <c r="K65" s="57"/>
      <c r="L65" s="57"/>
      <c r="M65" s="57"/>
      <c r="N65" s="58"/>
      <c r="O65" s="31"/>
    </row>
    <row r="66" spans="2:15" ht="15.75" thickBot="1">
      <c r="B66" s="26"/>
      <c r="C66" s="30"/>
      <c r="D66" s="350" t="s">
        <v>76</v>
      </c>
      <c r="E66" s="351"/>
      <c r="F66" s="351"/>
      <c r="G66" s="351"/>
      <c r="H66" s="351"/>
      <c r="I66" s="351"/>
      <c r="J66" s="351"/>
      <c r="K66" s="351"/>
      <c r="L66" s="351"/>
      <c r="M66" s="351"/>
      <c r="N66" s="70">
        <f>SUM(N62:N65)</f>
        <v>16743.36</v>
      </c>
      <c r="O66" s="31"/>
    </row>
    <row r="67" spans="2:15">
      <c r="B67" s="26"/>
      <c r="C67" s="30"/>
      <c r="D67" s="71"/>
      <c r="E67" s="72"/>
      <c r="F67" s="72"/>
      <c r="G67" s="72"/>
      <c r="H67" s="72"/>
      <c r="I67" s="72"/>
      <c r="J67" s="72"/>
      <c r="K67" s="72"/>
      <c r="L67" s="72"/>
      <c r="M67" s="72"/>
      <c r="N67" s="73"/>
      <c r="O67" s="31"/>
    </row>
    <row r="68" spans="2:15" ht="15.75" thickBot="1">
      <c r="B68" s="26"/>
      <c r="C68" s="30"/>
      <c r="D68" s="352" t="s">
        <v>90</v>
      </c>
      <c r="E68" s="353"/>
      <c r="F68" s="353"/>
      <c r="G68" s="353"/>
      <c r="H68" s="353"/>
      <c r="I68" s="353"/>
      <c r="J68" s="353"/>
      <c r="K68" s="353"/>
      <c r="L68" s="353"/>
      <c r="M68" s="353"/>
      <c r="N68" s="74">
        <f>ROUND(N36+N49+N57+N66,0)</f>
        <v>79850</v>
      </c>
      <c r="O68" s="31"/>
    </row>
    <row r="69" spans="2:15" ht="15.75" thickTop="1">
      <c r="B69" s="26"/>
      <c r="C69" s="30"/>
      <c r="D69" s="75"/>
      <c r="E69" s="76"/>
      <c r="F69" s="76"/>
      <c r="G69" s="76"/>
      <c r="H69" s="76"/>
      <c r="I69" s="76"/>
      <c r="J69" s="76"/>
      <c r="K69" s="76"/>
      <c r="L69" s="76"/>
      <c r="M69" s="76"/>
      <c r="N69" s="77"/>
      <c r="O69" s="31"/>
    </row>
    <row r="70" spans="2:15">
      <c r="B70" s="26"/>
      <c r="C70" s="30"/>
      <c r="D70" s="78"/>
      <c r="E70" s="79"/>
      <c r="F70" s="79"/>
      <c r="G70" s="79"/>
      <c r="H70" s="354"/>
      <c r="I70" s="354"/>
      <c r="J70" s="354"/>
      <c r="K70" s="354"/>
      <c r="L70" s="79"/>
      <c r="M70" s="79"/>
      <c r="N70" s="80"/>
      <c r="O70" s="31"/>
    </row>
    <row r="71" spans="2:15">
      <c r="B71" s="26"/>
      <c r="C71" s="30"/>
      <c r="D71" s="78"/>
      <c r="E71" s="79"/>
      <c r="F71" s="79"/>
      <c r="G71" s="79"/>
      <c r="H71" s="354"/>
      <c r="I71" s="354"/>
      <c r="J71" s="354"/>
      <c r="K71" s="354"/>
      <c r="L71" s="79"/>
      <c r="M71" s="79"/>
      <c r="N71" s="80"/>
      <c r="O71" s="31"/>
    </row>
    <row r="72" spans="2:15" ht="15.75" thickBot="1">
      <c r="B72" s="26"/>
      <c r="C72" s="30"/>
      <c r="D72" s="78"/>
      <c r="E72" s="79"/>
      <c r="F72" s="79"/>
      <c r="G72" s="81" t="s">
        <v>91</v>
      </c>
      <c r="H72" s="355"/>
      <c r="I72" s="355"/>
      <c r="J72" s="355"/>
      <c r="K72" s="355"/>
      <c r="L72" s="79"/>
      <c r="M72" s="79"/>
      <c r="N72" s="80"/>
      <c r="O72" s="31"/>
    </row>
    <row r="73" spans="2:15">
      <c r="B73" s="26"/>
      <c r="C73" s="30"/>
      <c r="D73" s="78"/>
      <c r="E73" s="79"/>
      <c r="F73" s="79"/>
      <c r="G73" s="82" t="s">
        <v>92</v>
      </c>
      <c r="H73" s="356"/>
      <c r="I73" s="356"/>
      <c r="J73" s="356"/>
      <c r="K73" s="356"/>
      <c r="L73" s="356"/>
      <c r="M73" s="79"/>
      <c r="N73" s="80"/>
      <c r="O73" s="31"/>
    </row>
    <row r="74" spans="2:15" ht="15.75">
      <c r="B74" s="26"/>
      <c r="C74" s="30"/>
      <c r="D74" s="78"/>
      <c r="E74" s="79"/>
      <c r="F74" s="79"/>
      <c r="G74" s="342" t="s">
        <v>93</v>
      </c>
      <c r="H74" s="342"/>
      <c r="I74" s="342"/>
      <c r="J74" s="342"/>
      <c r="K74" s="342"/>
      <c r="L74" s="79"/>
      <c r="M74" s="79"/>
      <c r="N74" s="80"/>
      <c r="O74" s="31"/>
    </row>
    <row r="75" spans="2:15">
      <c r="B75" s="26"/>
      <c r="C75" s="30"/>
      <c r="D75" s="78"/>
      <c r="E75" s="79"/>
      <c r="F75" s="79"/>
      <c r="G75" s="83"/>
      <c r="H75" s="79"/>
      <c r="I75" s="79"/>
      <c r="J75" s="79"/>
      <c r="K75" s="79"/>
      <c r="L75" s="79"/>
      <c r="M75" s="79"/>
      <c r="N75" s="80"/>
      <c r="O75" s="31"/>
    </row>
    <row r="76" spans="2:15">
      <c r="B76" s="26"/>
      <c r="C76" s="30"/>
      <c r="D76" s="78"/>
      <c r="E76" s="79"/>
      <c r="F76" s="79"/>
      <c r="G76" s="357"/>
      <c r="H76" s="357"/>
      <c r="I76" s="357"/>
      <c r="J76" s="357"/>
      <c r="K76" s="357"/>
      <c r="L76" s="79"/>
      <c r="M76" s="79"/>
      <c r="N76" s="80"/>
      <c r="O76" s="31"/>
    </row>
    <row r="77" spans="2:15" ht="15.75" thickBot="1">
      <c r="B77" s="26"/>
      <c r="C77" s="30"/>
      <c r="D77" s="84"/>
      <c r="E77" s="85"/>
      <c r="F77" s="85"/>
      <c r="G77" s="81"/>
      <c r="H77" s="85"/>
      <c r="I77" s="85"/>
      <c r="J77" s="85"/>
      <c r="K77" s="85"/>
      <c r="L77" s="85"/>
      <c r="M77" s="85"/>
      <c r="N77" s="86"/>
      <c r="O77" s="31"/>
    </row>
    <row r="78" spans="2:15" ht="15.75" thickBot="1">
      <c r="B78" s="26"/>
      <c r="C78" s="30"/>
      <c r="D78" s="87" t="s">
        <v>94</v>
      </c>
      <c r="E78" s="88"/>
      <c r="F78" s="358"/>
      <c r="G78" s="358"/>
      <c r="H78" s="358"/>
      <c r="I78" s="358"/>
      <c r="J78" s="358"/>
      <c r="K78" s="358"/>
      <c r="L78" s="358"/>
      <c r="M78" s="358"/>
      <c r="N78" s="359"/>
      <c r="O78" s="31"/>
    </row>
    <row r="79" spans="2:15" ht="15.75" thickBot="1">
      <c r="B79" s="26"/>
      <c r="C79" s="30"/>
      <c r="D79" s="360"/>
      <c r="E79" s="361"/>
      <c r="F79" s="361"/>
      <c r="G79" s="361"/>
      <c r="H79" s="361"/>
      <c r="I79" s="361"/>
      <c r="J79" s="361"/>
      <c r="K79" s="361"/>
      <c r="L79" s="361"/>
      <c r="M79" s="361"/>
      <c r="N79" s="362"/>
      <c r="O79" s="31"/>
    </row>
    <row r="80" spans="2:15" ht="15.75" thickBot="1">
      <c r="B80" s="26"/>
      <c r="C80" s="30"/>
      <c r="D80" s="360"/>
      <c r="E80" s="361"/>
      <c r="F80" s="361"/>
      <c r="G80" s="361"/>
      <c r="H80" s="361"/>
      <c r="I80" s="361"/>
      <c r="J80" s="361"/>
      <c r="K80" s="361"/>
      <c r="L80" s="361"/>
      <c r="M80" s="361"/>
      <c r="N80" s="362"/>
      <c r="O80" s="31"/>
    </row>
    <row r="81" spans="2:15">
      <c r="B81" s="26"/>
      <c r="C81" s="30"/>
      <c r="D81" s="78"/>
      <c r="E81" s="79"/>
      <c r="F81" s="79"/>
      <c r="G81" s="79"/>
      <c r="H81" s="79"/>
      <c r="I81" s="79"/>
      <c r="J81" s="79"/>
      <c r="K81" s="79"/>
      <c r="L81" s="79"/>
      <c r="M81" s="79"/>
      <c r="N81" s="80"/>
      <c r="O81" s="31"/>
    </row>
    <row r="82" spans="2:15">
      <c r="B82" s="26"/>
      <c r="C82" s="30"/>
      <c r="D82" s="89" t="s">
        <v>95</v>
      </c>
      <c r="E82" s="79"/>
      <c r="F82" s="79"/>
      <c r="G82" s="79"/>
      <c r="H82" s="79"/>
      <c r="I82" s="79"/>
      <c r="J82" s="79"/>
      <c r="K82" s="79"/>
      <c r="L82" s="79"/>
      <c r="M82" s="79"/>
      <c r="N82" s="80"/>
      <c r="O82" s="31"/>
    </row>
    <row r="83" spans="2:15">
      <c r="B83" s="26"/>
      <c r="C83" s="30"/>
      <c r="D83" s="363" t="s">
        <v>96</v>
      </c>
      <c r="E83" s="364"/>
      <c r="F83" s="364"/>
      <c r="G83" s="364"/>
      <c r="H83" s="364"/>
      <c r="I83" s="364"/>
      <c r="J83" s="364"/>
      <c r="K83" s="364"/>
      <c r="L83" s="364"/>
      <c r="M83" s="364"/>
      <c r="N83" s="365"/>
      <c r="O83" s="31"/>
    </row>
    <row r="84" spans="2:15">
      <c r="B84" s="26"/>
      <c r="C84" s="30"/>
      <c r="D84" s="363"/>
      <c r="E84" s="364"/>
      <c r="F84" s="364"/>
      <c r="G84" s="364"/>
      <c r="H84" s="364"/>
      <c r="I84" s="364"/>
      <c r="J84" s="364"/>
      <c r="K84" s="364"/>
      <c r="L84" s="364"/>
      <c r="M84" s="364"/>
      <c r="N84" s="365"/>
      <c r="O84" s="31"/>
    </row>
    <row r="85" spans="2:15">
      <c r="B85" s="26"/>
      <c r="C85" s="30"/>
      <c r="D85" s="363" t="s">
        <v>97</v>
      </c>
      <c r="E85" s="364"/>
      <c r="F85" s="364"/>
      <c r="G85" s="364"/>
      <c r="H85" s="364"/>
      <c r="I85" s="364"/>
      <c r="J85" s="364"/>
      <c r="K85" s="364"/>
      <c r="L85" s="364"/>
      <c r="M85" s="364"/>
      <c r="N85" s="365"/>
      <c r="O85" s="31"/>
    </row>
    <row r="86" spans="2:15">
      <c r="B86" s="26"/>
      <c r="C86" s="30"/>
      <c r="D86" s="363"/>
      <c r="E86" s="364"/>
      <c r="F86" s="364"/>
      <c r="G86" s="364"/>
      <c r="H86" s="364"/>
      <c r="I86" s="364"/>
      <c r="J86" s="364"/>
      <c r="K86" s="364"/>
      <c r="L86" s="364"/>
      <c r="M86" s="364"/>
      <c r="N86" s="365"/>
      <c r="O86" s="31"/>
    </row>
    <row r="87" spans="2:15">
      <c r="B87" s="26"/>
      <c r="C87" s="30"/>
      <c r="D87" s="78"/>
      <c r="E87" s="79"/>
      <c r="F87" s="79"/>
      <c r="G87" s="79"/>
      <c r="H87" s="79"/>
      <c r="I87" s="79"/>
      <c r="J87" s="79"/>
      <c r="K87" s="79"/>
      <c r="L87" s="79"/>
      <c r="M87" s="79"/>
      <c r="N87" s="80"/>
      <c r="O87" s="31"/>
    </row>
    <row r="88" spans="2:15">
      <c r="B88" s="26"/>
      <c r="C88" s="30"/>
      <c r="D88" s="78"/>
      <c r="E88" s="79"/>
      <c r="F88" s="79"/>
      <c r="G88" s="79"/>
      <c r="H88" s="79"/>
      <c r="I88" s="79"/>
      <c r="J88" s="79"/>
      <c r="K88" s="79"/>
      <c r="L88" s="79"/>
      <c r="M88" s="79"/>
      <c r="N88" s="80"/>
      <c r="O88" s="31"/>
    </row>
    <row r="89" spans="2:15">
      <c r="B89" s="26"/>
      <c r="C89" s="30"/>
      <c r="D89" s="78"/>
      <c r="E89" s="79"/>
      <c r="F89" s="79"/>
      <c r="G89" s="79"/>
      <c r="H89" s="79"/>
      <c r="I89" s="79"/>
      <c r="J89" s="79"/>
      <c r="K89" s="79"/>
      <c r="L89" s="79"/>
      <c r="M89" s="79"/>
      <c r="N89" s="80"/>
      <c r="O89" s="31"/>
    </row>
    <row r="90" spans="2:15">
      <c r="B90" s="26"/>
      <c r="C90" s="30"/>
      <c r="D90" s="78"/>
      <c r="E90" s="79"/>
      <c r="F90" s="79"/>
      <c r="G90" s="79"/>
      <c r="H90" s="343"/>
      <c r="I90" s="343"/>
      <c r="J90" s="343"/>
      <c r="K90" s="343"/>
      <c r="L90" s="79"/>
      <c r="M90" s="79"/>
      <c r="N90" s="80"/>
      <c r="O90" s="31"/>
    </row>
    <row r="91" spans="2:15">
      <c r="B91" s="26"/>
      <c r="C91" s="30"/>
      <c r="D91" s="78"/>
      <c r="E91" s="79"/>
      <c r="F91" s="79"/>
      <c r="G91" s="79"/>
      <c r="H91" s="343"/>
      <c r="I91" s="343"/>
      <c r="J91" s="343"/>
      <c r="K91" s="343"/>
      <c r="L91" s="79"/>
      <c r="M91" s="79"/>
      <c r="N91" s="80"/>
      <c r="O91" s="31"/>
    </row>
    <row r="92" spans="2:15" ht="15.75" thickBot="1">
      <c r="B92" s="26"/>
      <c r="C92" s="30"/>
      <c r="D92" s="78"/>
      <c r="E92" s="79"/>
      <c r="F92" s="79"/>
      <c r="G92" s="81" t="s">
        <v>91</v>
      </c>
      <c r="H92" s="349"/>
      <c r="I92" s="349"/>
      <c r="J92" s="349"/>
      <c r="K92" s="349"/>
      <c r="L92" s="79"/>
      <c r="M92" s="79"/>
      <c r="N92" s="80"/>
      <c r="O92" s="31"/>
    </row>
    <row r="93" spans="2:15">
      <c r="B93" s="26"/>
      <c r="C93" s="30"/>
      <c r="D93" s="78"/>
      <c r="E93" s="79"/>
      <c r="F93" s="79"/>
      <c r="G93" s="82" t="s">
        <v>92</v>
      </c>
      <c r="H93" s="341"/>
      <c r="I93" s="341"/>
      <c r="J93" s="341"/>
      <c r="K93" s="341"/>
      <c r="L93" s="79"/>
      <c r="M93" s="79"/>
      <c r="N93" s="80"/>
      <c r="O93" s="31"/>
    </row>
    <row r="94" spans="2:15" ht="15.75">
      <c r="B94" s="26"/>
      <c r="C94" s="30"/>
      <c r="D94" s="78"/>
      <c r="E94" s="79"/>
      <c r="F94" s="79"/>
      <c r="G94" s="342" t="s">
        <v>98</v>
      </c>
      <c r="H94" s="342"/>
      <c r="I94" s="342"/>
      <c r="J94" s="342"/>
      <c r="K94" s="342"/>
      <c r="L94" s="79"/>
      <c r="M94" s="79"/>
      <c r="N94" s="80"/>
      <c r="O94" s="31"/>
    </row>
    <row r="95" spans="2:15">
      <c r="B95" s="26"/>
      <c r="C95" s="30"/>
      <c r="D95" s="78"/>
      <c r="E95" s="79"/>
      <c r="F95" s="79"/>
      <c r="G95" s="342"/>
      <c r="H95" s="342"/>
      <c r="I95" s="342"/>
      <c r="J95" s="342"/>
      <c r="K95" s="342"/>
      <c r="L95" s="90"/>
      <c r="M95" s="79"/>
      <c r="N95" s="80"/>
      <c r="O95" s="31"/>
    </row>
    <row r="96" spans="2:15">
      <c r="B96" s="26"/>
      <c r="C96" s="30"/>
      <c r="D96" s="78"/>
      <c r="E96" s="79"/>
      <c r="F96" s="79"/>
      <c r="G96" s="343"/>
      <c r="H96" s="343"/>
      <c r="I96" s="343"/>
      <c r="J96" s="343"/>
      <c r="K96" s="79"/>
      <c r="L96" s="79"/>
      <c r="M96" s="79"/>
      <c r="N96" s="80"/>
      <c r="O96" s="31"/>
    </row>
    <row r="97" spans="2:15" ht="15.75" thickBot="1">
      <c r="B97" s="26"/>
      <c r="C97" s="30"/>
      <c r="D97" s="344"/>
      <c r="E97" s="345"/>
      <c r="F97" s="345"/>
      <c r="G97" s="91"/>
      <c r="H97" s="91"/>
      <c r="I97" s="91"/>
      <c r="J97" s="91"/>
      <c r="K97" s="91"/>
      <c r="L97" s="91"/>
      <c r="M97" s="91"/>
      <c r="N97" s="92"/>
      <c r="O97" s="31"/>
    </row>
    <row r="98" spans="2:15" ht="16.5" thickTop="1" thickBot="1">
      <c r="B98" s="26"/>
      <c r="C98" s="93"/>
      <c r="D98" s="94"/>
      <c r="E98" s="94"/>
      <c r="F98" s="94"/>
      <c r="G98" s="94"/>
      <c r="H98" s="94"/>
      <c r="I98" s="94"/>
      <c r="J98" s="94"/>
      <c r="K98" s="94"/>
      <c r="L98" s="94"/>
      <c r="M98" s="94"/>
      <c r="N98" s="94"/>
      <c r="O98" s="95"/>
    </row>
    <row r="99" spans="2:15" ht="15.75" thickTop="1">
      <c r="B99" s="26"/>
      <c r="C99" s="26"/>
      <c r="D99" s="26"/>
      <c r="E99" s="26"/>
      <c r="F99" s="26"/>
      <c r="G99" s="26"/>
      <c r="H99" s="26"/>
      <c r="I99" s="26"/>
      <c r="J99" s="26"/>
      <c r="K99" s="26"/>
      <c r="L99" s="26"/>
      <c r="M99" s="26"/>
      <c r="N99" s="26"/>
      <c r="O99" s="26"/>
    </row>
  </sheetData>
  <mergeCells count="69">
    <mergeCell ref="D4:G4"/>
    <mergeCell ref="F5:G5"/>
    <mergeCell ref="D7:N7"/>
    <mergeCell ref="D9:D15"/>
    <mergeCell ref="E9:J9"/>
    <mergeCell ref="K9:N10"/>
    <mergeCell ref="E10:J10"/>
    <mergeCell ref="E11:J11"/>
    <mergeCell ref="K11:K12"/>
    <mergeCell ref="L11:N12"/>
    <mergeCell ref="E12:J12"/>
    <mergeCell ref="E13:J15"/>
    <mergeCell ref="K13:K15"/>
    <mergeCell ref="L13:L15"/>
    <mergeCell ref="M13:M15"/>
    <mergeCell ref="N13:N15"/>
    <mergeCell ref="D19:G19"/>
    <mergeCell ref="H19:L19"/>
    <mergeCell ref="D23:N23"/>
    <mergeCell ref="E25:L25"/>
    <mergeCell ref="E26:L26"/>
    <mergeCell ref="D27:N29"/>
    <mergeCell ref="D30:J30"/>
    <mergeCell ref="D31:J31"/>
    <mergeCell ref="D32:J32"/>
    <mergeCell ref="D33:J33"/>
    <mergeCell ref="D34:J34"/>
    <mergeCell ref="D35:J35"/>
    <mergeCell ref="D36:M36"/>
    <mergeCell ref="D37:N39"/>
    <mergeCell ref="D40:J40"/>
    <mergeCell ref="D41:J41"/>
    <mergeCell ref="D42:J42"/>
    <mergeCell ref="D43:J43"/>
    <mergeCell ref="D44:J44"/>
    <mergeCell ref="D45:J45"/>
    <mergeCell ref="D46:J46"/>
    <mergeCell ref="D47:J47"/>
    <mergeCell ref="D48:J48"/>
    <mergeCell ref="D49:M49"/>
    <mergeCell ref="D50:N52"/>
    <mergeCell ref="D53:I53"/>
    <mergeCell ref="D54:I54"/>
    <mergeCell ref="D55:I55"/>
    <mergeCell ref="D56:I56"/>
    <mergeCell ref="D57:M57"/>
    <mergeCell ref="D58:N60"/>
    <mergeCell ref="D61:I61"/>
    <mergeCell ref="D62:I62"/>
    <mergeCell ref="D63:I63"/>
    <mergeCell ref="D64:I64"/>
    <mergeCell ref="D65:I65"/>
    <mergeCell ref="H90:K92"/>
    <mergeCell ref="D66:M66"/>
    <mergeCell ref="D68:M68"/>
    <mergeCell ref="H70:K72"/>
    <mergeCell ref="H73:L73"/>
    <mergeCell ref="G74:K74"/>
    <mergeCell ref="G76:K76"/>
    <mergeCell ref="F78:N78"/>
    <mergeCell ref="D79:N79"/>
    <mergeCell ref="D80:N80"/>
    <mergeCell ref="D83:N84"/>
    <mergeCell ref="D85:N86"/>
    <mergeCell ref="H93:K93"/>
    <mergeCell ref="G94:K94"/>
    <mergeCell ref="G95:K95"/>
    <mergeCell ref="G96:J96"/>
    <mergeCell ref="D97:F9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17</vt:i4>
      </vt:variant>
    </vt:vector>
  </HeadingPairs>
  <TitlesOfParts>
    <vt:vector size="17" baseType="lpstr">
      <vt:lpstr>Presupuesto</vt:lpstr>
      <vt:lpstr>Especificaciones</vt:lpstr>
      <vt:lpstr>Mem 1.01</vt:lpstr>
      <vt:lpstr>APU 1.01</vt:lpstr>
      <vt:lpstr>Mem 2.01</vt:lpstr>
      <vt:lpstr>APU 2.01</vt:lpstr>
      <vt:lpstr>Mem 2.02</vt:lpstr>
      <vt:lpstr>Mem 2.03</vt:lpstr>
      <vt:lpstr>APU 2.03</vt:lpstr>
      <vt:lpstr>Mem 3.01</vt:lpstr>
      <vt:lpstr>Mem 3.02</vt:lpstr>
      <vt:lpstr>APU 4.01</vt:lpstr>
      <vt:lpstr>Mem 4.01</vt:lpstr>
      <vt:lpstr>Mem 4.02</vt:lpstr>
      <vt:lpstr>APU 4.02</vt:lpstr>
      <vt:lpstr>Mem 4.03</vt:lpstr>
      <vt:lpstr>APU 4.03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Grupo Empresarial</dc:creator>
  <cp:lastModifiedBy>Usuario</cp:lastModifiedBy>
  <dcterms:created xsi:type="dcterms:W3CDTF">2026-10-08T14:31:41Z</dcterms:created>
  <dcterms:modified xsi:type="dcterms:W3CDTF">2026-10-16T18:09:59Z</dcterms:modified>
</cp:coreProperties>
</file>