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D:\Usuarios\estefani.cardona\Desktop\Estefani\CONTRACTUAL\2026\Procesos\Revision Tecnico Mecanica VF\Documentos RTM 2026-2028\"/>
    </mc:Choice>
  </mc:AlternateContent>
  <xr:revisionPtr revIDLastSave="0" documentId="13_ncr:1_{A29FC9A6-208D-45EE-99E1-5F29FE49864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TARIFAS-MINTRANSPORTES" sheetId="4" r:id="rId1"/>
    <sheet name="ESTUDIO-MERCADO" sheetId="3" r:id="rId2"/>
  </sheets>
  <definedNames>
    <definedName name="_xlnm.Print_Area" localSheetId="1">'ESTUDIO-MERCADO'!$B$2:$D$3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8" i="4" l="1"/>
  <c r="I78" i="4"/>
  <c r="K77" i="4"/>
  <c r="I77" i="4"/>
  <c r="K76" i="4"/>
  <c r="I76" i="4"/>
  <c r="K75" i="4"/>
  <c r="I75" i="4"/>
  <c r="K73" i="4"/>
  <c r="I73" i="4"/>
  <c r="K72" i="4"/>
  <c r="I72" i="4"/>
  <c r="K71" i="4"/>
  <c r="I71" i="4"/>
  <c r="K70" i="4"/>
  <c r="I70" i="4"/>
  <c r="K68" i="4"/>
  <c r="I68" i="4"/>
  <c r="K67" i="4"/>
  <c r="I67" i="4"/>
  <c r="K66" i="4"/>
  <c r="I66" i="4"/>
  <c r="K65" i="4"/>
  <c r="I65" i="4"/>
  <c r="K63" i="4"/>
  <c r="I63" i="4"/>
  <c r="K62" i="4"/>
  <c r="I62" i="4"/>
  <c r="K61" i="4"/>
  <c r="I61" i="4"/>
  <c r="K60" i="4"/>
  <c r="I60" i="4"/>
  <c r="K58" i="4"/>
  <c r="I58" i="4"/>
  <c r="K57" i="4"/>
  <c r="I57" i="4"/>
  <c r="K56" i="4"/>
  <c r="I56" i="4"/>
  <c r="K55" i="4"/>
  <c r="I55" i="4"/>
  <c r="K51" i="4"/>
  <c r="I51" i="4"/>
  <c r="K50" i="4"/>
  <c r="I50" i="4"/>
  <c r="K49" i="4"/>
  <c r="I49" i="4"/>
  <c r="K48" i="4"/>
  <c r="I48" i="4"/>
  <c r="K46" i="4"/>
  <c r="I46" i="4"/>
  <c r="K45" i="4"/>
  <c r="I45" i="4"/>
  <c r="K44" i="4"/>
  <c r="I44" i="4"/>
  <c r="K43" i="4"/>
  <c r="I43" i="4"/>
  <c r="K41" i="4"/>
  <c r="I41" i="4"/>
  <c r="K40" i="4"/>
  <c r="I40" i="4"/>
  <c r="K39" i="4"/>
  <c r="I39" i="4"/>
  <c r="K38" i="4"/>
  <c r="I38" i="4"/>
  <c r="K36" i="4"/>
  <c r="I36" i="4"/>
  <c r="K35" i="4"/>
  <c r="I35" i="4"/>
  <c r="K34" i="4"/>
  <c r="I34" i="4"/>
  <c r="K33" i="4"/>
  <c r="I33" i="4"/>
  <c r="K31" i="4"/>
  <c r="I31" i="4"/>
  <c r="K30" i="4"/>
  <c r="I30" i="4"/>
  <c r="K29" i="4"/>
  <c r="I29" i="4"/>
  <c r="K28" i="4"/>
  <c r="I28" i="4"/>
  <c r="F17" i="4"/>
  <c r="E17" i="4"/>
  <c r="F16" i="4"/>
  <c r="E16" i="4"/>
  <c r="F15" i="4"/>
  <c r="E15" i="4"/>
  <c r="E31" i="4" s="1"/>
  <c r="E39" i="4" l="1"/>
  <c r="F39" i="4" s="1"/>
  <c r="M39" i="4" s="1"/>
  <c r="E34" i="4"/>
  <c r="F34" i="4" s="1"/>
  <c r="M34" i="4" s="1"/>
  <c r="E35" i="4"/>
  <c r="F35" i="4" s="1"/>
  <c r="M35" i="4" s="1"/>
  <c r="E38" i="4"/>
  <c r="F38" i="4" s="1"/>
  <c r="M38" i="4" s="1"/>
  <c r="E33" i="4"/>
  <c r="F33" i="4" s="1"/>
  <c r="M33" i="4" s="1"/>
  <c r="E41" i="4"/>
  <c r="F41" i="4" s="1"/>
  <c r="M41" i="4" s="1"/>
  <c r="E36" i="4"/>
  <c r="F36" i="4" s="1"/>
  <c r="M36" i="4" s="1"/>
  <c r="E40" i="4"/>
  <c r="F40" i="4" s="1"/>
  <c r="M40" i="4" s="1"/>
  <c r="E49" i="4"/>
  <c r="F49" i="4" s="1"/>
  <c r="M49" i="4" s="1"/>
  <c r="E44" i="4"/>
  <c r="F44" i="4" s="1"/>
  <c r="M44" i="4" s="1"/>
  <c r="E50" i="4"/>
  <c r="F50" i="4" s="1"/>
  <c r="M50" i="4" s="1"/>
  <c r="E48" i="4"/>
  <c r="F48" i="4" s="1"/>
  <c r="M48" i="4" s="1"/>
  <c r="E43" i="4"/>
  <c r="F43" i="4" s="1"/>
  <c r="M43" i="4" s="1"/>
  <c r="E51" i="4"/>
  <c r="F51" i="4" s="1"/>
  <c r="M51" i="4" s="1"/>
  <c r="E46" i="4"/>
  <c r="F46" i="4" s="1"/>
  <c r="M46" i="4" s="1"/>
  <c r="E45" i="4"/>
  <c r="F45" i="4" s="1"/>
  <c r="M45" i="4" s="1"/>
  <c r="E66" i="4"/>
  <c r="F66" i="4" s="1"/>
  <c r="M66" i="4" s="1"/>
  <c r="E61" i="4"/>
  <c r="F61" i="4" s="1"/>
  <c r="M61" i="4" s="1"/>
  <c r="E62" i="4"/>
  <c r="F62" i="4" s="1"/>
  <c r="M62" i="4" s="1"/>
  <c r="E65" i="4"/>
  <c r="F65" i="4" s="1"/>
  <c r="M65" i="4" s="1"/>
  <c r="E60" i="4"/>
  <c r="F60" i="4" s="1"/>
  <c r="M60" i="4" s="1"/>
  <c r="E68" i="4"/>
  <c r="F68" i="4" s="1"/>
  <c r="M68" i="4" s="1"/>
  <c r="E63" i="4"/>
  <c r="F63" i="4" s="1"/>
  <c r="M63" i="4" s="1"/>
  <c r="E67" i="4"/>
  <c r="F67" i="4" s="1"/>
  <c r="M67" i="4" s="1"/>
  <c r="E56" i="4"/>
  <c r="F56" i="4" s="1"/>
  <c r="M56" i="4" s="1"/>
  <c r="E55" i="4"/>
  <c r="F55" i="4" s="1"/>
  <c r="M55" i="4" s="1"/>
  <c r="E58" i="4"/>
  <c r="F58" i="4" s="1"/>
  <c r="M58" i="4" s="1"/>
  <c r="E57" i="4"/>
  <c r="F57" i="4" s="1"/>
  <c r="M57" i="4" s="1"/>
  <c r="E76" i="4"/>
  <c r="F76" i="4" s="1"/>
  <c r="M76" i="4" s="1"/>
  <c r="E71" i="4"/>
  <c r="F71" i="4" s="1"/>
  <c r="M71" i="4" s="1"/>
  <c r="E75" i="4"/>
  <c r="F75" i="4" s="1"/>
  <c r="M75" i="4" s="1"/>
  <c r="E70" i="4"/>
  <c r="F70" i="4" s="1"/>
  <c r="M70" i="4" s="1"/>
  <c r="E78" i="4"/>
  <c r="F78" i="4" s="1"/>
  <c r="M78" i="4" s="1"/>
  <c r="E73" i="4"/>
  <c r="F73" i="4" s="1"/>
  <c r="M73" i="4" s="1"/>
  <c r="E77" i="4"/>
  <c r="F77" i="4" s="1"/>
  <c r="M77" i="4" s="1"/>
  <c r="E72" i="4"/>
  <c r="F72" i="4" s="1"/>
  <c r="M72" i="4" s="1"/>
  <c r="E29" i="4"/>
  <c r="F29" i="4" s="1"/>
  <c r="M29" i="4" s="1"/>
  <c r="E28" i="4"/>
  <c r="F28" i="4" s="1"/>
  <c r="M28" i="4" s="1"/>
  <c r="F31" i="4"/>
  <c r="M31" i="4" s="1"/>
  <c r="E30" i="4"/>
  <c r="F30" i="4" l="1"/>
  <c r="M30" i="4" s="1"/>
  <c r="E52" i="4" s="1"/>
  <c r="G128" i="3" l="1"/>
  <c r="G127" i="3"/>
  <c r="G126" i="3"/>
  <c r="G125" i="3"/>
  <c r="G123" i="3"/>
  <c r="G122" i="3"/>
  <c r="G121" i="3"/>
  <c r="G120" i="3"/>
  <c r="G118" i="3"/>
  <c r="G117" i="3"/>
  <c r="G116" i="3"/>
  <c r="G115" i="3"/>
  <c r="G113" i="3"/>
  <c r="G112" i="3"/>
  <c r="G111" i="3"/>
  <c r="G110" i="3"/>
  <c r="G108" i="3"/>
  <c r="G107" i="3"/>
  <c r="G106" i="3"/>
  <c r="G105" i="3"/>
  <c r="E129" i="3" s="1"/>
  <c r="H96" i="3"/>
  <c r="H95" i="3"/>
  <c r="H94" i="3"/>
  <c r="H93" i="3"/>
  <c r="H91" i="3"/>
  <c r="H90" i="3"/>
  <c r="H89" i="3"/>
  <c r="H88" i="3"/>
  <c r="H86" i="3"/>
  <c r="H85" i="3"/>
  <c r="H84" i="3"/>
  <c r="H83" i="3"/>
  <c r="H81" i="3"/>
  <c r="H80" i="3"/>
  <c r="H79" i="3"/>
  <c r="H78" i="3"/>
  <c r="H76" i="3"/>
  <c r="H75" i="3"/>
  <c r="H74" i="3"/>
  <c r="H73" i="3"/>
  <c r="G64" i="3"/>
  <c r="G63" i="3"/>
  <c r="G62" i="3"/>
  <c r="G61" i="3"/>
  <c r="G59" i="3"/>
  <c r="G58" i="3"/>
  <c r="G57" i="3"/>
  <c r="G56" i="3"/>
  <c r="G54" i="3"/>
  <c r="G53" i="3"/>
  <c r="G52" i="3"/>
  <c r="G51" i="3"/>
  <c r="G49" i="3"/>
  <c r="G48" i="3"/>
  <c r="G47" i="3"/>
  <c r="G46" i="3"/>
  <c r="G44" i="3"/>
  <c r="G43" i="3"/>
  <c r="G42" i="3"/>
  <c r="G41" i="3"/>
  <c r="G32" i="3"/>
  <c r="G31" i="3"/>
  <c r="G30" i="3"/>
  <c r="G29" i="3"/>
  <c r="G27" i="3"/>
  <c r="G26" i="3"/>
  <c r="G25" i="3"/>
  <c r="G24" i="3"/>
  <c r="G22" i="3"/>
  <c r="G21" i="3"/>
  <c r="G20" i="3"/>
  <c r="G19" i="3"/>
  <c r="G17" i="3"/>
  <c r="G16" i="3"/>
  <c r="G15" i="3"/>
  <c r="G14" i="3"/>
  <c r="G12" i="3"/>
  <c r="G11" i="3"/>
  <c r="G10" i="3"/>
  <c r="G9" i="3"/>
  <c r="E97" i="3" l="1"/>
  <c r="E65" i="3"/>
  <c r="E33" i="3"/>
</calcChain>
</file>

<file path=xl/sharedStrings.xml><?xml version="1.0" encoding="utf-8"?>
<sst xmlns="http://schemas.openxmlformats.org/spreadsheetml/2006/main" count="268" uniqueCount="66">
  <si>
    <t>ESTUDIO DE MERCADO</t>
  </si>
  <si>
    <t>0 A 2 AÑOS</t>
  </si>
  <si>
    <t>3 A 7 AÑOS</t>
  </si>
  <si>
    <t>8 A 16 AÑOS</t>
  </si>
  <si>
    <t>17 AÑOS O MAS</t>
  </si>
  <si>
    <t>ÍTEM</t>
  </si>
  <si>
    <t>DESCRIPCIÓN</t>
  </si>
  <si>
    <t>Tarifa Base</t>
  </si>
  <si>
    <t>Tarifa SICOV</t>
  </si>
  <si>
    <t>Tarifa Recaudo</t>
  </si>
  <si>
    <t>VALOR</t>
  </si>
  <si>
    <t>IVA</t>
  </si>
  <si>
    <t>RUNT</t>
  </si>
  <si>
    <t>ANSV</t>
  </si>
  <si>
    <t>TOTAL</t>
  </si>
  <si>
    <t>MOTOS Y CICLOMOTORES (MOTOR COMBUSTION INTERNA)</t>
  </si>
  <si>
    <r>
      <rPr>
        <sz val="12"/>
        <color rgb="FF000000"/>
        <rFont val="Arial"/>
      </rPr>
      <t xml:space="preserve">LIVIANOS PARTICULARES (MOTOR COMBUSTION INTERNA) </t>
    </r>
    <r>
      <rPr>
        <b/>
        <u/>
        <sz val="12"/>
        <color rgb="FF000000"/>
        <rFont val="Arial"/>
      </rPr>
      <t>NO PUBLICOS</t>
    </r>
  </si>
  <si>
    <t>CATEGORIA POR AÑO</t>
  </si>
  <si>
    <r>
      <rPr>
        <sz val="12"/>
        <color rgb="FF000000"/>
        <rFont val="Arial"/>
      </rPr>
      <t xml:space="preserve">LIVIANOS PARTICULARES (MOTOR COMBUSTION INTERNA) </t>
    </r>
    <r>
      <rPr>
        <b/>
        <u/>
        <sz val="12"/>
        <color rgb="FF000000"/>
        <rFont val="Arial"/>
      </rPr>
      <t>PUBLICOS</t>
    </r>
  </si>
  <si>
    <r>
      <rPr>
        <sz val="12"/>
        <color rgb="FF000000"/>
        <rFont val="Arial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</rPr>
      <t>NO PUBLICO</t>
    </r>
  </si>
  <si>
    <r>
      <rPr>
        <sz val="12"/>
        <color rgb="FF000000"/>
        <rFont val="Arial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</rPr>
      <t>PUBLICO</t>
    </r>
  </si>
  <si>
    <t>VALOR TOTAL</t>
  </si>
  <si>
    <t>ESTUDIO DE MERCADO PARA CONTRATAR LA PRESTACIÓN DEL SERVICIO DE LA REVISIÓN TÉCNICO MECÁNICA Y DE EMISIONES CONTAMINANTES PARA EL PARQUE AUTOMOTOR DE LA FISCALÍA GENERAL DE LA NACIÓN EN LA SUBDIRECCIÓN REGIONAL DE APOYO CENTRO SUR EN LAS SECCIONALES ADSCRITAS A LA MISMA, TOLIMA, HUILA, CAQUETÁ Y PUTUMAYO PARA LOS AUTOMOTORES SUJETOS A ESTA REVISIÓN. (PERIODO A CONTRATAR NOVIEMBRE DE 2026 HASTA NOVIEMBRE DE 2028)</t>
  </si>
  <si>
    <t>PROMEDIO</t>
  </si>
  <si>
    <t>VALOR MAXIMO RTM 2026 - MINTRANSPORTE</t>
  </si>
  <si>
    <t>CDA TOLIMA</t>
  </si>
  <si>
    <t>SECCIONAL TOLIMA</t>
  </si>
  <si>
    <t>IVESUR COLOMBIA S. A.</t>
  </si>
  <si>
    <t>SECCIONAL HUILA</t>
  </si>
  <si>
    <t>MAXISTEC</t>
  </si>
  <si>
    <t>SECCIONAL CAQUETA</t>
  </si>
  <si>
    <t>CDA DEL CAQUETA</t>
  </si>
  <si>
    <t>CDA PUERTO TEST</t>
  </si>
  <si>
    <t>SECCIONAL PUTUMAYO</t>
  </si>
  <si>
    <t>ESTUDIO DE MERCADO PARA CONTRATAR LA PRESTACIÓN DEL SERVICIO DE LA REVISIÓN TÉCNICO MECÁNICA Y DE EMISIONES CONTAMINANTES PARA EL PARQUE AUTOMOTOR DE LA FISCALÍA GENERAL DE LA NACIÓN EN LA SUBDIRECCIÓN REGIONAL DE APOYO CENTRO SUR EN LAS SECCIONALES ADSCRITAS A LA MISMA, TOLIMA, HUILA, CAQUETÁ Y PUTUMAYO PARA LOS AUTOMOTORES SUJETOS A ESTA REVISIÓN.</t>
  </si>
  <si>
    <t xml:space="preserve">ESTUDIO DE MERCADO  </t>
  </si>
  <si>
    <t xml:space="preserve">Fuente de información: </t>
  </si>
  <si>
    <t>Transferencia ANSV - Agencia Nacional de Seguridad</t>
  </si>
  <si>
    <t>PESOS</t>
  </si>
  <si>
    <t>INFERIOR</t>
  </si>
  <si>
    <t>SUPERIOR</t>
  </si>
  <si>
    <t>MOTOCICLETAS</t>
  </si>
  <si>
    <t>motos</t>
  </si>
  <si>
    <t>LIVIANOS NO PUBLICO</t>
  </si>
  <si>
    <t>livianos</t>
  </si>
  <si>
    <t>LIVIANOS PUBLICO</t>
  </si>
  <si>
    <t>pesados</t>
  </si>
  <si>
    <t>PESADO NO PUBLICO</t>
  </si>
  <si>
    <t>PESADO PUBLICO</t>
  </si>
  <si>
    <t>VALOR RUNT</t>
  </si>
  <si>
    <t>https://www.revisiontecnicomecanica-inteco.com/</t>
  </si>
  <si>
    <t>FUENTE DE INFORMACIÓN</t>
  </si>
  <si>
    <t>TARIFA SICOV - IVA INCLUIDO</t>
  </si>
  <si>
    <t>Operador de Recaudo (Incluye IVA correspondiente)</t>
  </si>
  <si>
    <t>VALOR (TARIFA BASE INFERIOR)</t>
  </si>
  <si>
    <r>
      <rPr>
        <sz val="12"/>
        <color rgb="FF000000"/>
        <rFont val="Arial"/>
        <family val="2"/>
      </rPr>
      <t xml:space="preserve">LIVIANOS PARTICULARES (MOTOR COMBUSTION INTERNA) </t>
    </r>
    <r>
      <rPr>
        <b/>
        <u/>
        <sz val="12"/>
        <color rgb="FF000000"/>
        <rFont val="Arial"/>
        <family val="2"/>
      </rPr>
      <t>NO PUBLICOS</t>
    </r>
  </si>
  <si>
    <r>
      <rPr>
        <sz val="12"/>
        <color rgb="FF000000"/>
        <rFont val="Arial"/>
        <family val="2"/>
      </rPr>
      <t xml:space="preserve">LIVIANOS PARTICULARES (MOTOR COMBUSTION INTERNA) </t>
    </r>
    <r>
      <rPr>
        <b/>
        <u/>
        <sz val="12"/>
        <color rgb="FF000000"/>
        <rFont val="Arial"/>
        <family val="2"/>
      </rPr>
      <t>PUBLICOS</t>
    </r>
  </si>
  <si>
    <r>
      <rPr>
        <sz val="12"/>
        <color rgb="FF000000"/>
        <rFont val="Arial"/>
        <family val="2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  <family val="2"/>
      </rPr>
      <t>NO PUBLICO</t>
    </r>
  </si>
  <si>
    <r>
      <rPr>
        <sz val="12"/>
        <color rgb="FF000000"/>
        <rFont val="Arial"/>
        <family val="2"/>
      </rPr>
      <t xml:space="preserve">CAMIONES, COLECTIVOS, BUSES Y BUSETAS DE DOS (2) Y TRES (3) EJES (MOTOR COMBUSTION INTERNA) </t>
    </r>
    <r>
      <rPr>
        <b/>
        <u/>
        <sz val="12"/>
        <color rgb="FF000000"/>
        <rFont val="Arial"/>
        <family val="2"/>
      </rPr>
      <t>PUBLICO</t>
    </r>
  </si>
  <si>
    <t>VALOR (TARIFA BASE SUPERIOR)</t>
  </si>
  <si>
    <t>https://www.alcaldiabogota.gov.co/sisjur/normas/Norma1.jsp?i=120239</t>
  </si>
  <si>
    <t>https://www.minhacienda.gov.co/normativa/resoluciones-y-circulares/2025</t>
  </si>
  <si>
    <t>UVB</t>
  </si>
  <si>
    <t>Resolución_3040003125_2024_Calculo_Tarifas_Base_RTM</t>
  </si>
  <si>
    <t>VALOR UVB 2026 (Unidad de Valor Básico) Res. 3488 de 2025 MINHACIENDA</t>
  </si>
  <si>
    <t>Nota: Los valores son unitarios.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</si>
</sst>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sz val="12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6"/>
      <color theme="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4"/>
      <name val="Arial"/>
      <family val="2"/>
    </font>
    <font>
      <sz val="12"/>
      <color rgb="FF000000"/>
      <name val="Arial"/>
    </font>
    <font>
      <b/>
      <u/>
      <sz val="12"/>
      <color rgb="FF000000"/>
      <name val="Arial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Arial"/>
      <family val="2"/>
    </font>
    <font>
      <b/>
      <u/>
      <sz val="12"/>
      <color rgb="FF000000"/>
      <name val="Arial"/>
      <family val="2"/>
    </font>
    <font>
      <u/>
      <sz val="14"/>
      <color theme="10"/>
      <name val="Calibri"/>
      <family val="2"/>
      <scheme val="minor"/>
    </font>
    <font>
      <b/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42" fontId="6" fillId="2" borderId="6" xfId="1" applyFont="1" applyFill="1" applyBorder="1" applyAlignment="1">
      <alignment vertical="center" wrapText="1"/>
    </xf>
    <xf numFmtId="44" fontId="2" fillId="0" borderId="0" xfId="3" applyFont="1" applyAlignment="1">
      <alignment vertical="center" wrapText="1"/>
    </xf>
    <xf numFmtId="44" fontId="9" fillId="4" borderId="8" xfId="3" applyFont="1" applyFill="1" applyBorder="1" applyAlignment="1">
      <alignment horizontal="center" wrapText="1"/>
    </xf>
    <xf numFmtId="4" fontId="10" fillId="4" borderId="0" xfId="0" applyNumberFormat="1" applyFont="1" applyFill="1" applyAlignment="1">
      <alignment horizontal="center" wrapText="1"/>
    </xf>
    <xf numFmtId="4" fontId="11" fillId="4" borderId="0" xfId="0" applyNumberFormat="1" applyFont="1" applyFill="1" applyAlignment="1">
      <alignment horizontal="center" wrapText="1"/>
    </xf>
    <xf numFmtId="0" fontId="9" fillId="4" borderId="0" xfId="0" applyFont="1" applyFill="1" applyAlignment="1">
      <alignment horizontal="center" wrapText="1"/>
    </xf>
    <xf numFmtId="6" fontId="6" fillId="5" borderId="6" xfId="1" applyNumberFormat="1" applyFont="1" applyFill="1" applyBorder="1" applyAlignment="1">
      <alignment vertical="center" wrapText="1"/>
    </xf>
    <xf numFmtId="6" fontId="6" fillId="2" borderId="6" xfId="1" applyNumberFormat="1" applyFont="1" applyFill="1" applyBorder="1" applyAlignment="1">
      <alignment vertical="center" wrapText="1"/>
    </xf>
    <xf numFmtId="44" fontId="8" fillId="4" borderId="13" xfId="3" applyFont="1" applyFill="1" applyBorder="1" applyAlignment="1">
      <alignment horizontal="center" wrapText="1"/>
    </xf>
    <xf numFmtId="0" fontId="8" fillId="4" borderId="14" xfId="2" applyFont="1" applyFill="1" applyBorder="1" applyAlignment="1">
      <alignment horizontal="center" wrapText="1"/>
    </xf>
    <xf numFmtId="4" fontId="8" fillId="4" borderId="15" xfId="0" applyNumberFormat="1" applyFont="1" applyFill="1" applyBorder="1" applyAlignment="1">
      <alignment horizontal="center" wrapText="1"/>
    </xf>
    <xf numFmtId="6" fontId="6" fillId="2" borderId="16" xfId="1" applyNumberFormat="1" applyFont="1" applyFill="1" applyBorder="1" applyAlignment="1">
      <alignment vertical="center" wrapText="1"/>
    </xf>
    <xf numFmtId="6" fontId="6" fillId="5" borderId="16" xfId="1" applyNumberFormat="1" applyFont="1" applyFill="1" applyBorder="1" applyAlignment="1">
      <alignment vertical="center" wrapText="1"/>
    </xf>
    <xf numFmtId="0" fontId="2" fillId="11" borderId="0" xfId="0" applyFont="1" applyFill="1" applyAlignment="1">
      <alignment vertical="center" wrapText="1"/>
    </xf>
    <xf numFmtId="44" fontId="2" fillId="11" borderId="0" xfId="3" applyFont="1" applyFill="1" applyAlignment="1">
      <alignment vertical="center" wrapText="1"/>
    </xf>
    <xf numFmtId="4" fontId="2" fillId="11" borderId="0" xfId="0" applyNumberFormat="1" applyFont="1" applyFill="1" applyAlignment="1">
      <alignment vertical="center" wrapText="1"/>
    </xf>
    <xf numFmtId="42" fontId="6" fillId="2" borderId="29" xfId="1" applyFont="1" applyFill="1" applyBorder="1" applyAlignment="1">
      <alignment vertical="center" wrapText="1"/>
    </xf>
    <xf numFmtId="0" fontId="6" fillId="0" borderId="30" xfId="0" applyFont="1" applyBorder="1" applyAlignment="1">
      <alignment horizontal="justify" vertical="center" wrapText="1"/>
    </xf>
    <xf numFmtId="0" fontId="6" fillId="0" borderId="32" xfId="0" applyFont="1" applyBorder="1" applyAlignment="1">
      <alignment horizontal="justify" vertical="center" wrapText="1"/>
    </xf>
    <xf numFmtId="0" fontId="6" fillId="5" borderId="27" xfId="0" applyFont="1" applyFill="1" applyBorder="1" applyAlignment="1">
      <alignment horizontal="justify" vertical="center" wrapText="1"/>
    </xf>
    <xf numFmtId="0" fontId="6" fillId="5" borderId="30" xfId="0" applyFont="1" applyFill="1" applyBorder="1" applyAlignment="1">
      <alignment horizontal="justify" vertical="center" wrapText="1"/>
    </xf>
    <xf numFmtId="0" fontId="6" fillId="5" borderId="32" xfId="0" applyFont="1" applyFill="1" applyBorder="1" applyAlignment="1">
      <alignment horizontal="justify" vertical="center" wrapText="1"/>
    </xf>
    <xf numFmtId="0" fontId="6" fillId="0" borderId="36" xfId="0" applyFont="1" applyBorder="1" applyAlignment="1">
      <alignment horizontal="justify" vertical="center" wrapText="1"/>
    </xf>
    <xf numFmtId="0" fontId="6" fillId="0" borderId="37" xfId="0" applyFont="1" applyBorder="1" applyAlignment="1">
      <alignment horizontal="justify" vertical="center" wrapText="1"/>
    </xf>
    <xf numFmtId="44" fontId="6" fillId="2" borderId="29" xfId="3" applyFont="1" applyFill="1" applyBorder="1" applyAlignment="1">
      <alignment vertical="center" wrapText="1"/>
    </xf>
    <xf numFmtId="0" fontId="6" fillId="5" borderId="36" xfId="0" applyFont="1" applyFill="1" applyBorder="1" applyAlignment="1">
      <alignment horizontal="justify" vertical="center" wrapText="1"/>
    </xf>
    <xf numFmtId="0" fontId="6" fillId="5" borderId="37" xfId="0" applyFont="1" applyFill="1" applyBorder="1" applyAlignment="1">
      <alignment horizontal="justify" vertical="center" wrapText="1"/>
    </xf>
    <xf numFmtId="0" fontId="6" fillId="0" borderId="41" xfId="0" applyFont="1" applyBorder="1" applyAlignment="1">
      <alignment horizontal="justify" vertical="center" wrapText="1"/>
    </xf>
    <xf numFmtId="0" fontId="6" fillId="0" borderId="42" xfId="0" applyFont="1" applyBorder="1" applyAlignment="1">
      <alignment horizontal="justify" vertical="center" wrapText="1"/>
    </xf>
    <xf numFmtId="42" fontId="6" fillId="2" borderId="43" xfId="1" applyFont="1" applyFill="1" applyBorder="1" applyAlignment="1">
      <alignment vertical="center" wrapText="1"/>
    </xf>
    <xf numFmtId="42" fontId="6" fillId="2" borderId="19" xfId="1" applyFont="1" applyFill="1" applyBorder="1" applyAlignment="1">
      <alignment vertical="center" wrapText="1"/>
    </xf>
    <xf numFmtId="0" fontId="6" fillId="0" borderId="22" xfId="0" applyFont="1" applyBorder="1" applyAlignment="1">
      <alignment horizontal="justify" vertical="center" wrapText="1"/>
    </xf>
    <xf numFmtId="42" fontId="6" fillId="2" borderId="21" xfId="1" applyFont="1" applyFill="1" applyBorder="1" applyAlignment="1">
      <alignment vertical="center" wrapText="1"/>
    </xf>
    <xf numFmtId="0" fontId="6" fillId="0" borderId="44" xfId="0" applyFont="1" applyBorder="1" applyAlignment="1">
      <alignment horizontal="justify" vertical="center" wrapText="1"/>
    </xf>
    <xf numFmtId="42" fontId="6" fillId="2" borderId="45" xfId="1" applyFont="1" applyFill="1" applyBorder="1" applyAlignment="1">
      <alignment vertical="center" wrapText="1"/>
    </xf>
    <xf numFmtId="42" fontId="6" fillId="2" borderId="25" xfId="1" applyFont="1" applyFill="1" applyBorder="1" applyAlignment="1">
      <alignment vertical="center" wrapText="1"/>
    </xf>
    <xf numFmtId="0" fontId="6" fillId="5" borderId="42" xfId="0" applyFont="1" applyFill="1" applyBorder="1" applyAlignment="1">
      <alignment horizontal="justify" vertical="center" wrapText="1"/>
    </xf>
    <xf numFmtId="42" fontId="6" fillId="5" borderId="43" xfId="1" applyFont="1" applyFill="1" applyBorder="1" applyAlignment="1">
      <alignment vertical="center" wrapText="1"/>
    </xf>
    <xf numFmtId="0" fontId="6" fillId="5" borderId="22" xfId="0" applyFont="1" applyFill="1" applyBorder="1" applyAlignment="1">
      <alignment horizontal="justify" vertical="center" wrapText="1"/>
    </xf>
    <xf numFmtId="0" fontId="6" fillId="5" borderId="44" xfId="0" applyFont="1" applyFill="1" applyBorder="1" applyAlignment="1">
      <alignment horizontal="justify" vertical="center" wrapText="1"/>
    </xf>
    <xf numFmtId="44" fontId="6" fillId="2" borderId="43" xfId="3" applyFont="1" applyFill="1" applyBorder="1" applyAlignment="1">
      <alignment vertical="center" wrapText="1"/>
    </xf>
    <xf numFmtId="44" fontId="6" fillId="2" borderId="6" xfId="3" applyFont="1" applyFill="1" applyBorder="1" applyAlignment="1">
      <alignment vertical="center" wrapText="1"/>
    </xf>
    <xf numFmtId="44" fontId="6" fillId="2" borderId="45" xfId="3" applyFont="1" applyFill="1" applyBorder="1" applyAlignment="1">
      <alignment vertical="center" wrapText="1"/>
    </xf>
    <xf numFmtId="42" fontId="6" fillId="2" borderId="46" xfId="1" applyFont="1" applyFill="1" applyBorder="1" applyAlignment="1">
      <alignment vertical="center" wrapText="1"/>
    </xf>
    <xf numFmtId="0" fontId="6" fillId="0" borderId="47" xfId="0" applyFont="1" applyBorder="1" applyAlignment="1">
      <alignment horizontal="justify" vertical="center" wrapText="1"/>
    </xf>
    <xf numFmtId="0" fontId="6" fillId="5" borderId="48" xfId="0" applyFont="1" applyFill="1" applyBorder="1" applyAlignment="1">
      <alignment horizontal="justify" vertical="center" wrapText="1"/>
    </xf>
    <xf numFmtId="42" fontId="6" fillId="5" borderId="49" xfId="1" applyFont="1" applyFill="1" applyBorder="1" applyAlignment="1">
      <alignment horizontal="center" vertical="center" wrapText="1"/>
    </xf>
    <xf numFmtId="42" fontId="6" fillId="2" borderId="38" xfId="1" applyFont="1" applyFill="1" applyBorder="1" applyAlignment="1">
      <alignment vertical="center" wrapText="1"/>
    </xf>
    <xf numFmtId="42" fontId="6" fillId="2" borderId="54" xfId="1" applyFont="1" applyFill="1" applyBorder="1" applyAlignment="1">
      <alignment vertical="center" wrapText="1"/>
    </xf>
    <xf numFmtId="42" fontId="6" fillId="2" borderId="35" xfId="1" applyFont="1" applyFill="1" applyBorder="1" applyAlignment="1">
      <alignment vertical="center" wrapText="1"/>
    </xf>
    <xf numFmtId="42" fontId="20" fillId="5" borderId="38" xfId="1" applyFont="1" applyFill="1" applyBorder="1" applyAlignment="1">
      <alignment vertical="center" wrapText="1"/>
    </xf>
    <xf numFmtId="42" fontId="20" fillId="5" borderId="16" xfId="1" applyFont="1" applyFill="1" applyBorder="1" applyAlignment="1">
      <alignment vertical="center" wrapText="1"/>
    </xf>
    <xf numFmtId="42" fontId="20" fillId="5" borderId="55" xfId="1" applyFont="1" applyFill="1" applyBorder="1" applyAlignment="1">
      <alignment vertical="center" wrapText="1"/>
    </xf>
    <xf numFmtId="42" fontId="6" fillId="2" borderId="16" xfId="1" applyFont="1" applyFill="1" applyBorder="1" applyAlignment="1">
      <alignment vertical="center" wrapText="1"/>
    </xf>
    <xf numFmtId="42" fontId="6" fillId="2" borderId="55" xfId="1" applyFont="1" applyFill="1" applyBorder="1" applyAlignment="1">
      <alignment vertical="center" wrapText="1"/>
    </xf>
    <xf numFmtId="42" fontId="6" fillId="5" borderId="38" xfId="1" applyFont="1" applyFill="1" applyBorder="1" applyAlignment="1">
      <alignment vertical="center" wrapText="1"/>
    </xf>
    <xf numFmtId="42" fontId="6" fillId="5" borderId="16" xfId="1" applyFont="1" applyFill="1" applyBorder="1" applyAlignment="1">
      <alignment vertical="center" wrapText="1"/>
    </xf>
    <xf numFmtId="42" fontId="6" fillId="5" borderId="55" xfId="1" applyFont="1" applyFill="1" applyBorder="1" applyAlignment="1">
      <alignment vertical="center" wrapText="1"/>
    </xf>
    <xf numFmtId="0" fontId="6" fillId="0" borderId="16" xfId="0" applyFont="1" applyBorder="1" applyAlignment="1">
      <alignment horizontal="justify" vertical="center" wrapText="1"/>
    </xf>
    <xf numFmtId="0" fontId="6" fillId="5" borderId="16" xfId="0" applyFont="1" applyFill="1" applyBorder="1" applyAlignment="1">
      <alignment horizontal="justify" vertical="center" wrapText="1"/>
    </xf>
    <xf numFmtId="164" fontId="6" fillId="0" borderId="6" xfId="3" applyNumberFormat="1" applyFont="1" applyBorder="1" applyAlignment="1">
      <alignment vertical="center" wrapText="1"/>
    </xf>
    <xf numFmtId="4" fontId="8" fillId="4" borderId="65" xfId="0" applyNumberFormat="1" applyFont="1" applyFill="1" applyBorder="1" applyAlignment="1">
      <alignment horizontal="center" wrapText="1"/>
    </xf>
    <xf numFmtId="0" fontId="6" fillId="0" borderId="38" xfId="0" applyFont="1" applyBorder="1" applyAlignment="1">
      <alignment horizontal="justify" vertical="center" wrapText="1"/>
    </xf>
    <xf numFmtId="6" fontId="6" fillId="2" borderId="43" xfId="1" applyNumberFormat="1" applyFont="1" applyFill="1" applyBorder="1" applyAlignment="1">
      <alignment vertical="center" wrapText="1"/>
    </xf>
    <xf numFmtId="0" fontId="6" fillId="0" borderId="55" xfId="0" applyFont="1" applyBorder="1" applyAlignment="1">
      <alignment horizontal="justify" vertical="center" wrapText="1"/>
    </xf>
    <xf numFmtId="6" fontId="6" fillId="2" borderId="45" xfId="1" applyNumberFormat="1" applyFont="1" applyFill="1" applyBorder="1" applyAlignment="1">
      <alignment vertical="center" wrapText="1"/>
    </xf>
    <xf numFmtId="0" fontId="6" fillId="5" borderId="38" xfId="0" applyFont="1" applyFill="1" applyBorder="1" applyAlignment="1">
      <alignment horizontal="justify" vertical="center" wrapText="1"/>
    </xf>
    <xf numFmtId="42" fontId="6" fillId="5" borderId="43" xfId="1" applyFont="1" applyFill="1" applyBorder="1" applyAlignment="1">
      <alignment horizontal="center" vertical="center" wrapText="1"/>
    </xf>
    <xf numFmtId="0" fontId="6" fillId="5" borderId="55" xfId="0" applyFont="1" applyFill="1" applyBorder="1" applyAlignment="1">
      <alignment horizontal="justify" vertical="center" wrapText="1"/>
    </xf>
    <xf numFmtId="6" fontId="6" fillId="5" borderId="45" xfId="1" applyNumberFormat="1" applyFont="1" applyFill="1" applyBorder="1" applyAlignment="1">
      <alignment vertical="center" wrapText="1"/>
    </xf>
    <xf numFmtId="42" fontId="6" fillId="2" borderId="43" xfId="1" applyFont="1" applyFill="1" applyBorder="1" applyAlignment="1">
      <alignment horizontal="center" vertical="center" wrapText="1"/>
    </xf>
    <xf numFmtId="6" fontId="6" fillId="2" borderId="38" xfId="1" applyNumberFormat="1" applyFont="1" applyFill="1" applyBorder="1" applyAlignment="1">
      <alignment vertical="center" wrapText="1"/>
    </xf>
    <xf numFmtId="6" fontId="6" fillId="2" borderId="55" xfId="1" applyNumberFormat="1" applyFont="1" applyFill="1" applyBorder="1" applyAlignment="1">
      <alignment vertical="center" wrapText="1"/>
    </xf>
    <xf numFmtId="42" fontId="6" fillId="5" borderId="38" xfId="1" applyFont="1" applyFill="1" applyBorder="1" applyAlignment="1">
      <alignment horizontal="center" vertical="center" wrapText="1"/>
    </xf>
    <xf numFmtId="6" fontId="6" fillId="5" borderId="55" xfId="1" applyNumberFormat="1" applyFont="1" applyFill="1" applyBorder="1" applyAlignment="1">
      <alignment vertical="center" wrapText="1"/>
    </xf>
    <xf numFmtId="42" fontId="6" fillId="2" borderId="38" xfId="1" applyFont="1" applyFill="1" applyBorder="1" applyAlignment="1">
      <alignment horizontal="center" vertical="center" wrapText="1"/>
    </xf>
    <xf numFmtId="6" fontId="17" fillId="9" borderId="51" xfId="1" applyNumberFormat="1" applyFont="1" applyFill="1" applyBorder="1" applyAlignment="1">
      <alignment vertical="center" wrapText="1"/>
    </xf>
    <xf numFmtId="6" fontId="17" fillId="9" borderId="52" xfId="1" applyNumberFormat="1" applyFont="1" applyFill="1" applyBorder="1" applyAlignment="1">
      <alignment vertical="center" wrapText="1"/>
    </xf>
    <xf numFmtId="6" fontId="17" fillId="9" borderId="53" xfId="1" applyNumberFormat="1" applyFont="1" applyFill="1" applyBorder="1" applyAlignment="1">
      <alignment vertical="center" wrapText="1"/>
    </xf>
    <xf numFmtId="42" fontId="17" fillId="9" borderId="51" xfId="1" applyFont="1" applyFill="1" applyBorder="1" applyAlignment="1">
      <alignment horizontal="center" vertical="center" wrapText="1"/>
    </xf>
    <xf numFmtId="42" fontId="17" fillId="9" borderId="51" xfId="1" applyFont="1" applyFill="1" applyBorder="1" applyAlignment="1">
      <alignment vertical="center" wrapText="1"/>
    </xf>
    <xf numFmtId="164" fontId="17" fillId="9" borderId="19" xfId="3" applyNumberFormat="1" applyFont="1" applyFill="1" applyBorder="1" applyAlignment="1">
      <alignment vertical="center" wrapText="1"/>
    </xf>
    <xf numFmtId="0" fontId="6" fillId="0" borderId="48" xfId="0" applyFont="1" applyBorder="1" applyAlignment="1">
      <alignment horizontal="justify" vertical="center" wrapText="1"/>
    </xf>
    <xf numFmtId="42" fontId="6" fillId="2" borderId="49" xfId="1" applyFont="1" applyFill="1" applyBorder="1" applyAlignment="1">
      <alignment horizontal="center" vertical="center" wrapText="1"/>
    </xf>
    <xf numFmtId="42" fontId="6" fillId="5" borderId="14" xfId="1" applyFont="1" applyFill="1" applyBorder="1" applyAlignment="1">
      <alignment horizontal="center" vertical="center" wrapText="1"/>
    </xf>
    <xf numFmtId="164" fontId="17" fillId="9" borderId="50" xfId="3" applyNumberFormat="1" applyFont="1" applyFill="1" applyBorder="1" applyAlignment="1">
      <alignment vertical="center" wrapText="1"/>
    </xf>
    <xf numFmtId="42" fontId="6" fillId="2" borderId="14" xfId="1" applyFont="1" applyFill="1" applyBorder="1" applyAlignment="1">
      <alignment horizontal="center" vertical="center" wrapText="1"/>
    </xf>
    <xf numFmtId="42" fontId="6" fillId="5" borderId="49" xfId="1" applyFont="1" applyFill="1" applyBorder="1" applyAlignment="1">
      <alignment vertical="center" wrapText="1"/>
    </xf>
    <xf numFmtId="164" fontId="17" fillId="9" borderId="23" xfId="3" applyNumberFormat="1" applyFont="1" applyFill="1" applyBorder="1" applyAlignment="1">
      <alignment vertical="center" wrapText="1"/>
    </xf>
    <xf numFmtId="164" fontId="17" fillId="9" borderId="68" xfId="3" applyNumberFormat="1" applyFont="1" applyFill="1" applyBorder="1" applyAlignment="1">
      <alignment vertical="center" wrapText="1"/>
    </xf>
    <xf numFmtId="42" fontId="6" fillId="5" borderId="14" xfId="1" applyFont="1" applyFill="1" applyBorder="1" applyAlignment="1">
      <alignment vertical="center" wrapText="1"/>
    </xf>
    <xf numFmtId="6" fontId="6" fillId="5" borderId="19" xfId="1" applyNumberFormat="1" applyFont="1" applyFill="1" applyBorder="1" applyAlignment="1">
      <alignment vertical="center" wrapText="1"/>
    </xf>
    <xf numFmtId="6" fontId="6" fillId="5" borderId="21" xfId="1" applyNumberFormat="1" applyFont="1" applyFill="1" applyBorder="1" applyAlignment="1">
      <alignment vertical="center" wrapText="1"/>
    </xf>
    <xf numFmtId="6" fontId="6" fillId="5" borderId="25" xfId="1" applyNumberFormat="1" applyFont="1" applyFill="1" applyBorder="1" applyAlignment="1">
      <alignment vertical="center" wrapText="1"/>
    </xf>
    <xf numFmtId="164" fontId="17" fillId="9" borderId="69" xfId="3" applyNumberFormat="1" applyFont="1" applyFill="1" applyBorder="1" applyAlignment="1">
      <alignment vertical="center" wrapText="1"/>
    </xf>
    <xf numFmtId="6" fontId="6" fillId="2" borderId="19" xfId="1" applyNumberFormat="1" applyFont="1" applyFill="1" applyBorder="1" applyAlignment="1">
      <alignment vertical="center" wrapText="1"/>
    </xf>
    <xf numFmtId="6" fontId="6" fillId="2" borderId="21" xfId="1" applyNumberFormat="1" applyFont="1" applyFill="1" applyBorder="1" applyAlignment="1">
      <alignment vertical="center" wrapText="1"/>
    </xf>
    <xf numFmtId="6" fontId="6" fillId="2" borderId="25" xfId="1" applyNumberFormat="1" applyFont="1" applyFill="1" applyBorder="1" applyAlignment="1">
      <alignment vertical="center" wrapText="1"/>
    </xf>
    <xf numFmtId="0" fontId="6" fillId="0" borderId="70" xfId="0" applyFont="1" applyBorder="1" applyAlignment="1">
      <alignment horizontal="justify" vertical="center" wrapText="1"/>
    </xf>
    <xf numFmtId="42" fontId="6" fillId="2" borderId="49" xfId="1" applyFont="1" applyFill="1" applyBorder="1" applyAlignment="1">
      <alignment vertical="center" wrapText="1"/>
    </xf>
    <xf numFmtId="42" fontId="6" fillId="2" borderId="14" xfId="1" applyFont="1" applyFill="1" applyBorder="1" applyAlignment="1">
      <alignment vertical="center" wrapText="1"/>
    </xf>
    <xf numFmtId="44" fontId="19" fillId="0" borderId="6" xfId="3" applyFont="1" applyBorder="1" applyAlignment="1">
      <alignment vertical="center" wrapText="1"/>
    </xf>
    <xf numFmtId="4" fontId="16" fillId="0" borderId="0" xfId="0" applyNumberFormat="1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7" fillId="5" borderId="6" xfId="0" applyFont="1" applyFill="1" applyBorder="1" applyAlignment="1">
      <alignment vertical="center" wrapText="1"/>
    </xf>
    <xf numFmtId="44" fontId="17" fillId="9" borderId="71" xfId="3" applyFont="1" applyFill="1" applyBorder="1" applyAlignment="1">
      <alignment vertical="center" wrapText="1"/>
    </xf>
    <xf numFmtId="0" fontId="16" fillId="7" borderId="6" xfId="0" applyFont="1" applyFill="1" applyBorder="1" applyAlignment="1">
      <alignment vertical="center" wrapText="1"/>
    </xf>
    <xf numFmtId="0" fontId="19" fillId="7" borderId="6" xfId="0" applyFont="1" applyFill="1" applyBorder="1" applyAlignment="1">
      <alignment horizontal="center" vertical="center" wrapText="1"/>
    </xf>
    <xf numFmtId="4" fontId="19" fillId="7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44" fontId="19" fillId="7" borderId="6" xfId="3" applyFont="1" applyFill="1" applyBorder="1" applyAlignment="1">
      <alignment horizontal="center" vertical="center" wrapText="1"/>
    </xf>
    <xf numFmtId="4" fontId="18" fillId="6" borderId="6" xfId="0" applyNumberFormat="1" applyFont="1" applyFill="1" applyBorder="1" applyAlignment="1">
      <alignment vertical="center" wrapText="1"/>
    </xf>
    <xf numFmtId="0" fontId="23" fillId="6" borderId="6" xfId="0" applyFont="1" applyFill="1" applyBorder="1"/>
    <xf numFmtId="43" fontId="24" fillId="0" borderId="6" xfId="5" applyFont="1" applyBorder="1" applyAlignment="1">
      <alignment horizontal="center" vertical="center"/>
    </xf>
    <xf numFmtId="44" fontId="24" fillId="0" borderId="6" xfId="3" applyFont="1" applyBorder="1" applyAlignment="1">
      <alignment horizontal="center" vertical="center"/>
    </xf>
    <xf numFmtId="0" fontId="17" fillId="6" borderId="6" xfId="0" applyFont="1" applyFill="1" applyBorder="1" applyAlignment="1">
      <alignment vertical="center" wrapText="1"/>
    </xf>
    <xf numFmtId="44" fontId="6" fillId="0" borderId="6" xfId="3" applyFont="1" applyBorder="1" applyAlignment="1">
      <alignment vertical="center" wrapText="1"/>
    </xf>
    <xf numFmtId="4" fontId="2" fillId="0" borderId="6" xfId="0" applyNumberFormat="1" applyFont="1" applyBorder="1" applyAlignment="1">
      <alignment vertical="center" wrapText="1"/>
    </xf>
    <xf numFmtId="0" fontId="6" fillId="5" borderId="77" xfId="0" applyFont="1" applyFill="1" applyBorder="1" applyAlignment="1">
      <alignment horizontal="justify" vertical="center" wrapText="1"/>
    </xf>
    <xf numFmtId="44" fontId="6" fillId="2" borderId="56" xfId="3" applyFont="1" applyFill="1" applyBorder="1" applyAlignment="1">
      <alignment horizontal="center" vertical="center" wrapText="1"/>
    </xf>
    <xf numFmtId="42" fontId="6" fillId="2" borderId="78" xfId="1" applyFont="1" applyFill="1" applyBorder="1" applyAlignment="1">
      <alignment horizontal="center" vertical="center" wrapText="1"/>
    </xf>
    <xf numFmtId="42" fontId="6" fillId="2" borderId="79" xfId="1" applyFont="1" applyFill="1" applyBorder="1" applyAlignment="1">
      <alignment horizontal="center" vertical="center" wrapText="1"/>
    </xf>
    <xf numFmtId="44" fontId="6" fillId="2" borderId="1" xfId="3" applyFont="1" applyFill="1" applyBorder="1" applyAlignment="1">
      <alignment horizontal="center" vertical="center" wrapText="1"/>
    </xf>
    <xf numFmtId="42" fontId="6" fillId="2" borderId="4" xfId="1" applyFont="1" applyFill="1" applyBorder="1" applyAlignment="1">
      <alignment horizontal="center" vertical="center" wrapText="1"/>
    </xf>
    <xf numFmtId="42" fontId="6" fillId="2" borderId="5" xfId="1" applyFont="1" applyFill="1" applyBorder="1" applyAlignment="1">
      <alignment horizontal="center" vertical="center" wrapText="1"/>
    </xf>
    <xf numFmtId="42" fontId="2" fillId="0" borderId="0" xfId="0" applyNumberFormat="1" applyFont="1" applyAlignment="1">
      <alignment vertical="center" wrapText="1"/>
    </xf>
    <xf numFmtId="0" fontId="6" fillId="0" borderId="18" xfId="0" applyFont="1" applyBorder="1" applyAlignment="1">
      <alignment horizontal="justify" vertical="center" wrapText="1"/>
    </xf>
    <xf numFmtId="0" fontId="6" fillId="0" borderId="20" xfId="0" applyFont="1" applyBorder="1" applyAlignment="1">
      <alignment horizontal="justify" vertical="center" wrapText="1"/>
    </xf>
    <xf numFmtId="0" fontId="6" fillId="0" borderId="24" xfId="0" applyFont="1" applyBorder="1" applyAlignment="1">
      <alignment horizontal="justify" vertical="center" wrapText="1"/>
    </xf>
    <xf numFmtId="42" fontId="6" fillId="2" borderId="1" xfId="1" applyFont="1" applyFill="1" applyBorder="1" applyAlignment="1">
      <alignment vertical="center" wrapText="1"/>
    </xf>
    <xf numFmtId="42" fontId="6" fillId="2" borderId="4" xfId="1" applyFont="1" applyFill="1" applyBorder="1" applyAlignment="1">
      <alignment vertical="center" wrapText="1"/>
    </xf>
    <xf numFmtId="42" fontId="6" fillId="2" borderId="5" xfId="1" applyFont="1" applyFill="1" applyBorder="1" applyAlignment="1">
      <alignment vertical="center" wrapText="1"/>
    </xf>
    <xf numFmtId="6" fontId="10" fillId="2" borderId="0" xfId="1" applyNumberFormat="1" applyFont="1" applyFill="1" applyBorder="1" applyAlignment="1">
      <alignment horizontal="right" vertical="center" wrapText="1"/>
    </xf>
    <xf numFmtId="0" fontId="17" fillId="0" borderId="80" xfId="0" applyFont="1" applyBorder="1" applyAlignment="1">
      <alignment horizontal="left" vertical="center" wrapText="1"/>
    </xf>
    <xf numFmtId="0" fontId="6" fillId="0" borderId="80" xfId="0" applyFont="1" applyBorder="1" applyAlignment="1">
      <alignment horizontal="left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9" fillId="4" borderId="54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13" fillId="6" borderId="62" xfId="0" applyFont="1" applyFill="1" applyBorder="1" applyAlignment="1">
      <alignment horizontal="center" vertical="center" wrapText="1"/>
    </xf>
    <xf numFmtId="0" fontId="13" fillId="6" borderId="63" xfId="0" applyFont="1" applyFill="1" applyBorder="1" applyAlignment="1">
      <alignment horizontal="center" vertical="center" wrapText="1"/>
    </xf>
    <xf numFmtId="0" fontId="13" fillId="6" borderId="61" xfId="0" applyFont="1" applyFill="1" applyBorder="1" applyAlignment="1">
      <alignment horizontal="center" vertical="center" wrapText="1"/>
    </xf>
    <xf numFmtId="4" fontId="21" fillId="9" borderId="58" xfId="0" applyNumberFormat="1" applyFont="1" applyFill="1" applyBorder="1" applyAlignment="1">
      <alignment horizontal="center" vertical="center" wrapText="1"/>
    </xf>
    <xf numFmtId="4" fontId="21" fillId="9" borderId="59" xfId="0" applyNumberFormat="1" applyFont="1" applyFill="1" applyBorder="1" applyAlignment="1">
      <alignment horizontal="center" vertical="center" wrapText="1"/>
    </xf>
    <xf numFmtId="4" fontId="21" fillId="9" borderId="66" xfId="0" applyNumberFormat="1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14" fillId="3" borderId="43" xfId="0" applyFont="1" applyFill="1" applyBorder="1" applyAlignment="1">
      <alignment horizontal="justify" vertical="center" wrapText="1"/>
    </xf>
    <xf numFmtId="0" fontId="6" fillId="3" borderId="6" xfId="0" applyFont="1" applyFill="1" applyBorder="1" applyAlignment="1">
      <alignment horizontal="justify" vertical="center" wrapText="1"/>
    </xf>
    <xf numFmtId="0" fontId="6" fillId="3" borderId="45" xfId="0" applyFont="1" applyFill="1" applyBorder="1" applyAlignment="1">
      <alignment horizontal="justify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6" fontId="10" fillId="4" borderId="54" xfId="1" applyNumberFormat="1" applyFont="1" applyFill="1" applyBorder="1" applyAlignment="1">
      <alignment horizontal="right" vertical="center" wrapText="1"/>
    </xf>
    <xf numFmtId="6" fontId="10" fillId="4" borderId="64" xfId="1" applyNumberFormat="1" applyFont="1" applyFill="1" applyBorder="1" applyAlignment="1">
      <alignment horizontal="right" vertical="center" wrapText="1"/>
    </xf>
    <xf numFmtId="6" fontId="10" fillId="4" borderId="28" xfId="1" applyNumberFormat="1" applyFont="1" applyFill="1" applyBorder="1" applyAlignment="1">
      <alignment horizontal="right" vertical="center" wrapText="1"/>
    </xf>
    <xf numFmtId="0" fontId="17" fillId="8" borderId="60" xfId="0" applyFont="1" applyFill="1" applyBorder="1" applyAlignment="1">
      <alignment horizontal="center" vertical="center" wrapText="1"/>
    </xf>
    <xf numFmtId="0" fontId="17" fillId="8" borderId="0" xfId="0" applyFont="1" applyFill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42" fontId="10" fillId="4" borderId="64" xfId="1" applyFont="1" applyFill="1" applyBorder="1" applyAlignment="1">
      <alignment horizontal="right" vertical="center" wrapText="1"/>
    </xf>
    <xf numFmtId="42" fontId="10" fillId="4" borderId="28" xfId="1" applyFont="1" applyFill="1" applyBorder="1" applyAlignment="1">
      <alignment horizontal="right" vertical="center" wrapText="1"/>
    </xf>
    <xf numFmtId="0" fontId="14" fillId="5" borderId="43" xfId="0" applyFont="1" applyFill="1" applyBorder="1" applyAlignment="1">
      <alignment horizontal="justify" vertical="center" wrapText="1"/>
    </xf>
    <xf numFmtId="0" fontId="6" fillId="5" borderId="6" xfId="0" applyFont="1" applyFill="1" applyBorder="1" applyAlignment="1">
      <alignment horizontal="justify" vertical="center" wrapText="1"/>
    </xf>
    <xf numFmtId="0" fontId="6" fillId="5" borderId="45" xfId="0" applyFont="1" applyFill="1" applyBorder="1" applyAlignment="1">
      <alignment horizontal="justify" vertical="center" wrapText="1"/>
    </xf>
    <xf numFmtId="0" fontId="14" fillId="5" borderId="43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0" fontId="14" fillId="3" borderId="43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42" fontId="10" fillId="4" borderId="54" xfId="1" applyFont="1" applyFill="1" applyBorder="1" applyAlignment="1">
      <alignment horizontal="center" vertical="center" wrapText="1"/>
    </xf>
    <xf numFmtId="42" fontId="10" fillId="4" borderId="64" xfId="1" applyFont="1" applyFill="1" applyBorder="1" applyAlignment="1">
      <alignment horizontal="center" vertical="center" wrapText="1"/>
    </xf>
    <xf numFmtId="42" fontId="10" fillId="4" borderId="28" xfId="1" applyFont="1" applyFill="1" applyBorder="1" applyAlignment="1">
      <alignment horizontal="center" vertical="center" wrapText="1"/>
    </xf>
    <xf numFmtId="0" fontId="14" fillId="5" borderId="38" xfId="0" applyFont="1" applyFill="1" applyBorder="1" applyAlignment="1">
      <alignment horizontal="justify" vertical="center" wrapText="1"/>
    </xf>
    <xf numFmtId="0" fontId="6" fillId="5" borderId="16" xfId="0" applyFont="1" applyFill="1" applyBorder="1" applyAlignment="1">
      <alignment horizontal="justify" vertical="center" wrapText="1"/>
    </xf>
    <xf numFmtId="0" fontId="6" fillId="5" borderId="55" xfId="0" applyFont="1" applyFill="1" applyBorder="1" applyAlignment="1">
      <alignment horizontal="justify" vertical="center" wrapText="1"/>
    </xf>
    <xf numFmtId="0" fontId="6" fillId="3" borderId="67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14" fillId="3" borderId="54" xfId="0" applyFont="1" applyFill="1" applyBorder="1" applyAlignment="1">
      <alignment horizontal="justify" vertical="center" wrapText="1"/>
    </xf>
    <xf numFmtId="0" fontId="6" fillId="3" borderId="16" xfId="0" applyFont="1" applyFill="1" applyBorder="1" applyAlignment="1">
      <alignment horizontal="justify" vertical="center" wrapText="1"/>
    </xf>
    <xf numFmtId="0" fontId="6" fillId="3" borderId="40" xfId="0" applyFont="1" applyFill="1" applyBorder="1" applyAlignment="1">
      <alignment horizontal="justify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44" fontId="10" fillId="4" borderId="1" xfId="3" applyFont="1" applyFill="1" applyBorder="1" applyAlignment="1">
      <alignment horizontal="center" wrapText="1"/>
    </xf>
    <xf numFmtId="44" fontId="10" fillId="4" borderId="5" xfId="3" applyFont="1" applyFill="1" applyBorder="1" applyAlignment="1">
      <alignment horizontal="center" wrapText="1"/>
    </xf>
    <xf numFmtId="4" fontId="10" fillId="4" borderId="1" xfId="0" applyNumberFormat="1" applyFont="1" applyFill="1" applyBorder="1" applyAlignment="1">
      <alignment horizontal="center" wrapText="1"/>
    </xf>
    <xf numFmtId="4" fontId="10" fillId="4" borderId="5" xfId="0" applyNumberFormat="1" applyFont="1" applyFill="1" applyBorder="1" applyAlignment="1">
      <alignment horizontal="center" wrapText="1"/>
    </xf>
    <xf numFmtId="0" fontId="6" fillId="5" borderId="40" xfId="0" applyFont="1" applyFill="1" applyBorder="1" applyAlignment="1">
      <alignment horizontal="justify" vertical="center" wrapText="1"/>
    </xf>
    <xf numFmtId="42" fontId="10" fillId="4" borderId="29" xfId="1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25" fillId="3" borderId="38" xfId="0" applyFont="1" applyFill="1" applyBorder="1" applyAlignment="1">
      <alignment horizontal="justify" vertical="center" wrapText="1"/>
    </xf>
    <xf numFmtId="0" fontId="6" fillId="3" borderId="55" xfId="0" applyFont="1" applyFill="1" applyBorder="1" applyAlignment="1">
      <alignment horizontal="justify" vertical="center" wrapText="1"/>
    </xf>
    <xf numFmtId="0" fontId="13" fillId="6" borderId="65" xfId="0" applyFont="1" applyFill="1" applyBorder="1" applyAlignment="1">
      <alignment horizontal="center" vertical="center" wrapText="1"/>
    </xf>
    <xf numFmtId="0" fontId="25" fillId="5" borderId="26" xfId="0" applyFont="1" applyFill="1" applyBorder="1" applyAlignment="1">
      <alignment horizontal="center" vertical="center" wrapText="1"/>
    </xf>
    <xf numFmtId="0" fontId="25" fillId="3" borderId="26" xfId="0" applyFont="1" applyFill="1" applyBorder="1" applyAlignment="1">
      <alignment horizontal="center" vertical="center" wrapText="1"/>
    </xf>
    <xf numFmtId="0" fontId="25" fillId="5" borderId="38" xfId="0" applyFont="1" applyFill="1" applyBorder="1" applyAlignment="1">
      <alignment horizontal="justify" vertical="center" wrapText="1"/>
    </xf>
    <xf numFmtId="0" fontId="19" fillId="0" borderId="6" xfId="0" applyFont="1" applyBorder="1" applyAlignment="1">
      <alignment horizontal="center" vertical="center" wrapText="1"/>
    </xf>
    <xf numFmtId="44" fontId="19" fillId="0" borderId="6" xfId="3" applyFont="1" applyBorder="1" applyAlignment="1">
      <alignment horizontal="center" vertical="center" wrapText="1"/>
    </xf>
    <xf numFmtId="0" fontId="12" fillId="0" borderId="40" xfId="4" applyBorder="1" applyAlignment="1">
      <alignment horizontal="center" vertical="center" wrapText="1"/>
    </xf>
    <xf numFmtId="0" fontId="12" fillId="0" borderId="72" xfId="4" applyBorder="1" applyAlignment="1">
      <alignment horizontal="center" vertical="center" wrapText="1"/>
    </xf>
    <xf numFmtId="0" fontId="12" fillId="0" borderId="26" xfId="4" applyBorder="1" applyAlignment="1">
      <alignment horizontal="center" vertical="center" wrapText="1"/>
    </xf>
    <xf numFmtId="0" fontId="12" fillId="0" borderId="73" xfId="4" applyBorder="1" applyAlignment="1">
      <alignment horizontal="center" vertical="center" wrapText="1"/>
    </xf>
    <xf numFmtId="0" fontId="12" fillId="0" borderId="54" xfId="4" applyBorder="1" applyAlignment="1">
      <alignment horizontal="center" vertical="center" wrapText="1"/>
    </xf>
    <xf numFmtId="0" fontId="12" fillId="0" borderId="28" xfId="4" applyBorder="1" applyAlignment="1">
      <alignment horizontal="center" vertical="center" wrapText="1"/>
    </xf>
    <xf numFmtId="4" fontId="12" fillId="0" borderId="16" xfId="4" applyNumberFormat="1" applyBorder="1" applyAlignment="1">
      <alignment horizontal="center" vertical="center" wrapText="1"/>
    </xf>
    <xf numFmtId="4" fontId="12" fillId="0" borderId="57" xfId="4" applyNumberFormat="1" applyBorder="1" applyAlignment="1">
      <alignment horizontal="center" vertical="center" wrapText="1"/>
    </xf>
    <xf numFmtId="4" fontId="12" fillId="0" borderId="17" xfId="4" applyNumberFormat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7" fillId="4" borderId="74" xfId="0" applyFont="1" applyFill="1" applyBorder="1" applyAlignment="1">
      <alignment horizontal="center" vertical="center" wrapText="1"/>
    </xf>
    <xf numFmtId="0" fontId="7" fillId="4" borderId="59" xfId="0" applyFont="1" applyFill="1" applyBorder="1" applyAlignment="1">
      <alignment horizontal="center" vertical="center" wrapText="1"/>
    </xf>
    <xf numFmtId="0" fontId="7" fillId="4" borderId="66" xfId="0" applyFont="1" applyFill="1" applyBorder="1" applyAlignment="1">
      <alignment horizontal="center" vertical="center" wrapText="1"/>
    </xf>
    <xf numFmtId="0" fontId="8" fillId="4" borderId="75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8" fillId="4" borderId="56" xfId="0" applyFont="1" applyFill="1" applyBorder="1" applyAlignment="1">
      <alignment horizontal="center" vertical="center" wrapText="1"/>
    </xf>
    <xf numFmtId="0" fontId="27" fillId="0" borderId="16" xfId="6" applyFont="1" applyBorder="1" applyAlignment="1">
      <alignment horizontal="center" vertical="center" wrapText="1"/>
    </xf>
    <xf numFmtId="0" fontId="27" fillId="0" borderId="57" xfId="4" applyFont="1" applyBorder="1" applyAlignment="1">
      <alignment horizontal="center" vertical="center" wrapText="1"/>
    </xf>
    <xf numFmtId="0" fontId="27" fillId="0" borderId="17" xfId="4" applyFont="1" applyBorder="1" applyAlignment="1">
      <alignment horizontal="center" vertical="center" wrapText="1"/>
    </xf>
    <xf numFmtId="4" fontId="19" fillId="7" borderId="16" xfId="0" applyNumberFormat="1" applyFont="1" applyFill="1" applyBorder="1" applyAlignment="1">
      <alignment horizontal="center" vertical="center" wrapText="1"/>
    </xf>
    <xf numFmtId="4" fontId="19" fillId="7" borderId="57" xfId="0" applyNumberFormat="1" applyFont="1" applyFill="1" applyBorder="1" applyAlignment="1">
      <alignment horizontal="center" vertical="center" wrapText="1"/>
    </xf>
    <xf numFmtId="4" fontId="19" fillId="7" borderId="1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2" fillId="10" borderId="16" xfId="0" applyFont="1" applyFill="1" applyBorder="1" applyAlignment="1">
      <alignment horizontal="center" vertical="center" wrapText="1"/>
    </xf>
    <xf numFmtId="0" fontId="22" fillId="10" borderId="57" xfId="0" applyFont="1" applyFill="1" applyBorder="1" applyAlignment="1">
      <alignment horizontal="center" vertical="center" wrapText="1"/>
    </xf>
    <xf numFmtId="0" fontId="22" fillId="10" borderId="17" xfId="0" applyFont="1" applyFill="1" applyBorder="1" applyAlignment="1">
      <alignment horizontal="center" vertical="center" wrapText="1"/>
    </xf>
    <xf numFmtId="4" fontId="12" fillId="0" borderId="6" xfId="6" applyNumberFormat="1" applyBorder="1" applyAlignment="1">
      <alignment horizontal="left" vertical="center" wrapText="1"/>
    </xf>
    <xf numFmtId="4" fontId="12" fillId="0" borderId="6" xfId="4" applyNumberFormat="1" applyBorder="1" applyAlignment="1">
      <alignment horizontal="left" vertical="center" wrapText="1"/>
    </xf>
    <xf numFmtId="4" fontId="12" fillId="0" borderId="65" xfId="4" applyNumberFormat="1" applyBorder="1" applyAlignment="1">
      <alignment horizontal="left" vertical="center" wrapText="1"/>
    </xf>
    <xf numFmtId="44" fontId="28" fillId="0" borderId="1" xfId="3" applyFont="1" applyBorder="1" applyAlignment="1">
      <alignment horizontal="left" vertical="center" wrapText="1"/>
    </xf>
    <xf numFmtId="44" fontId="28" fillId="0" borderId="4" xfId="3" applyFont="1" applyBorder="1" applyAlignment="1">
      <alignment horizontal="left" vertical="center" wrapText="1"/>
    </xf>
    <xf numFmtId="44" fontId="28" fillId="0" borderId="5" xfId="3" applyFont="1" applyBorder="1" applyAlignment="1">
      <alignment horizontal="left" vertical="center" wrapText="1"/>
    </xf>
    <xf numFmtId="6" fontId="2" fillId="0" borderId="0" xfId="0" applyNumberFormat="1" applyFont="1" applyAlignment="1">
      <alignment vertical="center" wrapText="1"/>
    </xf>
  </cellXfs>
  <cellStyles count="7">
    <cellStyle name="Hipervínculo" xfId="6" builtinId="8"/>
    <cellStyle name="Hyperlink" xfId="4" xr:uid="{00000000-0005-0000-0000-000001000000}"/>
    <cellStyle name="Millares" xfId="5" builtinId="3"/>
    <cellStyle name="Moneda" xfId="3" builtinId="4"/>
    <cellStyle name="Moneda [0]" xfId="1" builtinId="7"/>
    <cellStyle name="Normal" xfId="0" builtinId="0"/>
    <cellStyle name="Normal_HERRAMIENTAS PARA TRANSPORTE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57387</xdr:colOff>
      <xdr:row>1</xdr:row>
      <xdr:rowOff>145677</xdr:rowOff>
    </xdr:from>
    <xdr:to>
      <xdr:col>3</xdr:col>
      <xdr:colOff>2624694</xdr:colOff>
      <xdr:row>1</xdr:row>
      <xdr:rowOff>750794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4112" y="317127"/>
          <a:ext cx="1776732" cy="6051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1819275</xdr:colOff>
      <xdr:row>9</xdr:row>
      <xdr:rowOff>159446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3375" y="1971675"/>
          <a:ext cx="5762625" cy="10452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324087</xdr:colOff>
      <xdr:row>1</xdr:row>
      <xdr:rowOff>40902</xdr:rowOff>
    </xdr:from>
    <xdr:to>
      <xdr:col>3</xdr:col>
      <xdr:colOff>5319</xdr:colOff>
      <xdr:row>1</xdr:row>
      <xdr:rowOff>550769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312" y="212352"/>
          <a:ext cx="1776732" cy="509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dian.gov.co/normatividad/Normatividad/Resoluci%C3%B3n%20000238%20de%2015-12-2025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mintransporte.gov.co/loader.php?lServicio=Tools2&amp;lTipo=descargas&amp;lFuncion=descargar&amp;idFile=28313" TargetMode="External"/><Relationship Id="rId1" Type="http://schemas.openxmlformats.org/officeDocument/2006/relationships/hyperlink" Target="http://cdamotolista.com/tarifas-revision-tecnico-mecanica-cda-motos" TargetMode="External"/><Relationship Id="rId6" Type="http://schemas.openxmlformats.org/officeDocument/2006/relationships/hyperlink" Target="https://www.alcaldiabogota.gov.co/sisjur/normas/Norma1.jsp?i=120239" TargetMode="External"/><Relationship Id="rId5" Type="http://schemas.openxmlformats.org/officeDocument/2006/relationships/hyperlink" Target="https://www.minhacienda.gov.co/normativa/resoluciones-y-circulares/2025" TargetMode="External"/><Relationship Id="rId4" Type="http://schemas.openxmlformats.org/officeDocument/2006/relationships/hyperlink" Target="https://www.revisiontecnicomecanica-inteco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78"/>
  <sheetViews>
    <sheetView zoomScaleNormal="100" workbookViewId="0">
      <selection activeCell="G64" sqref="G64"/>
    </sheetView>
  </sheetViews>
  <sheetFormatPr baseColWidth="10" defaultColWidth="43.7109375" defaultRowHeight="12.75" x14ac:dyDescent="0.25"/>
  <cols>
    <col min="1" max="1" width="5" style="1" customWidth="1"/>
    <col min="2" max="2" width="27.7109375" style="1" customWidth="1"/>
    <col min="3" max="3" width="31.42578125" style="1" customWidth="1"/>
    <col min="4" max="4" width="27.5703125" style="1" customWidth="1"/>
    <col min="5" max="5" width="18.7109375" style="6" customWidth="1"/>
    <col min="6" max="6" width="17.5703125" style="2" customWidth="1"/>
    <col min="7" max="7" width="16.85546875" style="2" customWidth="1"/>
    <col min="8" max="8" width="17.140625" style="2" customWidth="1"/>
    <col min="9" max="9" width="14.140625" style="2" customWidth="1"/>
    <col min="10" max="10" width="14.28515625" style="2" customWidth="1"/>
    <col min="11" max="11" width="14.85546875" style="2" customWidth="1"/>
    <col min="12" max="12" width="15.42578125" style="2" customWidth="1"/>
    <col min="13" max="13" width="18.7109375" style="2" customWidth="1"/>
    <col min="14" max="14" width="22.7109375" style="1" bestFit="1" customWidth="1"/>
    <col min="15" max="15" width="6.28515625" style="1" bestFit="1" customWidth="1"/>
    <col min="16" max="17" width="43.7109375" style="1"/>
    <col min="18" max="18" width="13.28515625" style="1" bestFit="1" customWidth="1"/>
    <col min="19" max="19" width="11.85546875" style="1" bestFit="1" customWidth="1"/>
    <col min="20" max="20" width="10.5703125" style="1" bestFit="1" customWidth="1"/>
    <col min="21" max="21" width="12.28515625" style="1" bestFit="1" customWidth="1"/>
    <col min="22" max="22" width="10.5703125" style="1" bestFit="1" customWidth="1"/>
    <col min="23" max="23" width="12.28515625" style="1" bestFit="1" customWidth="1"/>
    <col min="24" max="25" width="10.5703125" style="1" bestFit="1" customWidth="1"/>
    <col min="26" max="26" width="13.28515625" style="1" bestFit="1" customWidth="1"/>
    <col min="27" max="16384" width="43.7109375" style="1"/>
  </cols>
  <sheetData>
    <row r="1" spans="1:13" ht="13.5" thickBot="1" x14ac:dyDescent="0.3"/>
    <row r="2" spans="1:13" s="4" customFormat="1" ht="48" customHeight="1" thickBot="1" x14ac:dyDescent="0.3">
      <c r="B2" s="208"/>
      <c r="C2" s="209"/>
      <c r="D2" s="3"/>
      <c r="E2" s="210" t="s">
        <v>0</v>
      </c>
      <c r="F2" s="211"/>
      <c r="G2" s="211"/>
      <c r="H2" s="211"/>
      <c r="I2" s="211"/>
      <c r="J2" s="211"/>
      <c r="K2" s="211"/>
      <c r="L2" s="211"/>
      <c r="M2" s="212"/>
    </row>
    <row r="3" spans="1:13" s="4" customFormat="1" ht="54.75" customHeight="1" x14ac:dyDescent="0.25">
      <c r="B3" s="254" t="s">
        <v>34</v>
      </c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6"/>
    </row>
    <row r="4" spans="1:13" s="4" customFormat="1" ht="26.25" x14ac:dyDescent="0.25">
      <c r="B4" s="257" t="s">
        <v>35</v>
      </c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9"/>
    </row>
    <row r="6" spans="1:13" ht="30" x14ac:dyDescent="0.25">
      <c r="E6" s="106" t="s">
        <v>36</v>
      </c>
      <c r="F6" s="107"/>
      <c r="G6" s="107"/>
    </row>
    <row r="7" spans="1:13" x14ac:dyDescent="0.25">
      <c r="E7" s="260" t="s">
        <v>60</v>
      </c>
      <c r="F7" s="261"/>
      <c r="G7" s="261"/>
    </row>
    <row r="8" spans="1:13" ht="13.5" thickBot="1" x14ac:dyDescent="0.3">
      <c r="E8" s="262"/>
      <c r="F8" s="262"/>
      <c r="G8" s="262"/>
    </row>
    <row r="9" spans="1:13" ht="13.5" thickBot="1" x14ac:dyDescent="0.3">
      <c r="E9" s="263" t="s">
        <v>63</v>
      </c>
      <c r="F9" s="264"/>
      <c r="G9" s="265"/>
    </row>
    <row r="11" spans="1:13" ht="15" x14ac:dyDescent="0.25">
      <c r="A11" s="108"/>
      <c r="B11" s="108"/>
      <c r="C11" s="108"/>
      <c r="D11" s="108"/>
    </row>
    <row r="12" spans="1:13" ht="63" x14ac:dyDescent="0.25">
      <c r="A12" s="108"/>
      <c r="B12" s="109" t="s">
        <v>64</v>
      </c>
      <c r="C12" s="248" t="s">
        <v>61</v>
      </c>
      <c r="D12" s="249"/>
      <c r="E12" s="249"/>
      <c r="F12" s="250"/>
      <c r="G12" s="1"/>
      <c r="H12" s="251" t="s">
        <v>37</v>
      </c>
      <c r="I12" s="252"/>
      <c r="J12" s="252"/>
      <c r="K12" s="252"/>
      <c r="L12" s="253"/>
    </row>
    <row r="13" spans="1:13" ht="30" x14ac:dyDescent="0.25">
      <c r="A13" s="108"/>
      <c r="B13" s="110">
        <v>12110</v>
      </c>
      <c r="C13" s="230" t="s">
        <v>62</v>
      </c>
      <c r="D13" s="230"/>
      <c r="E13" s="231" t="s">
        <v>38</v>
      </c>
      <c r="F13" s="231"/>
      <c r="G13" s="1">
        <v>12110</v>
      </c>
      <c r="H13" s="111"/>
      <c r="I13" s="112" t="s">
        <v>1</v>
      </c>
      <c r="J13" s="112" t="s">
        <v>2</v>
      </c>
      <c r="K13" s="113" t="s">
        <v>3</v>
      </c>
      <c r="L13" s="113" t="s">
        <v>4</v>
      </c>
    </row>
    <row r="14" spans="1:13" ht="15" x14ac:dyDescent="0.25">
      <c r="A14" s="108"/>
      <c r="B14" s="114"/>
      <c r="C14" s="112" t="s">
        <v>39</v>
      </c>
      <c r="D14" s="112" t="s">
        <v>40</v>
      </c>
      <c r="E14" s="115" t="s">
        <v>39</v>
      </c>
      <c r="F14" s="113" t="s">
        <v>40</v>
      </c>
      <c r="G14" s="1"/>
      <c r="H14" s="116" t="s">
        <v>41</v>
      </c>
      <c r="I14" s="65">
        <v>8500</v>
      </c>
      <c r="J14" s="65">
        <v>8800</v>
      </c>
      <c r="K14" s="65">
        <v>9100</v>
      </c>
      <c r="L14" s="65">
        <v>8800</v>
      </c>
    </row>
    <row r="15" spans="1:13" ht="25.5" x14ac:dyDescent="0.3">
      <c r="A15" s="108"/>
      <c r="B15" s="117" t="s">
        <v>42</v>
      </c>
      <c r="C15" s="118">
        <v>10.96</v>
      </c>
      <c r="D15" s="118">
        <v>12.98</v>
      </c>
      <c r="E15" s="119">
        <f t="shared" ref="E15:F15" si="0">C15*$B$13</f>
        <v>132725.6</v>
      </c>
      <c r="F15" s="119">
        <f t="shared" si="0"/>
        <v>157187.80000000002</v>
      </c>
      <c r="G15" s="1"/>
      <c r="H15" s="116" t="s">
        <v>43</v>
      </c>
      <c r="I15" s="65">
        <v>9000</v>
      </c>
      <c r="J15" s="65">
        <v>9300</v>
      </c>
      <c r="K15" s="65">
        <v>9700</v>
      </c>
      <c r="L15" s="65">
        <v>9300</v>
      </c>
    </row>
    <row r="16" spans="1:13" ht="25.5" x14ac:dyDescent="0.3">
      <c r="A16" s="108"/>
      <c r="B16" s="117" t="s">
        <v>44</v>
      </c>
      <c r="C16" s="118">
        <v>17.84</v>
      </c>
      <c r="D16" s="118">
        <v>21.36</v>
      </c>
      <c r="E16" s="119">
        <f>C16*$B$13</f>
        <v>216042.4</v>
      </c>
      <c r="F16" s="119">
        <f>D16*$B$13</f>
        <v>258669.6</v>
      </c>
      <c r="G16" s="1"/>
      <c r="H16" s="116" t="s">
        <v>45</v>
      </c>
      <c r="I16" s="65">
        <v>8400</v>
      </c>
      <c r="J16" s="65">
        <v>8700</v>
      </c>
      <c r="K16" s="65">
        <v>9000</v>
      </c>
      <c r="L16" s="65">
        <v>8700</v>
      </c>
    </row>
    <row r="17" spans="1:14" ht="25.5" x14ac:dyDescent="0.3">
      <c r="A17" s="108"/>
      <c r="B17" s="117" t="s">
        <v>46</v>
      </c>
      <c r="C17" s="118">
        <v>28.92</v>
      </c>
      <c r="D17" s="118">
        <v>34.86</v>
      </c>
      <c r="E17" s="119">
        <f>C17*$B$13</f>
        <v>350221.2</v>
      </c>
      <c r="F17" s="119">
        <f>D17*$B$13</f>
        <v>422154.6</v>
      </c>
      <c r="G17" s="1"/>
      <c r="H17" s="116" t="s">
        <v>47</v>
      </c>
      <c r="I17" s="65">
        <v>8500</v>
      </c>
      <c r="J17" s="65">
        <v>8800</v>
      </c>
      <c r="K17" s="65">
        <v>9100</v>
      </c>
      <c r="L17" s="65">
        <v>8800</v>
      </c>
    </row>
    <row r="18" spans="1:14" ht="25.5" x14ac:dyDescent="0.25">
      <c r="A18" s="108"/>
      <c r="E18" s="1"/>
      <c r="F18" s="1"/>
      <c r="G18" s="1"/>
      <c r="H18" s="116" t="s">
        <v>48</v>
      </c>
      <c r="I18" s="65">
        <v>8100</v>
      </c>
      <c r="J18" s="65">
        <v>8300</v>
      </c>
      <c r="K18" s="65">
        <v>8500</v>
      </c>
      <c r="L18" s="65">
        <v>8300</v>
      </c>
    </row>
    <row r="19" spans="1:14" ht="25.5" x14ac:dyDescent="0.25">
      <c r="A19" s="108"/>
      <c r="B19" s="120" t="s">
        <v>49</v>
      </c>
      <c r="C19" s="121">
        <v>5600</v>
      </c>
      <c r="D19" s="232" t="s">
        <v>50</v>
      </c>
      <c r="E19" s="233"/>
      <c r="F19" s="1"/>
      <c r="G19" s="1"/>
      <c r="H19" s="122" t="s">
        <v>51</v>
      </c>
      <c r="I19" s="238" t="s">
        <v>50</v>
      </c>
      <c r="J19" s="239"/>
      <c r="K19" s="239"/>
      <c r="L19" s="240"/>
    </row>
    <row r="20" spans="1:14" ht="31.5" x14ac:dyDescent="0.25">
      <c r="B20" s="120" t="s">
        <v>52</v>
      </c>
      <c r="C20" s="121">
        <v>35492</v>
      </c>
      <c r="D20" s="234"/>
      <c r="E20" s="235"/>
      <c r="G20" s="1"/>
    </row>
    <row r="21" spans="1:14" ht="47.25" x14ac:dyDescent="0.25">
      <c r="B21" s="120" t="s">
        <v>53</v>
      </c>
      <c r="C21" s="121">
        <v>10345</v>
      </c>
      <c r="D21" s="236"/>
      <c r="E21" s="237"/>
      <c r="F21" s="1"/>
      <c r="G21" s="1"/>
      <c r="H21" s="1"/>
    </row>
    <row r="22" spans="1:14" x14ac:dyDescent="0.25">
      <c r="E22" s="1"/>
      <c r="F22" s="1"/>
      <c r="G22" s="1"/>
      <c r="H22" s="1"/>
    </row>
    <row r="24" spans="1:14" ht="18" x14ac:dyDescent="0.25">
      <c r="B24" s="241" t="s">
        <v>54</v>
      </c>
      <c r="C24" s="241"/>
      <c r="D24" s="241"/>
      <c r="E24" s="241"/>
      <c r="F24" s="241"/>
      <c r="G24" s="241"/>
      <c r="H24" s="241"/>
      <c r="I24" s="241"/>
      <c r="J24" s="241"/>
      <c r="K24" s="241"/>
      <c r="L24" s="241"/>
      <c r="M24" s="241"/>
    </row>
    <row r="25" spans="1:14" ht="18.75" thickBot="1" x14ac:dyDescent="0.3">
      <c r="B25" s="242" t="s">
        <v>5</v>
      </c>
      <c r="C25" s="245" t="s">
        <v>6</v>
      </c>
      <c r="D25" s="246"/>
      <c r="E25" s="7"/>
      <c r="F25" s="10"/>
      <c r="G25" s="10"/>
      <c r="H25" s="10"/>
      <c r="I25" s="10"/>
      <c r="J25" s="10"/>
      <c r="K25" s="10"/>
      <c r="L25" s="10"/>
      <c r="M25" s="10"/>
    </row>
    <row r="26" spans="1:14" ht="21" thickBot="1" x14ac:dyDescent="0.35">
      <c r="B26" s="243"/>
      <c r="C26" s="154"/>
      <c r="D26" s="155"/>
      <c r="E26" s="217" t="s">
        <v>7</v>
      </c>
      <c r="F26" s="218"/>
      <c r="G26" s="8"/>
      <c r="H26" s="219" t="s">
        <v>8</v>
      </c>
      <c r="I26" s="220"/>
      <c r="J26" s="219" t="s">
        <v>9</v>
      </c>
      <c r="K26" s="220"/>
      <c r="L26" s="9"/>
      <c r="M26" s="9"/>
    </row>
    <row r="27" spans="1:14" ht="21" thickBot="1" x14ac:dyDescent="0.35">
      <c r="B27" s="244"/>
      <c r="C27" s="247"/>
      <c r="D27" s="155"/>
      <c r="E27" s="13" t="s">
        <v>10</v>
      </c>
      <c r="F27" s="14" t="s">
        <v>11</v>
      </c>
      <c r="G27" s="14" t="s">
        <v>12</v>
      </c>
      <c r="H27" s="14" t="s">
        <v>10</v>
      </c>
      <c r="I27" s="14" t="s">
        <v>11</v>
      </c>
      <c r="J27" s="14" t="s">
        <v>10</v>
      </c>
      <c r="K27" s="14" t="s">
        <v>11</v>
      </c>
      <c r="L27" s="14" t="s">
        <v>13</v>
      </c>
      <c r="M27" s="15" t="s">
        <v>14</v>
      </c>
    </row>
    <row r="28" spans="1:14" ht="15" x14ac:dyDescent="0.25">
      <c r="B28" s="198">
        <v>1</v>
      </c>
      <c r="C28" s="202" t="s">
        <v>15</v>
      </c>
      <c r="D28" s="33" t="s">
        <v>1</v>
      </c>
      <c r="E28" s="45">
        <f>$E$15</f>
        <v>132725.6</v>
      </c>
      <c r="F28" s="34">
        <f>E28*19%</f>
        <v>25217.864000000001</v>
      </c>
      <c r="G28" s="34">
        <v>5600</v>
      </c>
      <c r="H28" s="34">
        <v>29825</v>
      </c>
      <c r="I28" s="34">
        <f>+H28*19%</f>
        <v>5666.75</v>
      </c>
      <c r="J28" s="34">
        <v>8693</v>
      </c>
      <c r="K28" s="34">
        <f>+J28*19%</f>
        <v>1651.67</v>
      </c>
      <c r="L28" s="34">
        <v>8500</v>
      </c>
      <c r="M28" s="35">
        <f>SUM(E28:L28)</f>
        <v>217879.88400000002</v>
      </c>
    </row>
    <row r="29" spans="1:14" ht="15" x14ac:dyDescent="0.25">
      <c r="B29" s="199"/>
      <c r="C29" s="202"/>
      <c r="D29" s="36" t="s">
        <v>2</v>
      </c>
      <c r="E29" s="46">
        <f t="shared" ref="E29:E31" si="1">$E$15</f>
        <v>132725.6</v>
      </c>
      <c r="F29" s="5">
        <f t="shared" ref="F29:F51" si="2">E29*19%</f>
        <v>25217.864000000001</v>
      </c>
      <c r="G29" s="5">
        <v>5600</v>
      </c>
      <c r="H29" s="5">
        <v>29825</v>
      </c>
      <c r="I29" s="5">
        <f t="shared" ref="I29:I51" si="3">+H29*19%</f>
        <v>5666.75</v>
      </c>
      <c r="J29" s="5">
        <v>8693</v>
      </c>
      <c r="K29" s="5">
        <f t="shared" ref="K29:K51" si="4">+J29*19%</f>
        <v>1651.67</v>
      </c>
      <c r="L29" s="5">
        <v>8800</v>
      </c>
      <c r="M29" s="37">
        <f>SUM(E29:L29)</f>
        <v>218179.88400000002</v>
      </c>
      <c r="N29" s="130"/>
    </row>
    <row r="30" spans="1:14" ht="15" x14ac:dyDescent="0.25">
      <c r="B30" s="199"/>
      <c r="C30" s="202"/>
      <c r="D30" s="36" t="s">
        <v>3</v>
      </c>
      <c r="E30" s="46">
        <f t="shared" si="1"/>
        <v>132725.6</v>
      </c>
      <c r="F30" s="5">
        <f t="shared" si="2"/>
        <v>25217.864000000001</v>
      </c>
      <c r="G30" s="5">
        <v>5600</v>
      </c>
      <c r="H30" s="5">
        <v>29825</v>
      </c>
      <c r="I30" s="5">
        <f t="shared" si="3"/>
        <v>5666.75</v>
      </c>
      <c r="J30" s="5">
        <v>8693</v>
      </c>
      <c r="K30" s="5">
        <f t="shared" si="4"/>
        <v>1651.67</v>
      </c>
      <c r="L30" s="5">
        <v>9100</v>
      </c>
      <c r="M30" s="37">
        <f t="shared" ref="M30:M31" si="5">SUM(E30:L30)</f>
        <v>218479.88400000002</v>
      </c>
    </row>
    <row r="31" spans="1:14" ht="15.75" thickBot="1" x14ac:dyDescent="0.3">
      <c r="B31" s="200"/>
      <c r="C31" s="223"/>
      <c r="D31" s="38" t="s">
        <v>4</v>
      </c>
      <c r="E31" s="47">
        <f t="shared" si="1"/>
        <v>132725.6</v>
      </c>
      <c r="F31" s="39">
        <f t="shared" si="2"/>
        <v>25217.864000000001</v>
      </c>
      <c r="G31" s="39">
        <v>5600</v>
      </c>
      <c r="H31" s="39">
        <v>29825</v>
      </c>
      <c r="I31" s="39">
        <f t="shared" si="3"/>
        <v>5666.75</v>
      </c>
      <c r="J31" s="39">
        <v>8693</v>
      </c>
      <c r="K31" s="39">
        <f t="shared" si="4"/>
        <v>1651.67</v>
      </c>
      <c r="L31" s="39">
        <v>8800</v>
      </c>
      <c r="M31" s="40">
        <f t="shared" si="5"/>
        <v>218179.88400000002</v>
      </c>
    </row>
    <row r="32" spans="1:14" ht="15.75" thickBot="1" x14ac:dyDescent="0.3">
      <c r="B32" s="198">
        <v>2</v>
      </c>
      <c r="C32" s="227" t="s">
        <v>55</v>
      </c>
      <c r="D32" s="123" t="s">
        <v>17</v>
      </c>
      <c r="E32" s="124"/>
      <c r="F32" s="125"/>
      <c r="G32" s="125"/>
      <c r="H32" s="125"/>
      <c r="I32" s="125"/>
      <c r="J32" s="125"/>
      <c r="K32" s="125"/>
      <c r="L32" s="125"/>
      <c r="M32" s="126"/>
    </row>
    <row r="33" spans="2:13" ht="15" x14ac:dyDescent="0.25">
      <c r="B33" s="199"/>
      <c r="C33" s="205"/>
      <c r="D33" s="24" t="s">
        <v>1</v>
      </c>
      <c r="E33" s="29">
        <f>$E$16</f>
        <v>216042.4</v>
      </c>
      <c r="F33" s="34">
        <f t="shared" si="2"/>
        <v>41048.055999999997</v>
      </c>
      <c r="G33" s="34">
        <v>5600</v>
      </c>
      <c r="H33" s="34">
        <v>29825</v>
      </c>
      <c r="I33" s="34">
        <f t="shared" si="3"/>
        <v>5666.75</v>
      </c>
      <c r="J33" s="34">
        <v>8693</v>
      </c>
      <c r="K33" s="34">
        <f t="shared" si="4"/>
        <v>1651.67</v>
      </c>
      <c r="L33" s="34">
        <v>9000</v>
      </c>
      <c r="M33" s="35">
        <f>SUM(E33:L33)</f>
        <v>317526.87599999999</v>
      </c>
    </row>
    <row r="34" spans="2:13" ht="15" x14ac:dyDescent="0.25">
      <c r="B34" s="199"/>
      <c r="C34" s="205"/>
      <c r="D34" s="25" t="s">
        <v>2</v>
      </c>
      <c r="E34" s="29">
        <f t="shared" ref="E34:E36" si="6">$E$16</f>
        <v>216042.4</v>
      </c>
      <c r="F34" s="5">
        <f t="shared" si="2"/>
        <v>41048.055999999997</v>
      </c>
      <c r="G34" s="5">
        <v>5600</v>
      </c>
      <c r="H34" s="5">
        <v>29825</v>
      </c>
      <c r="I34" s="5">
        <f t="shared" si="3"/>
        <v>5666.75</v>
      </c>
      <c r="J34" s="5">
        <v>8693</v>
      </c>
      <c r="K34" s="5">
        <f t="shared" si="4"/>
        <v>1651.67</v>
      </c>
      <c r="L34" s="5">
        <v>9300</v>
      </c>
      <c r="M34" s="37">
        <f t="shared" ref="M34:M36" si="7">SUM(E34:L34)</f>
        <v>317826.87599999999</v>
      </c>
    </row>
    <row r="35" spans="2:13" ht="15" x14ac:dyDescent="0.25">
      <c r="B35" s="199"/>
      <c r="C35" s="205"/>
      <c r="D35" s="25" t="s">
        <v>3</v>
      </c>
      <c r="E35" s="29">
        <f t="shared" si="6"/>
        <v>216042.4</v>
      </c>
      <c r="F35" s="5">
        <f t="shared" si="2"/>
        <v>41048.055999999997</v>
      </c>
      <c r="G35" s="5">
        <v>5600</v>
      </c>
      <c r="H35" s="5">
        <v>29825</v>
      </c>
      <c r="I35" s="5">
        <f t="shared" si="3"/>
        <v>5666.75</v>
      </c>
      <c r="J35" s="5">
        <v>8693</v>
      </c>
      <c r="K35" s="5">
        <f t="shared" si="4"/>
        <v>1651.67</v>
      </c>
      <c r="L35" s="5">
        <v>9700</v>
      </c>
      <c r="M35" s="37">
        <f t="shared" si="7"/>
        <v>318226.87599999999</v>
      </c>
    </row>
    <row r="36" spans="2:13" ht="15.75" thickBot="1" x14ac:dyDescent="0.3">
      <c r="B36" s="200"/>
      <c r="C36" s="206"/>
      <c r="D36" s="26" t="s">
        <v>4</v>
      </c>
      <c r="E36" s="29">
        <f t="shared" si="6"/>
        <v>216042.4</v>
      </c>
      <c r="F36" s="39">
        <f t="shared" si="2"/>
        <v>41048.055999999997</v>
      </c>
      <c r="G36" s="39">
        <v>5600</v>
      </c>
      <c r="H36" s="39">
        <v>29825</v>
      </c>
      <c r="I36" s="39">
        <f t="shared" si="3"/>
        <v>5666.75</v>
      </c>
      <c r="J36" s="39">
        <v>8693</v>
      </c>
      <c r="K36" s="39">
        <f t="shared" si="4"/>
        <v>1651.67</v>
      </c>
      <c r="L36" s="39">
        <v>9300</v>
      </c>
      <c r="M36" s="40">
        <f t="shared" si="7"/>
        <v>317826.87599999999</v>
      </c>
    </row>
    <row r="37" spans="2:13" ht="15.75" thickBot="1" x14ac:dyDescent="0.3">
      <c r="B37" s="198">
        <v>3</v>
      </c>
      <c r="C37" s="228" t="s">
        <v>56</v>
      </c>
      <c r="D37" s="27" t="s">
        <v>17</v>
      </c>
      <c r="E37" s="127"/>
      <c r="F37" s="128"/>
      <c r="G37" s="128"/>
      <c r="H37" s="128"/>
      <c r="I37" s="128"/>
      <c r="J37" s="128"/>
      <c r="K37" s="128"/>
      <c r="L37" s="128"/>
      <c r="M37" s="129"/>
    </row>
    <row r="38" spans="2:13" ht="15" x14ac:dyDescent="0.25">
      <c r="B38" s="199"/>
      <c r="C38" s="202"/>
      <c r="D38" s="28" t="s">
        <v>1</v>
      </c>
      <c r="E38" s="29">
        <f t="shared" ref="E38:E41" si="8">$E$16</f>
        <v>216042.4</v>
      </c>
      <c r="F38" s="34">
        <f t="shared" ref="F38:F41" si="9">E38*19%</f>
        <v>41048.055999999997</v>
      </c>
      <c r="G38" s="34">
        <v>5600</v>
      </c>
      <c r="H38" s="34">
        <v>29825</v>
      </c>
      <c r="I38" s="34">
        <f t="shared" ref="I38:I41" si="10">+H38*19%</f>
        <v>5666.75</v>
      </c>
      <c r="J38" s="34">
        <v>8693</v>
      </c>
      <c r="K38" s="34">
        <f t="shared" ref="K38:K41" si="11">+J38*19%</f>
        <v>1651.67</v>
      </c>
      <c r="L38" s="34">
        <v>8400</v>
      </c>
      <c r="M38" s="35">
        <f>SUM(E38:L38)</f>
        <v>316926.87599999999</v>
      </c>
    </row>
    <row r="39" spans="2:13" ht="15" x14ac:dyDescent="0.25">
      <c r="B39" s="199"/>
      <c r="C39" s="202"/>
      <c r="D39" s="22" t="s">
        <v>2</v>
      </c>
      <c r="E39" s="29">
        <f t="shared" si="8"/>
        <v>216042.4</v>
      </c>
      <c r="F39" s="5">
        <f t="shared" si="9"/>
        <v>41048.055999999997</v>
      </c>
      <c r="G39" s="5">
        <v>5600</v>
      </c>
      <c r="H39" s="5">
        <v>29825</v>
      </c>
      <c r="I39" s="5">
        <f t="shared" si="10"/>
        <v>5666.75</v>
      </c>
      <c r="J39" s="5">
        <v>8693</v>
      </c>
      <c r="K39" s="5">
        <f t="shared" si="11"/>
        <v>1651.67</v>
      </c>
      <c r="L39" s="5">
        <v>8700</v>
      </c>
      <c r="M39" s="37">
        <f t="shared" ref="M39:M41" si="12">SUM(E39:L39)</f>
        <v>317226.87599999999</v>
      </c>
    </row>
    <row r="40" spans="2:13" ht="15" x14ac:dyDescent="0.25">
      <c r="B40" s="199"/>
      <c r="C40" s="202"/>
      <c r="D40" s="22" t="s">
        <v>3</v>
      </c>
      <c r="E40" s="29">
        <f t="shared" si="8"/>
        <v>216042.4</v>
      </c>
      <c r="F40" s="5">
        <f t="shared" si="9"/>
        <v>41048.055999999997</v>
      </c>
      <c r="G40" s="5">
        <v>5600</v>
      </c>
      <c r="H40" s="5">
        <v>29825</v>
      </c>
      <c r="I40" s="5">
        <f t="shared" si="10"/>
        <v>5666.75</v>
      </c>
      <c r="J40" s="5">
        <v>8693</v>
      </c>
      <c r="K40" s="5">
        <f t="shared" si="11"/>
        <v>1651.67</v>
      </c>
      <c r="L40" s="5">
        <v>9000</v>
      </c>
      <c r="M40" s="37">
        <f t="shared" si="12"/>
        <v>317526.87599999999</v>
      </c>
    </row>
    <row r="41" spans="2:13" ht="15.75" thickBot="1" x14ac:dyDescent="0.3">
      <c r="B41" s="200"/>
      <c r="C41" s="203"/>
      <c r="D41" s="23" t="s">
        <v>4</v>
      </c>
      <c r="E41" s="29">
        <f t="shared" si="8"/>
        <v>216042.4</v>
      </c>
      <c r="F41" s="39">
        <f t="shared" si="9"/>
        <v>41048.055999999997</v>
      </c>
      <c r="G41" s="39">
        <v>5600</v>
      </c>
      <c r="H41" s="39">
        <v>29825</v>
      </c>
      <c r="I41" s="39">
        <f t="shared" si="10"/>
        <v>5666.75</v>
      </c>
      <c r="J41" s="39">
        <v>8693</v>
      </c>
      <c r="K41" s="39">
        <f t="shared" si="11"/>
        <v>1651.67</v>
      </c>
      <c r="L41" s="39">
        <v>8700</v>
      </c>
      <c r="M41" s="40">
        <f t="shared" si="12"/>
        <v>317226.87599999999</v>
      </c>
    </row>
    <row r="42" spans="2:13" ht="15.75" thickBot="1" x14ac:dyDescent="0.3">
      <c r="B42" s="156">
        <v>4</v>
      </c>
      <c r="C42" s="229" t="s">
        <v>57</v>
      </c>
      <c r="D42" s="30" t="s">
        <v>17</v>
      </c>
      <c r="E42" s="134"/>
      <c r="F42" s="135"/>
      <c r="G42" s="135"/>
      <c r="H42" s="135"/>
      <c r="I42" s="135"/>
      <c r="J42" s="135"/>
      <c r="K42" s="135"/>
      <c r="L42" s="135"/>
      <c r="M42" s="136"/>
    </row>
    <row r="43" spans="2:13" ht="15" x14ac:dyDescent="0.25">
      <c r="B43" s="157"/>
      <c r="C43" s="191"/>
      <c r="D43" s="31" t="s">
        <v>1</v>
      </c>
      <c r="E43" s="29">
        <f>$E$17</f>
        <v>350221.2</v>
      </c>
      <c r="F43" s="21">
        <f t="shared" ref="F43:F46" si="13">E43*19%</f>
        <v>66542.028000000006</v>
      </c>
      <c r="G43" s="34">
        <v>5600</v>
      </c>
      <c r="H43" s="34">
        <v>29825</v>
      </c>
      <c r="I43" s="21">
        <f t="shared" ref="I43:I46" si="14">+H43*19%</f>
        <v>5666.75</v>
      </c>
      <c r="J43" s="34">
        <v>8693</v>
      </c>
      <c r="K43" s="21">
        <f t="shared" ref="K43:K46" si="15">+J43*19%</f>
        <v>1651.67</v>
      </c>
      <c r="L43" s="21">
        <v>8500</v>
      </c>
      <c r="M43" s="48">
        <f>SUM(E43:L43)</f>
        <v>476699.64799999999</v>
      </c>
    </row>
    <row r="44" spans="2:13" ht="15" x14ac:dyDescent="0.25">
      <c r="B44" s="157"/>
      <c r="C44" s="191"/>
      <c r="D44" s="25" t="s">
        <v>2</v>
      </c>
      <c r="E44" s="29">
        <f t="shared" ref="E44:E46" si="16">$E$17</f>
        <v>350221.2</v>
      </c>
      <c r="F44" s="5">
        <f t="shared" si="13"/>
        <v>66542.028000000006</v>
      </c>
      <c r="G44" s="5">
        <v>5600</v>
      </c>
      <c r="H44" s="5">
        <v>29825</v>
      </c>
      <c r="I44" s="5">
        <f t="shared" si="14"/>
        <v>5666.75</v>
      </c>
      <c r="J44" s="5">
        <v>8693</v>
      </c>
      <c r="K44" s="5">
        <f t="shared" si="15"/>
        <v>1651.67</v>
      </c>
      <c r="L44" s="5">
        <v>8800</v>
      </c>
      <c r="M44" s="37">
        <f>SUM(E44:L44)</f>
        <v>476999.64799999999</v>
      </c>
    </row>
    <row r="45" spans="2:13" ht="15" x14ac:dyDescent="0.25">
      <c r="B45" s="157"/>
      <c r="C45" s="191"/>
      <c r="D45" s="25" t="s">
        <v>3</v>
      </c>
      <c r="E45" s="29">
        <f t="shared" si="16"/>
        <v>350221.2</v>
      </c>
      <c r="F45" s="5">
        <f t="shared" si="13"/>
        <v>66542.028000000006</v>
      </c>
      <c r="G45" s="5">
        <v>5600</v>
      </c>
      <c r="H45" s="5">
        <v>29825</v>
      </c>
      <c r="I45" s="5">
        <f t="shared" si="14"/>
        <v>5666.75</v>
      </c>
      <c r="J45" s="5">
        <v>8693</v>
      </c>
      <c r="K45" s="5">
        <f t="shared" si="15"/>
        <v>1651.67</v>
      </c>
      <c r="L45" s="5">
        <v>9100</v>
      </c>
      <c r="M45" s="37">
        <f>SUM(E45:L45)</f>
        <v>477299.64799999999</v>
      </c>
    </row>
    <row r="46" spans="2:13" ht="15.75" thickBot="1" x14ac:dyDescent="0.3">
      <c r="B46" s="194"/>
      <c r="C46" s="221"/>
      <c r="D46" s="26" t="s">
        <v>4</v>
      </c>
      <c r="E46" s="29">
        <f t="shared" si="16"/>
        <v>350221.2</v>
      </c>
      <c r="F46" s="39">
        <f t="shared" si="13"/>
        <v>66542.028000000006</v>
      </c>
      <c r="G46" s="39">
        <v>5600</v>
      </c>
      <c r="H46" s="39">
        <v>29825</v>
      </c>
      <c r="I46" s="39">
        <f t="shared" si="14"/>
        <v>5666.75</v>
      </c>
      <c r="J46" s="39">
        <v>8693</v>
      </c>
      <c r="K46" s="39">
        <f t="shared" si="15"/>
        <v>1651.67</v>
      </c>
      <c r="L46" s="39">
        <v>8800</v>
      </c>
      <c r="M46" s="40">
        <f>SUM(E46:L46)</f>
        <v>476999.64799999999</v>
      </c>
    </row>
    <row r="47" spans="2:13" ht="15.75" thickBot="1" x14ac:dyDescent="0.3">
      <c r="B47" s="156">
        <v>5</v>
      </c>
      <c r="C47" s="224" t="s">
        <v>58</v>
      </c>
      <c r="D47" s="27" t="s">
        <v>17</v>
      </c>
      <c r="E47" s="134"/>
      <c r="F47" s="135"/>
      <c r="G47" s="135"/>
      <c r="H47" s="135"/>
      <c r="I47" s="135"/>
      <c r="J47" s="135"/>
      <c r="K47" s="135"/>
      <c r="L47" s="135"/>
      <c r="M47" s="136"/>
    </row>
    <row r="48" spans="2:13" ht="15" x14ac:dyDescent="0.25">
      <c r="B48" s="157"/>
      <c r="C48" s="196"/>
      <c r="D48" s="28" t="s">
        <v>1</v>
      </c>
      <c r="E48" s="29">
        <f>$E$17</f>
        <v>350221.2</v>
      </c>
      <c r="F48" s="21">
        <f t="shared" si="2"/>
        <v>66542.028000000006</v>
      </c>
      <c r="G48" s="34">
        <v>5600</v>
      </c>
      <c r="H48" s="34">
        <v>29825</v>
      </c>
      <c r="I48" s="21">
        <f t="shared" si="3"/>
        <v>5666.75</v>
      </c>
      <c r="J48" s="34">
        <v>8693</v>
      </c>
      <c r="K48" s="21">
        <f t="shared" si="4"/>
        <v>1651.67</v>
      </c>
      <c r="L48" s="21">
        <v>8100</v>
      </c>
      <c r="M48" s="48">
        <f>SUM(E48:L48)</f>
        <v>476299.64799999999</v>
      </c>
    </row>
    <row r="49" spans="2:13" ht="15" x14ac:dyDescent="0.25">
      <c r="B49" s="157"/>
      <c r="C49" s="196"/>
      <c r="D49" s="22" t="s">
        <v>2</v>
      </c>
      <c r="E49" s="29">
        <f t="shared" ref="E49:E51" si="17">$E$17</f>
        <v>350221.2</v>
      </c>
      <c r="F49" s="5">
        <f t="shared" si="2"/>
        <v>66542.028000000006</v>
      </c>
      <c r="G49" s="5">
        <v>5600</v>
      </c>
      <c r="H49" s="5">
        <v>29825</v>
      </c>
      <c r="I49" s="5">
        <f t="shared" si="3"/>
        <v>5666.75</v>
      </c>
      <c r="J49" s="5">
        <v>8693</v>
      </c>
      <c r="K49" s="5">
        <f t="shared" si="4"/>
        <v>1651.67</v>
      </c>
      <c r="L49" s="5">
        <v>8300</v>
      </c>
      <c r="M49" s="37">
        <f>SUM(E49:L49)</f>
        <v>476499.64799999999</v>
      </c>
    </row>
    <row r="50" spans="2:13" ht="15" x14ac:dyDescent="0.25">
      <c r="B50" s="157"/>
      <c r="C50" s="196"/>
      <c r="D50" s="22" t="s">
        <v>3</v>
      </c>
      <c r="E50" s="29">
        <f t="shared" si="17"/>
        <v>350221.2</v>
      </c>
      <c r="F50" s="5">
        <f t="shared" si="2"/>
        <v>66542.028000000006</v>
      </c>
      <c r="G50" s="5">
        <v>5600</v>
      </c>
      <c r="H50" s="5">
        <v>29825</v>
      </c>
      <c r="I50" s="5">
        <f t="shared" si="3"/>
        <v>5666.75</v>
      </c>
      <c r="J50" s="5">
        <v>8693</v>
      </c>
      <c r="K50" s="5">
        <f t="shared" si="4"/>
        <v>1651.67</v>
      </c>
      <c r="L50" s="5">
        <v>8500</v>
      </c>
      <c r="M50" s="37">
        <f>SUM(E50:L50)</f>
        <v>476699.64799999999</v>
      </c>
    </row>
    <row r="51" spans="2:13" ht="15.75" thickBot="1" x14ac:dyDescent="0.3">
      <c r="B51" s="194"/>
      <c r="C51" s="197"/>
      <c r="D51" s="32" t="s">
        <v>4</v>
      </c>
      <c r="E51" s="29">
        <f t="shared" si="17"/>
        <v>350221.2</v>
      </c>
      <c r="F51" s="39">
        <f t="shared" si="2"/>
        <v>66542.028000000006</v>
      </c>
      <c r="G51" s="39">
        <v>5600</v>
      </c>
      <c r="H51" s="39">
        <v>29825</v>
      </c>
      <c r="I51" s="39">
        <f t="shared" si="3"/>
        <v>5666.75</v>
      </c>
      <c r="J51" s="39">
        <v>8693</v>
      </c>
      <c r="K51" s="39">
        <f t="shared" si="4"/>
        <v>1651.67</v>
      </c>
      <c r="L51" s="39">
        <v>8300</v>
      </c>
      <c r="M51" s="40">
        <f>SUM(E51:L51)</f>
        <v>476499.64799999999</v>
      </c>
    </row>
    <row r="52" spans="2:13" ht="20.25" x14ac:dyDescent="0.25">
      <c r="B52" s="140" t="s">
        <v>21</v>
      </c>
      <c r="C52" s="140"/>
      <c r="D52" s="140"/>
      <c r="E52" s="222">
        <f>SUM(M28:M51)</f>
        <v>7227031.7280000011</v>
      </c>
      <c r="F52" s="222"/>
      <c r="G52" s="222"/>
      <c r="H52" s="222"/>
      <c r="I52" s="222"/>
      <c r="J52" s="222"/>
      <c r="K52" s="222"/>
      <c r="L52" s="222"/>
      <c r="M52" s="222"/>
    </row>
    <row r="53" spans="2:13" x14ac:dyDescent="0.25">
      <c r="F53" s="1"/>
      <c r="G53" s="1"/>
      <c r="H53" s="1"/>
      <c r="I53" s="1"/>
      <c r="J53" s="1"/>
      <c r="K53" s="1"/>
      <c r="L53" s="1"/>
      <c r="M53" s="1"/>
    </row>
    <row r="54" spans="2:13" ht="18.75" thickBot="1" x14ac:dyDescent="0.3">
      <c r="B54" s="226" t="s">
        <v>59</v>
      </c>
      <c r="C54" s="226"/>
      <c r="D54" s="226"/>
      <c r="E54" s="226"/>
      <c r="F54" s="226"/>
      <c r="G54" s="226"/>
      <c r="H54" s="226"/>
      <c r="I54" s="226"/>
      <c r="J54" s="226"/>
      <c r="K54" s="226"/>
      <c r="L54" s="226"/>
      <c r="M54" s="226"/>
    </row>
    <row r="55" spans="2:13" ht="15" x14ac:dyDescent="0.25">
      <c r="B55" s="198">
        <v>1</v>
      </c>
      <c r="C55" s="201" t="s">
        <v>15</v>
      </c>
      <c r="D55" s="131" t="s">
        <v>1</v>
      </c>
      <c r="E55" s="45">
        <f>$F$15</f>
        <v>157187.80000000002</v>
      </c>
      <c r="F55" s="34">
        <f>E55*19%</f>
        <v>29865.682000000004</v>
      </c>
      <c r="G55" s="34">
        <v>5600</v>
      </c>
      <c r="H55" s="34">
        <v>29825</v>
      </c>
      <c r="I55" s="34">
        <f>+H55*19%</f>
        <v>5666.75</v>
      </c>
      <c r="J55" s="34">
        <v>8693</v>
      </c>
      <c r="K55" s="34">
        <f>+J55*19%</f>
        <v>1651.67</v>
      </c>
      <c r="L55" s="34">
        <v>8500</v>
      </c>
      <c r="M55" s="35">
        <f>SUM(E55:L55)</f>
        <v>246989.90200000003</v>
      </c>
    </row>
    <row r="56" spans="2:13" ht="15" x14ac:dyDescent="0.25">
      <c r="B56" s="199"/>
      <c r="C56" s="202"/>
      <c r="D56" s="132" t="s">
        <v>2</v>
      </c>
      <c r="E56" s="46">
        <f t="shared" ref="E56:E58" si="18">$F$15</f>
        <v>157187.80000000002</v>
      </c>
      <c r="F56" s="5">
        <f t="shared" ref="F56:F58" si="19">E56*19%</f>
        <v>29865.682000000004</v>
      </c>
      <c r="G56" s="5">
        <v>5600</v>
      </c>
      <c r="H56" s="5">
        <v>29825</v>
      </c>
      <c r="I56" s="5">
        <f t="shared" ref="I56:I58" si="20">+H56*19%</f>
        <v>5666.75</v>
      </c>
      <c r="J56" s="5">
        <v>8693</v>
      </c>
      <c r="K56" s="5">
        <f t="shared" ref="K56:K58" si="21">+J56*19%</f>
        <v>1651.67</v>
      </c>
      <c r="L56" s="5">
        <v>8800</v>
      </c>
      <c r="M56" s="37">
        <f>SUM(E56:L56)</f>
        <v>247289.90200000003</v>
      </c>
    </row>
    <row r="57" spans="2:13" ht="15" x14ac:dyDescent="0.25">
      <c r="B57" s="199"/>
      <c r="C57" s="202"/>
      <c r="D57" s="132" t="s">
        <v>3</v>
      </c>
      <c r="E57" s="46">
        <f t="shared" si="18"/>
        <v>157187.80000000002</v>
      </c>
      <c r="F57" s="5">
        <f t="shared" si="19"/>
        <v>29865.682000000004</v>
      </c>
      <c r="G57" s="5">
        <v>5600</v>
      </c>
      <c r="H57" s="5">
        <v>29825</v>
      </c>
      <c r="I57" s="5">
        <f t="shared" si="20"/>
        <v>5666.75</v>
      </c>
      <c r="J57" s="5">
        <v>8693</v>
      </c>
      <c r="K57" s="5">
        <f t="shared" si="21"/>
        <v>1651.67</v>
      </c>
      <c r="L57" s="5">
        <v>9100</v>
      </c>
      <c r="M57" s="37">
        <f t="shared" ref="M57:M58" si="22">SUM(E57:L57)</f>
        <v>247589.90200000003</v>
      </c>
    </row>
    <row r="58" spans="2:13" ht="15.75" thickBot="1" x14ac:dyDescent="0.3">
      <c r="B58" s="200"/>
      <c r="C58" s="223"/>
      <c r="D58" s="133" t="s">
        <v>4</v>
      </c>
      <c r="E58" s="47">
        <f t="shared" si="18"/>
        <v>157187.80000000002</v>
      </c>
      <c r="F58" s="39">
        <f t="shared" si="19"/>
        <v>29865.682000000004</v>
      </c>
      <c r="G58" s="39">
        <v>5600</v>
      </c>
      <c r="H58" s="39">
        <v>29825</v>
      </c>
      <c r="I58" s="39">
        <f t="shared" si="20"/>
        <v>5666.75</v>
      </c>
      <c r="J58" s="39">
        <v>8693</v>
      </c>
      <c r="K58" s="39">
        <f t="shared" si="21"/>
        <v>1651.67</v>
      </c>
      <c r="L58" s="39">
        <v>8800</v>
      </c>
      <c r="M58" s="40">
        <f t="shared" si="22"/>
        <v>247289.90200000003</v>
      </c>
    </row>
    <row r="59" spans="2:13" ht="15.75" thickBot="1" x14ac:dyDescent="0.3">
      <c r="B59" s="198">
        <v>2</v>
      </c>
      <c r="C59" s="227" t="s">
        <v>55</v>
      </c>
      <c r="D59" s="123" t="s">
        <v>17</v>
      </c>
      <c r="E59" s="124"/>
      <c r="F59" s="125"/>
      <c r="G59" s="125"/>
      <c r="H59" s="125"/>
      <c r="I59" s="125"/>
      <c r="J59" s="125"/>
      <c r="K59" s="125"/>
      <c r="L59" s="125"/>
      <c r="M59" s="126"/>
    </row>
    <row r="60" spans="2:13" ht="15" x14ac:dyDescent="0.25">
      <c r="B60" s="199"/>
      <c r="C60" s="205"/>
      <c r="D60" s="24" t="s">
        <v>1</v>
      </c>
      <c r="E60" s="29">
        <f>$F$16</f>
        <v>258669.6</v>
      </c>
      <c r="F60" s="34">
        <f t="shared" ref="F60:F63" si="23">E60*19%</f>
        <v>49147.224000000002</v>
      </c>
      <c r="G60" s="34">
        <v>5600</v>
      </c>
      <c r="H60" s="34">
        <v>29825</v>
      </c>
      <c r="I60" s="34">
        <f t="shared" ref="I60:I63" si="24">+H60*19%</f>
        <v>5666.75</v>
      </c>
      <c r="J60" s="34">
        <v>8693</v>
      </c>
      <c r="K60" s="34">
        <f t="shared" ref="K60:K63" si="25">+J60*19%</f>
        <v>1651.67</v>
      </c>
      <c r="L60" s="34">
        <v>9000</v>
      </c>
      <c r="M60" s="35">
        <f>SUM(E60:L60)</f>
        <v>368253.24400000001</v>
      </c>
    </row>
    <row r="61" spans="2:13" ht="15" x14ac:dyDescent="0.25">
      <c r="B61" s="199"/>
      <c r="C61" s="205"/>
      <c r="D61" s="25" t="s">
        <v>2</v>
      </c>
      <c r="E61" s="29">
        <f t="shared" ref="E61:E63" si="26">$F$16</f>
        <v>258669.6</v>
      </c>
      <c r="F61" s="5">
        <f t="shared" si="23"/>
        <v>49147.224000000002</v>
      </c>
      <c r="G61" s="5">
        <v>5600</v>
      </c>
      <c r="H61" s="5">
        <v>29825</v>
      </c>
      <c r="I61" s="5">
        <f t="shared" si="24"/>
        <v>5666.75</v>
      </c>
      <c r="J61" s="5">
        <v>8693</v>
      </c>
      <c r="K61" s="5">
        <f t="shared" si="25"/>
        <v>1651.67</v>
      </c>
      <c r="L61" s="5">
        <v>9300</v>
      </c>
      <c r="M61" s="37">
        <f t="shared" ref="M61:M63" si="27">SUM(E61:L61)</f>
        <v>368553.24400000001</v>
      </c>
    </row>
    <row r="62" spans="2:13" ht="15" x14ac:dyDescent="0.25">
      <c r="B62" s="199"/>
      <c r="C62" s="205"/>
      <c r="D62" s="25" t="s">
        <v>3</v>
      </c>
      <c r="E62" s="29">
        <f t="shared" si="26"/>
        <v>258669.6</v>
      </c>
      <c r="F62" s="5">
        <f t="shared" si="23"/>
        <v>49147.224000000002</v>
      </c>
      <c r="G62" s="5">
        <v>5600</v>
      </c>
      <c r="H62" s="5">
        <v>29825</v>
      </c>
      <c r="I62" s="5">
        <f t="shared" si="24"/>
        <v>5666.75</v>
      </c>
      <c r="J62" s="5">
        <v>8693</v>
      </c>
      <c r="K62" s="5">
        <f t="shared" si="25"/>
        <v>1651.67</v>
      </c>
      <c r="L62" s="5">
        <v>9700</v>
      </c>
      <c r="M62" s="37">
        <f t="shared" si="27"/>
        <v>368953.24400000001</v>
      </c>
    </row>
    <row r="63" spans="2:13" ht="15.75" thickBot="1" x14ac:dyDescent="0.3">
      <c r="B63" s="200"/>
      <c r="C63" s="206"/>
      <c r="D63" s="26" t="s">
        <v>4</v>
      </c>
      <c r="E63" s="29">
        <f t="shared" si="26"/>
        <v>258669.6</v>
      </c>
      <c r="F63" s="39">
        <f t="shared" si="23"/>
        <v>49147.224000000002</v>
      </c>
      <c r="G63" s="39">
        <v>5600</v>
      </c>
      <c r="H63" s="39">
        <v>29825</v>
      </c>
      <c r="I63" s="39">
        <f t="shared" si="24"/>
        <v>5666.75</v>
      </c>
      <c r="J63" s="39">
        <v>8693</v>
      </c>
      <c r="K63" s="39">
        <f t="shared" si="25"/>
        <v>1651.67</v>
      </c>
      <c r="L63" s="39">
        <v>9300</v>
      </c>
      <c r="M63" s="40">
        <f t="shared" si="27"/>
        <v>368553.24400000001</v>
      </c>
    </row>
    <row r="64" spans="2:13" ht="15.75" thickBot="1" x14ac:dyDescent="0.3">
      <c r="B64" s="198">
        <v>3</v>
      </c>
      <c r="C64" s="228" t="s">
        <v>56</v>
      </c>
      <c r="D64" s="27" t="s">
        <v>17</v>
      </c>
      <c r="E64" s="127"/>
      <c r="F64" s="128"/>
      <c r="G64" s="128"/>
      <c r="H64" s="128"/>
      <c r="I64" s="128"/>
      <c r="J64" s="128"/>
      <c r="K64" s="128"/>
      <c r="L64" s="128"/>
      <c r="M64" s="129"/>
    </row>
    <row r="65" spans="2:13" ht="15" x14ac:dyDescent="0.25">
      <c r="B65" s="199"/>
      <c r="C65" s="202"/>
      <c r="D65" s="28" t="s">
        <v>1</v>
      </c>
      <c r="E65" s="29">
        <f>$F$16</f>
        <v>258669.6</v>
      </c>
      <c r="F65" s="34">
        <f t="shared" ref="F65:F68" si="28">E65*19%</f>
        <v>49147.224000000002</v>
      </c>
      <c r="G65" s="34">
        <v>5600</v>
      </c>
      <c r="H65" s="34">
        <v>29825</v>
      </c>
      <c r="I65" s="34">
        <f t="shared" ref="I65:I68" si="29">+H65*19%</f>
        <v>5666.75</v>
      </c>
      <c r="J65" s="34">
        <v>8693</v>
      </c>
      <c r="K65" s="34">
        <f t="shared" ref="K65:K68" si="30">+J65*19%</f>
        <v>1651.67</v>
      </c>
      <c r="L65" s="34">
        <v>8400</v>
      </c>
      <c r="M65" s="35">
        <f>SUM(E65:L65)</f>
        <v>367653.24400000001</v>
      </c>
    </row>
    <row r="66" spans="2:13" ht="15" x14ac:dyDescent="0.25">
      <c r="B66" s="199"/>
      <c r="C66" s="202"/>
      <c r="D66" s="22" t="s">
        <v>2</v>
      </c>
      <c r="E66" s="29">
        <f t="shared" ref="E66:E68" si="31">$F$16</f>
        <v>258669.6</v>
      </c>
      <c r="F66" s="5">
        <f t="shared" si="28"/>
        <v>49147.224000000002</v>
      </c>
      <c r="G66" s="5">
        <v>5600</v>
      </c>
      <c r="H66" s="5">
        <v>29825</v>
      </c>
      <c r="I66" s="5">
        <f t="shared" si="29"/>
        <v>5666.75</v>
      </c>
      <c r="J66" s="5">
        <v>8693</v>
      </c>
      <c r="K66" s="5">
        <f t="shared" si="30"/>
        <v>1651.67</v>
      </c>
      <c r="L66" s="5">
        <v>8700</v>
      </c>
      <c r="M66" s="37">
        <f t="shared" ref="M66:M68" si="32">SUM(E66:L66)</f>
        <v>367953.24400000001</v>
      </c>
    </row>
    <row r="67" spans="2:13" ht="15" x14ac:dyDescent="0.25">
      <c r="B67" s="199"/>
      <c r="C67" s="202"/>
      <c r="D67" s="22" t="s">
        <v>3</v>
      </c>
      <c r="E67" s="29">
        <f t="shared" si="31"/>
        <v>258669.6</v>
      </c>
      <c r="F67" s="5">
        <f t="shared" si="28"/>
        <v>49147.224000000002</v>
      </c>
      <c r="G67" s="5">
        <v>5600</v>
      </c>
      <c r="H67" s="5">
        <v>29825</v>
      </c>
      <c r="I67" s="5">
        <f t="shared" si="29"/>
        <v>5666.75</v>
      </c>
      <c r="J67" s="5">
        <v>8693</v>
      </c>
      <c r="K67" s="5">
        <f t="shared" si="30"/>
        <v>1651.67</v>
      </c>
      <c r="L67" s="5">
        <v>9000</v>
      </c>
      <c r="M67" s="37">
        <f t="shared" si="32"/>
        <v>368253.24400000001</v>
      </c>
    </row>
    <row r="68" spans="2:13" ht="15.75" thickBot="1" x14ac:dyDescent="0.3">
      <c r="B68" s="200"/>
      <c r="C68" s="203"/>
      <c r="D68" s="23" t="s">
        <v>4</v>
      </c>
      <c r="E68" s="29">
        <f t="shared" si="31"/>
        <v>258669.6</v>
      </c>
      <c r="F68" s="39">
        <f t="shared" si="28"/>
        <v>49147.224000000002</v>
      </c>
      <c r="G68" s="39">
        <v>5600</v>
      </c>
      <c r="H68" s="39">
        <v>29825</v>
      </c>
      <c r="I68" s="39">
        <f t="shared" si="29"/>
        <v>5666.75</v>
      </c>
      <c r="J68" s="39">
        <v>8693</v>
      </c>
      <c r="K68" s="39">
        <f t="shared" si="30"/>
        <v>1651.67</v>
      </c>
      <c r="L68" s="39">
        <v>8700</v>
      </c>
      <c r="M68" s="40">
        <f t="shared" si="32"/>
        <v>367953.24400000001</v>
      </c>
    </row>
    <row r="69" spans="2:13" ht="15.75" thickBot="1" x14ac:dyDescent="0.3">
      <c r="B69" s="156">
        <v>4</v>
      </c>
      <c r="C69" s="229" t="s">
        <v>57</v>
      </c>
      <c r="D69" s="30" t="s">
        <v>17</v>
      </c>
      <c r="E69" s="134"/>
      <c r="F69" s="135"/>
      <c r="G69" s="135"/>
      <c r="H69" s="135"/>
      <c r="I69" s="135"/>
      <c r="J69" s="135"/>
      <c r="K69" s="135"/>
      <c r="L69" s="135"/>
      <c r="M69" s="136"/>
    </row>
    <row r="70" spans="2:13" ht="15" x14ac:dyDescent="0.25">
      <c r="B70" s="157"/>
      <c r="C70" s="191"/>
      <c r="D70" s="31" t="s">
        <v>1</v>
      </c>
      <c r="E70" s="29">
        <f>$F$17</f>
        <v>422154.6</v>
      </c>
      <c r="F70" s="21">
        <f t="shared" ref="F70:F73" si="33">E70*19%</f>
        <v>80209.373999999996</v>
      </c>
      <c r="G70" s="34">
        <v>5600</v>
      </c>
      <c r="H70" s="34">
        <v>29825</v>
      </c>
      <c r="I70" s="21">
        <f t="shared" ref="I70:I73" si="34">+H70*19%</f>
        <v>5666.75</v>
      </c>
      <c r="J70" s="34">
        <v>8693</v>
      </c>
      <c r="K70" s="21">
        <f t="shared" ref="K70:K73" si="35">+J70*19%</f>
        <v>1651.67</v>
      </c>
      <c r="L70" s="21">
        <v>8500</v>
      </c>
      <c r="M70" s="48">
        <f>SUM(E70:L70)</f>
        <v>562300.39399999997</v>
      </c>
    </row>
    <row r="71" spans="2:13" ht="15" x14ac:dyDescent="0.25">
      <c r="B71" s="157"/>
      <c r="C71" s="191"/>
      <c r="D71" s="25" t="s">
        <v>2</v>
      </c>
      <c r="E71" s="29">
        <f t="shared" ref="E71:E73" si="36">$F$17</f>
        <v>422154.6</v>
      </c>
      <c r="F71" s="5">
        <f t="shared" si="33"/>
        <v>80209.373999999996</v>
      </c>
      <c r="G71" s="5">
        <v>5600</v>
      </c>
      <c r="H71" s="5">
        <v>29825</v>
      </c>
      <c r="I71" s="5">
        <f t="shared" si="34"/>
        <v>5666.75</v>
      </c>
      <c r="J71" s="5">
        <v>8693</v>
      </c>
      <c r="K71" s="5">
        <f t="shared" si="35"/>
        <v>1651.67</v>
      </c>
      <c r="L71" s="5">
        <v>8800</v>
      </c>
      <c r="M71" s="37">
        <f>SUM(E71:L71)</f>
        <v>562600.39399999997</v>
      </c>
    </row>
    <row r="72" spans="2:13" ht="15" x14ac:dyDescent="0.25">
      <c r="B72" s="157"/>
      <c r="C72" s="191"/>
      <c r="D72" s="25" t="s">
        <v>3</v>
      </c>
      <c r="E72" s="29">
        <f t="shared" si="36"/>
        <v>422154.6</v>
      </c>
      <c r="F72" s="5">
        <f t="shared" si="33"/>
        <v>80209.373999999996</v>
      </c>
      <c r="G72" s="5">
        <v>5600</v>
      </c>
      <c r="H72" s="5">
        <v>29825</v>
      </c>
      <c r="I72" s="5">
        <f t="shared" si="34"/>
        <v>5666.75</v>
      </c>
      <c r="J72" s="5">
        <v>8693</v>
      </c>
      <c r="K72" s="5">
        <f t="shared" si="35"/>
        <v>1651.67</v>
      </c>
      <c r="L72" s="5">
        <v>9100</v>
      </c>
      <c r="M72" s="37">
        <f>SUM(E72:L72)</f>
        <v>562900.39399999997</v>
      </c>
    </row>
    <row r="73" spans="2:13" ht="15.75" thickBot="1" x14ac:dyDescent="0.3">
      <c r="B73" s="194"/>
      <c r="C73" s="221"/>
      <c r="D73" s="26" t="s">
        <v>4</v>
      </c>
      <c r="E73" s="29">
        <f t="shared" si="36"/>
        <v>422154.6</v>
      </c>
      <c r="F73" s="39">
        <f t="shared" si="33"/>
        <v>80209.373999999996</v>
      </c>
      <c r="G73" s="39">
        <v>5600</v>
      </c>
      <c r="H73" s="39">
        <v>29825</v>
      </c>
      <c r="I73" s="39">
        <f t="shared" si="34"/>
        <v>5666.75</v>
      </c>
      <c r="J73" s="39">
        <v>8693</v>
      </c>
      <c r="K73" s="39">
        <f t="shared" si="35"/>
        <v>1651.67</v>
      </c>
      <c r="L73" s="39">
        <v>8800</v>
      </c>
      <c r="M73" s="40">
        <f>SUM(E73:L73)</f>
        <v>562600.39399999997</v>
      </c>
    </row>
    <row r="74" spans="2:13" ht="15.75" thickBot="1" x14ac:dyDescent="0.3">
      <c r="B74" s="156">
        <v>5</v>
      </c>
      <c r="C74" s="224" t="s">
        <v>58</v>
      </c>
      <c r="D74" s="27" t="s">
        <v>17</v>
      </c>
      <c r="E74" s="134"/>
      <c r="F74" s="135"/>
      <c r="G74" s="135"/>
      <c r="H74" s="135"/>
      <c r="I74" s="135"/>
      <c r="J74" s="135"/>
      <c r="K74" s="135"/>
      <c r="L74" s="135"/>
      <c r="M74" s="136"/>
    </row>
    <row r="75" spans="2:13" ht="15" x14ac:dyDescent="0.25">
      <c r="B75" s="157"/>
      <c r="C75" s="196"/>
      <c r="D75" s="28" t="s">
        <v>1</v>
      </c>
      <c r="E75" s="29">
        <f>$F$17</f>
        <v>422154.6</v>
      </c>
      <c r="F75" s="21">
        <f t="shared" ref="F75:F78" si="37">E75*19%</f>
        <v>80209.373999999996</v>
      </c>
      <c r="G75" s="34">
        <v>5600</v>
      </c>
      <c r="H75" s="34">
        <v>29825</v>
      </c>
      <c r="I75" s="21">
        <f t="shared" ref="I75:I78" si="38">+H75*19%</f>
        <v>5666.75</v>
      </c>
      <c r="J75" s="34">
        <v>8693</v>
      </c>
      <c r="K75" s="21">
        <f t="shared" ref="K75:K78" si="39">+J75*19%</f>
        <v>1651.67</v>
      </c>
      <c r="L75" s="21">
        <v>8100</v>
      </c>
      <c r="M75" s="48">
        <f>SUM(E75:L75)</f>
        <v>561900.39399999997</v>
      </c>
    </row>
    <row r="76" spans="2:13" ht="15" x14ac:dyDescent="0.25">
      <c r="B76" s="157"/>
      <c r="C76" s="196"/>
      <c r="D76" s="22" t="s">
        <v>2</v>
      </c>
      <c r="E76" s="29">
        <f t="shared" ref="E76:E78" si="40">$F$17</f>
        <v>422154.6</v>
      </c>
      <c r="F76" s="5">
        <f t="shared" si="37"/>
        <v>80209.373999999996</v>
      </c>
      <c r="G76" s="5">
        <v>5600</v>
      </c>
      <c r="H76" s="5">
        <v>29825</v>
      </c>
      <c r="I76" s="5">
        <f t="shared" si="38"/>
        <v>5666.75</v>
      </c>
      <c r="J76" s="5">
        <v>8693</v>
      </c>
      <c r="K76" s="5">
        <f t="shared" si="39"/>
        <v>1651.67</v>
      </c>
      <c r="L76" s="5">
        <v>8300</v>
      </c>
      <c r="M76" s="37">
        <f>SUM(E76:L76)</f>
        <v>562100.39399999997</v>
      </c>
    </row>
    <row r="77" spans="2:13" ht="15" x14ac:dyDescent="0.25">
      <c r="B77" s="157"/>
      <c r="C77" s="196"/>
      <c r="D77" s="22" t="s">
        <v>3</v>
      </c>
      <c r="E77" s="29">
        <f t="shared" si="40"/>
        <v>422154.6</v>
      </c>
      <c r="F77" s="5">
        <f t="shared" si="37"/>
        <v>80209.373999999996</v>
      </c>
      <c r="G77" s="5">
        <v>5600</v>
      </c>
      <c r="H77" s="5">
        <v>29825</v>
      </c>
      <c r="I77" s="5">
        <f t="shared" si="38"/>
        <v>5666.75</v>
      </c>
      <c r="J77" s="5">
        <v>8693</v>
      </c>
      <c r="K77" s="5">
        <f t="shared" si="39"/>
        <v>1651.67</v>
      </c>
      <c r="L77" s="5">
        <v>8500</v>
      </c>
      <c r="M77" s="37">
        <f>SUM(E77:L77)</f>
        <v>562300.39399999997</v>
      </c>
    </row>
    <row r="78" spans="2:13" ht="15.75" thickBot="1" x14ac:dyDescent="0.3">
      <c r="B78" s="158"/>
      <c r="C78" s="225"/>
      <c r="D78" s="49" t="s">
        <v>4</v>
      </c>
      <c r="E78" s="29">
        <f t="shared" si="40"/>
        <v>422154.6</v>
      </c>
      <c r="F78" s="39">
        <f t="shared" si="37"/>
        <v>80209.373999999996</v>
      </c>
      <c r="G78" s="39">
        <v>5600</v>
      </c>
      <c r="H78" s="39">
        <v>29825</v>
      </c>
      <c r="I78" s="39">
        <f t="shared" si="38"/>
        <v>5666.75</v>
      </c>
      <c r="J78" s="39">
        <v>8693</v>
      </c>
      <c r="K78" s="39">
        <f t="shared" si="39"/>
        <v>1651.67</v>
      </c>
      <c r="L78" s="39">
        <v>8300</v>
      </c>
      <c r="M78" s="40">
        <f>SUM(E78:L78)</f>
        <v>562100.39399999997</v>
      </c>
    </row>
  </sheetData>
  <mergeCells count="41">
    <mergeCell ref="C12:F12"/>
    <mergeCell ref="H12:L12"/>
    <mergeCell ref="B2:C2"/>
    <mergeCell ref="E2:M2"/>
    <mergeCell ref="B3:M3"/>
    <mergeCell ref="B4:M4"/>
    <mergeCell ref="E7:G8"/>
    <mergeCell ref="E9:G9"/>
    <mergeCell ref="B25:B27"/>
    <mergeCell ref="C25:D27"/>
    <mergeCell ref="E26:F26"/>
    <mergeCell ref="H26:I26"/>
    <mergeCell ref="J26:K26"/>
    <mergeCell ref="C13:D13"/>
    <mergeCell ref="E13:F13"/>
    <mergeCell ref="D19:E21"/>
    <mergeCell ref="I19:L19"/>
    <mergeCell ref="B24:M24"/>
    <mergeCell ref="B42:B46"/>
    <mergeCell ref="C42:C46"/>
    <mergeCell ref="B47:B51"/>
    <mergeCell ref="C47:C51"/>
    <mergeCell ref="B28:B31"/>
    <mergeCell ref="C28:C31"/>
    <mergeCell ref="B32:B36"/>
    <mergeCell ref="C32:C36"/>
    <mergeCell ref="B37:B41"/>
    <mergeCell ref="C37:C41"/>
    <mergeCell ref="B74:B78"/>
    <mergeCell ref="C74:C78"/>
    <mergeCell ref="B52:D52"/>
    <mergeCell ref="E52:M52"/>
    <mergeCell ref="B54:M54"/>
    <mergeCell ref="B55:B58"/>
    <mergeCell ref="C55:C58"/>
    <mergeCell ref="B59:B63"/>
    <mergeCell ref="C59:C63"/>
    <mergeCell ref="B64:B68"/>
    <mergeCell ref="C64:C68"/>
    <mergeCell ref="B69:B73"/>
    <mergeCell ref="C69:C73"/>
  </mergeCells>
  <hyperlinks>
    <hyperlink ref="D19" r:id="rId1" xr:uid="{00000000-0004-0000-0200-000000000000}"/>
    <hyperlink ref="E7:G8" r:id="rId2" display="https://mintransporte.gov.co/loader.php?lServicio=Tools2&amp;lTipo=descargas&amp;lFuncion=descargar&amp;idFile=28313" xr:uid="{00000000-0004-0000-0200-000001000000}"/>
    <hyperlink ref="C12:F12" r:id="rId3" display="https://www.dian.gov.co/normatividad/Normatividad/Resoluci%C3%B3n%20000238%20de%2015-12-2025.Pdf" xr:uid="{00000000-0004-0000-0200-000002000000}"/>
    <hyperlink ref="I19:L19" r:id="rId4" display="https://www.revisiontecnicomecanica-inteco.com/" xr:uid="{00000000-0004-0000-0200-000003000000}"/>
    <hyperlink ref="C12" r:id="rId5" xr:uid="{00000000-0004-0000-0200-000004000000}"/>
    <hyperlink ref="E7" r:id="rId6" xr:uid="{00000000-0004-0000-0200-000005000000}"/>
  </hyperlinks>
  <pageMargins left="0.7" right="0.7" top="0.75" bottom="0.75" header="0.3" footer="0.3"/>
  <pageSetup paperSize="226" orientation="portrait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0"/>
  <sheetViews>
    <sheetView showGridLines="0" tabSelected="1" zoomScale="85" zoomScaleNormal="85" workbookViewId="0">
      <selection activeCell="K124" sqref="K124"/>
    </sheetView>
  </sheetViews>
  <sheetFormatPr baseColWidth="10" defaultColWidth="43.7109375" defaultRowHeight="12.75" x14ac:dyDescent="0.25"/>
  <cols>
    <col min="1" max="1" width="5" style="1" customWidth="1"/>
    <col min="2" max="2" width="27.7109375" style="1" customWidth="1"/>
    <col min="3" max="3" width="31.42578125" style="1" customWidth="1"/>
    <col min="4" max="4" width="27.5703125" style="1" customWidth="1"/>
    <col min="5" max="5" width="25.7109375" style="6" customWidth="1"/>
    <col min="6" max="8" width="25.7109375" style="2" customWidth="1"/>
    <col min="9" max="9" width="14.140625" style="2" customWidth="1"/>
    <col min="10" max="10" width="14.28515625" style="2" customWidth="1"/>
    <col min="11" max="11" width="14.85546875" style="2" customWidth="1"/>
    <col min="12" max="12" width="21" style="2" customWidth="1"/>
    <col min="13" max="13" width="18.7109375" style="2" customWidth="1"/>
    <col min="14" max="14" width="21.85546875" style="1" customWidth="1"/>
    <col min="15" max="16" width="43.7109375" style="1"/>
    <col min="17" max="17" width="13.28515625" style="1" bestFit="1" customWidth="1"/>
    <col min="18" max="18" width="11.85546875" style="1" bestFit="1" customWidth="1"/>
    <col min="19" max="19" width="10.5703125" style="1" bestFit="1" customWidth="1"/>
    <col min="20" max="20" width="12.28515625" style="1" bestFit="1" customWidth="1"/>
    <col min="21" max="21" width="10.5703125" style="1" bestFit="1" customWidth="1"/>
    <col min="22" max="22" width="12.28515625" style="1" bestFit="1" customWidth="1"/>
    <col min="23" max="24" width="10.5703125" style="1" bestFit="1" customWidth="1"/>
    <col min="25" max="25" width="13.28515625" style="1" bestFit="1" customWidth="1"/>
    <col min="26" max="16384" width="43.7109375" style="1"/>
  </cols>
  <sheetData>
    <row r="1" spans="2:13" ht="13.5" thickBot="1" x14ac:dyDescent="0.3"/>
    <row r="2" spans="2:13" s="4" customFormat="1" ht="47.25" customHeight="1" thickBot="1" x14ac:dyDescent="0.3">
      <c r="B2" s="208"/>
      <c r="C2" s="209"/>
      <c r="D2" s="3"/>
      <c r="E2" s="210" t="s">
        <v>0</v>
      </c>
      <c r="F2" s="211"/>
      <c r="G2" s="211"/>
      <c r="H2" s="211"/>
      <c r="I2" s="211"/>
      <c r="J2" s="211"/>
      <c r="K2" s="211"/>
      <c r="L2" s="211"/>
      <c r="M2" s="212"/>
    </row>
    <row r="3" spans="2:13" s="4" customFormat="1" ht="52.5" customHeight="1" thickBot="1" x14ac:dyDescent="0.3">
      <c r="B3" s="213" t="s">
        <v>22</v>
      </c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5"/>
    </row>
    <row r="4" spans="2:13" ht="13.5" thickBot="1" x14ac:dyDescent="0.3">
      <c r="E4" s="1"/>
      <c r="F4" s="1"/>
      <c r="G4" s="1"/>
      <c r="H4" s="1"/>
    </row>
    <row r="5" spans="2:13" ht="20.100000000000001" customHeight="1" thickBot="1" x14ac:dyDescent="0.3">
      <c r="B5" s="182" t="s">
        <v>26</v>
      </c>
      <c r="C5" s="183"/>
      <c r="D5" s="183"/>
      <c r="E5" s="183"/>
      <c r="F5" s="183"/>
      <c r="G5" s="184"/>
      <c r="H5" s="1"/>
      <c r="I5" s="1"/>
      <c r="J5" s="1"/>
      <c r="K5" s="1"/>
      <c r="L5" s="1"/>
      <c r="M5" s="1"/>
    </row>
    <row r="6" spans="2:13" ht="20.100000000000001" customHeight="1" x14ac:dyDescent="0.25">
      <c r="B6" s="153" t="s">
        <v>5</v>
      </c>
      <c r="C6" s="154" t="s">
        <v>6</v>
      </c>
      <c r="D6" s="216"/>
      <c r="E6" s="145" t="s">
        <v>25</v>
      </c>
      <c r="F6" s="145" t="s">
        <v>27</v>
      </c>
      <c r="G6" s="150" t="s">
        <v>23</v>
      </c>
      <c r="H6" s="1"/>
      <c r="I6" s="1"/>
      <c r="J6" s="1"/>
      <c r="K6" s="1"/>
      <c r="L6" s="1"/>
      <c r="M6" s="1"/>
    </row>
    <row r="7" spans="2:13" ht="20.100000000000001" customHeight="1" thickBot="1" x14ac:dyDescent="0.3">
      <c r="B7" s="153"/>
      <c r="C7" s="154"/>
      <c r="D7" s="216"/>
      <c r="E7" s="146"/>
      <c r="F7" s="146"/>
      <c r="G7" s="151"/>
      <c r="H7" s="1"/>
      <c r="I7" s="1"/>
      <c r="J7" s="1"/>
      <c r="K7" s="1"/>
      <c r="L7" s="1"/>
      <c r="M7" s="1"/>
    </row>
    <row r="8" spans="2:13" ht="20.100000000000001" customHeight="1" thickBot="1" x14ac:dyDescent="0.35">
      <c r="B8" s="153"/>
      <c r="C8" s="154"/>
      <c r="D8" s="216"/>
      <c r="E8" s="66" t="s">
        <v>14</v>
      </c>
      <c r="F8" s="15" t="s">
        <v>14</v>
      </c>
      <c r="G8" s="152"/>
      <c r="H8" s="1"/>
      <c r="I8" s="1"/>
      <c r="J8" s="1"/>
      <c r="K8" s="1"/>
      <c r="L8" s="1"/>
      <c r="M8" s="1"/>
    </row>
    <row r="9" spans="2:13" ht="15.75" x14ac:dyDescent="0.25">
      <c r="B9" s="156">
        <v>1</v>
      </c>
      <c r="C9" s="162" t="s">
        <v>15</v>
      </c>
      <c r="D9" s="67" t="s">
        <v>1</v>
      </c>
      <c r="E9" s="68">
        <v>230300</v>
      </c>
      <c r="F9" s="76">
        <v>233676</v>
      </c>
      <c r="G9" s="81">
        <f>(E9+F9)/2</f>
        <v>231988</v>
      </c>
      <c r="H9" s="1"/>
      <c r="I9" s="1"/>
      <c r="J9" s="1"/>
      <c r="K9" s="1"/>
      <c r="L9" s="1"/>
      <c r="M9" s="1"/>
    </row>
    <row r="10" spans="2:13" ht="20.100000000000001" customHeight="1" x14ac:dyDescent="0.25">
      <c r="B10" s="157"/>
      <c r="C10" s="163"/>
      <c r="D10" s="63" t="s">
        <v>2</v>
      </c>
      <c r="E10" s="12">
        <v>230600</v>
      </c>
      <c r="F10" s="16">
        <v>233976</v>
      </c>
      <c r="G10" s="82">
        <f t="shared" ref="G10:G12" si="0">(E10+F10)/2</f>
        <v>232288</v>
      </c>
      <c r="H10" s="1"/>
      <c r="I10" s="1"/>
      <c r="J10" s="1"/>
      <c r="K10" s="1"/>
      <c r="L10" s="1"/>
      <c r="M10" s="1"/>
    </row>
    <row r="11" spans="2:13" ht="15.75" x14ac:dyDescent="0.25">
      <c r="B11" s="157"/>
      <c r="C11" s="163"/>
      <c r="D11" s="63" t="s">
        <v>3</v>
      </c>
      <c r="E11" s="12">
        <v>230900</v>
      </c>
      <c r="F11" s="16">
        <v>234276</v>
      </c>
      <c r="G11" s="82">
        <f t="shared" si="0"/>
        <v>232588</v>
      </c>
      <c r="H11" s="1"/>
      <c r="I11" s="1"/>
      <c r="J11" s="1"/>
      <c r="K11" s="1"/>
      <c r="L11" s="1"/>
      <c r="M11" s="1"/>
    </row>
    <row r="12" spans="2:13" ht="16.5" thickBot="1" x14ac:dyDescent="0.3">
      <c r="B12" s="158"/>
      <c r="C12" s="164"/>
      <c r="D12" s="69" t="s">
        <v>4</v>
      </c>
      <c r="E12" s="70">
        <v>230600</v>
      </c>
      <c r="F12" s="77">
        <v>233976</v>
      </c>
      <c r="G12" s="83">
        <f t="shared" si="0"/>
        <v>232288</v>
      </c>
      <c r="H12" s="1"/>
      <c r="I12" s="1"/>
      <c r="J12" s="1"/>
      <c r="K12" s="1"/>
      <c r="L12" s="1"/>
      <c r="M12" s="1"/>
    </row>
    <row r="13" spans="2:13" ht="15.75" x14ac:dyDescent="0.25">
      <c r="B13" s="142">
        <v>2</v>
      </c>
      <c r="C13" s="178" t="s">
        <v>16</v>
      </c>
      <c r="D13" s="71" t="s">
        <v>17</v>
      </c>
      <c r="E13" s="72"/>
      <c r="F13" s="78"/>
      <c r="G13" s="84"/>
      <c r="H13" s="1"/>
      <c r="I13" s="1"/>
      <c r="J13" s="1"/>
      <c r="K13" s="1"/>
      <c r="L13" s="1"/>
      <c r="M13" s="1"/>
    </row>
    <row r="14" spans="2:13" ht="15.75" x14ac:dyDescent="0.25">
      <c r="B14" s="143"/>
      <c r="C14" s="179"/>
      <c r="D14" s="64" t="s">
        <v>1</v>
      </c>
      <c r="E14" s="11">
        <v>340300</v>
      </c>
      <c r="F14" s="17">
        <v>343656</v>
      </c>
      <c r="G14" s="82">
        <f>(E14+F14)/2</f>
        <v>341978</v>
      </c>
      <c r="H14" s="1"/>
      <c r="I14" s="1"/>
      <c r="J14" s="1"/>
      <c r="K14" s="1"/>
      <c r="L14" s="1"/>
      <c r="M14" s="1"/>
    </row>
    <row r="15" spans="2:13" ht="15.75" x14ac:dyDescent="0.25">
      <c r="B15" s="143"/>
      <c r="C15" s="179"/>
      <c r="D15" s="64" t="s">
        <v>2</v>
      </c>
      <c r="E15" s="11">
        <v>340600</v>
      </c>
      <c r="F15" s="17">
        <v>343956</v>
      </c>
      <c r="G15" s="82">
        <f t="shared" ref="G15:G17" si="1">(E15+F15)/2</f>
        <v>342278</v>
      </c>
      <c r="H15" s="1"/>
      <c r="I15" s="1"/>
      <c r="J15" s="1"/>
      <c r="K15" s="1"/>
      <c r="L15" s="1"/>
      <c r="M15" s="1"/>
    </row>
    <row r="16" spans="2:13" ht="15.75" x14ac:dyDescent="0.25">
      <c r="B16" s="143"/>
      <c r="C16" s="179"/>
      <c r="D16" s="64" t="s">
        <v>3</v>
      </c>
      <c r="E16" s="11">
        <v>341000</v>
      </c>
      <c r="F16" s="17">
        <v>344356</v>
      </c>
      <c r="G16" s="82">
        <f t="shared" si="1"/>
        <v>342678</v>
      </c>
      <c r="H16" s="1"/>
      <c r="I16" s="1"/>
      <c r="J16" s="1"/>
      <c r="K16" s="1"/>
      <c r="L16" s="1"/>
      <c r="M16" s="1"/>
    </row>
    <row r="17" spans="2:13" ht="16.5" thickBot="1" x14ac:dyDescent="0.3">
      <c r="B17" s="144"/>
      <c r="C17" s="180"/>
      <c r="D17" s="73" t="s">
        <v>4</v>
      </c>
      <c r="E17" s="74">
        <v>340600</v>
      </c>
      <c r="F17" s="79">
        <v>343956</v>
      </c>
      <c r="G17" s="83">
        <f t="shared" si="1"/>
        <v>342278</v>
      </c>
      <c r="H17" s="1"/>
      <c r="I17" s="1"/>
      <c r="J17" s="1"/>
      <c r="K17" s="1"/>
      <c r="L17" s="1"/>
      <c r="M17" s="1"/>
    </row>
    <row r="18" spans="2:13" ht="15.75" x14ac:dyDescent="0.25">
      <c r="B18" s="156">
        <v>3</v>
      </c>
      <c r="C18" s="181" t="s">
        <v>18</v>
      </c>
      <c r="D18" s="67" t="s">
        <v>17</v>
      </c>
      <c r="E18" s="75"/>
      <c r="F18" s="80"/>
      <c r="G18" s="81"/>
      <c r="H18" s="1"/>
      <c r="I18" s="1"/>
      <c r="J18" s="1"/>
      <c r="K18" s="1"/>
      <c r="L18" s="1"/>
      <c r="M18" s="1"/>
    </row>
    <row r="19" spans="2:13" ht="15.75" x14ac:dyDescent="0.25">
      <c r="B19" s="157"/>
      <c r="C19" s="163"/>
      <c r="D19" s="63" t="s">
        <v>1</v>
      </c>
      <c r="E19" s="12">
        <v>316928</v>
      </c>
      <c r="F19" s="16">
        <v>343056</v>
      </c>
      <c r="G19" s="82">
        <f t="shared" ref="G19:G22" si="2">(E19+F19)/2</f>
        <v>329992</v>
      </c>
      <c r="H19" s="1"/>
      <c r="I19" s="1"/>
      <c r="J19" s="1"/>
      <c r="K19" s="1"/>
      <c r="L19" s="1"/>
      <c r="M19" s="1"/>
    </row>
    <row r="20" spans="2:13" ht="15.75" x14ac:dyDescent="0.25">
      <c r="B20" s="157"/>
      <c r="C20" s="163"/>
      <c r="D20" s="63" t="s">
        <v>2</v>
      </c>
      <c r="E20" s="12">
        <v>317228</v>
      </c>
      <c r="F20" s="16">
        <v>343356</v>
      </c>
      <c r="G20" s="82">
        <f t="shared" si="2"/>
        <v>330292</v>
      </c>
      <c r="H20" s="1"/>
      <c r="I20" s="1"/>
      <c r="J20" s="1"/>
      <c r="K20" s="1"/>
      <c r="L20" s="1"/>
      <c r="M20" s="1"/>
    </row>
    <row r="21" spans="2:13" ht="15.75" x14ac:dyDescent="0.25">
      <c r="B21" s="157"/>
      <c r="C21" s="163"/>
      <c r="D21" s="63" t="s">
        <v>3</v>
      </c>
      <c r="E21" s="12">
        <v>317528</v>
      </c>
      <c r="F21" s="16">
        <v>343656</v>
      </c>
      <c r="G21" s="82">
        <f t="shared" si="2"/>
        <v>330592</v>
      </c>
      <c r="H21" s="1"/>
      <c r="I21" s="1"/>
      <c r="J21" s="1"/>
      <c r="K21" s="1"/>
      <c r="L21" s="1"/>
      <c r="M21" s="1"/>
    </row>
    <row r="22" spans="2:13" ht="16.5" thickBot="1" x14ac:dyDescent="0.3">
      <c r="B22" s="158"/>
      <c r="C22" s="164"/>
      <c r="D22" s="69" t="s">
        <v>4</v>
      </c>
      <c r="E22" s="70">
        <v>317228</v>
      </c>
      <c r="F22" s="77">
        <v>343356</v>
      </c>
      <c r="G22" s="83">
        <f t="shared" si="2"/>
        <v>330292</v>
      </c>
      <c r="H22" s="1"/>
      <c r="I22" s="1"/>
      <c r="J22" s="1"/>
      <c r="K22" s="1"/>
      <c r="L22" s="1"/>
      <c r="M22" s="1"/>
    </row>
    <row r="23" spans="2:13" ht="15.75" x14ac:dyDescent="0.25">
      <c r="B23" s="142">
        <v>4</v>
      </c>
      <c r="C23" s="175" t="s">
        <v>19</v>
      </c>
      <c r="D23" s="71" t="s">
        <v>17</v>
      </c>
      <c r="E23" s="42"/>
      <c r="F23" s="60"/>
      <c r="G23" s="85"/>
      <c r="H23" s="1"/>
      <c r="I23" s="1"/>
      <c r="J23" s="1"/>
      <c r="K23" s="1"/>
      <c r="L23" s="1"/>
      <c r="M23" s="1"/>
    </row>
    <row r="24" spans="2:13" ht="15.75" x14ac:dyDescent="0.25">
      <c r="B24" s="143"/>
      <c r="C24" s="176"/>
      <c r="D24" s="64" t="s">
        <v>1</v>
      </c>
      <c r="E24" s="11">
        <v>476600</v>
      </c>
      <c r="F24" s="17">
        <v>518086</v>
      </c>
      <c r="G24" s="82">
        <f t="shared" ref="G24:G27" si="3">(E24+F24)/2</f>
        <v>497343</v>
      </c>
      <c r="H24" s="1"/>
      <c r="I24" s="1"/>
      <c r="J24" s="1"/>
      <c r="K24" s="1"/>
      <c r="L24" s="1"/>
      <c r="M24" s="1"/>
    </row>
    <row r="25" spans="2:13" ht="15.75" x14ac:dyDescent="0.25">
      <c r="B25" s="143"/>
      <c r="C25" s="176"/>
      <c r="D25" s="64" t="s">
        <v>2</v>
      </c>
      <c r="E25" s="11">
        <v>476900</v>
      </c>
      <c r="F25" s="17">
        <v>518386</v>
      </c>
      <c r="G25" s="82">
        <f t="shared" si="3"/>
        <v>497643</v>
      </c>
      <c r="H25" s="1"/>
      <c r="I25" s="1"/>
      <c r="J25" s="1"/>
      <c r="K25" s="1"/>
      <c r="L25" s="1"/>
      <c r="M25" s="1"/>
    </row>
    <row r="26" spans="2:13" ht="15.75" x14ac:dyDescent="0.25">
      <c r="B26" s="143"/>
      <c r="C26" s="176"/>
      <c r="D26" s="64" t="s">
        <v>3</v>
      </c>
      <c r="E26" s="11">
        <v>477200</v>
      </c>
      <c r="F26" s="17">
        <v>518686</v>
      </c>
      <c r="G26" s="82">
        <f t="shared" si="3"/>
        <v>497943</v>
      </c>
      <c r="H26" s="1"/>
      <c r="I26" s="1"/>
      <c r="J26" s="1"/>
      <c r="K26" s="1"/>
      <c r="L26" s="1"/>
      <c r="M26" s="1"/>
    </row>
    <row r="27" spans="2:13" ht="16.5" thickBot="1" x14ac:dyDescent="0.3">
      <c r="B27" s="144"/>
      <c r="C27" s="177"/>
      <c r="D27" s="73" t="s">
        <v>4</v>
      </c>
      <c r="E27" s="74">
        <v>476900</v>
      </c>
      <c r="F27" s="79">
        <v>518386</v>
      </c>
      <c r="G27" s="83">
        <f t="shared" si="3"/>
        <v>497643</v>
      </c>
      <c r="H27" s="1"/>
      <c r="I27" s="1"/>
      <c r="J27" s="1"/>
      <c r="K27" s="1"/>
      <c r="L27" s="1"/>
      <c r="M27" s="1"/>
    </row>
    <row r="28" spans="2:13" ht="15.75" x14ac:dyDescent="0.25">
      <c r="B28" s="156">
        <v>5</v>
      </c>
      <c r="C28" s="159" t="s">
        <v>20</v>
      </c>
      <c r="D28" s="67" t="s">
        <v>17</v>
      </c>
      <c r="E28" s="34"/>
      <c r="F28" s="52"/>
      <c r="G28" s="81"/>
      <c r="H28" s="1"/>
      <c r="I28" s="1"/>
      <c r="J28" s="1"/>
      <c r="K28" s="1"/>
      <c r="L28" s="1"/>
      <c r="M28" s="1"/>
    </row>
    <row r="29" spans="2:13" ht="15.75" x14ac:dyDescent="0.25">
      <c r="B29" s="157"/>
      <c r="C29" s="160"/>
      <c r="D29" s="63" t="s">
        <v>1</v>
      </c>
      <c r="E29" s="12">
        <v>476200</v>
      </c>
      <c r="F29" s="16">
        <v>517686</v>
      </c>
      <c r="G29" s="82">
        <f t="shared" ref="G29:G32" si="4">(E29+F29)/2</f>
        <v>496943</v>
      </c>
      <c r="H29" s="1"/>
      <c r="I29" s="1"/>
      <c r="J29" s="1"/>
      <c r="K29" s="1"/>
      <c r="L29" s="1"/>
      <c r="M29" s="1"/>
    </row>
    <row r="30" spans="2:13" ht="15.75" x14ac:dyDescent="0.25">
      <c r="B30" s="157"/>
      <c r="C30" s="160"/>
      <c r="D30" s="63" t="s">
        <v>2</v>
      </c>
      <c r="E30" s="12">
        <v>476400</v>
      </c>
      <c r="F30" s="16">
        <v>517886</v>
      </c>
      <c r="G30" s="82">
        <f t="shared" si="4"/>
        <v>497143</v>
      </c>
      <c r="H30" s="1"/>
      <c r="I30" s="1"/>
      <c r="J30" s="1"/>
      <c r="K30" s="1"/>
      <c r="L30" s="1"/>
      <c r="M30" s="1"/>
    </row>
    <row r="31" spans="2:13" ht="15.75" x14ac:dyDescent="0.25">
      <c r="B31" s="157"/>
      <c r="C31" s="160"/>
      <c r="D31" s="63" t="s">
        <v>3</v>
      </c>
      <c r="E31" s="12">
        <v>476600</v>
      </c>
      <c r="F31" s="16">
        <v>518086</v>
      </c>
      <c r="G31" s="82">
        <f t="shared" si="4"/>
        <v>497343</v>
      </c>
      <c r="H31" s="1"/>
      <c r="I31" s="1"/>
      <c r="J31" s="1"/>
      <c r="K31" s="1"/>
      <c r="L31" s="1"/>
      <c r="M31" s="1"/>
    </row>
    <row r="32" spans="2:13" ht="16.5" thickBot="1" x14ac:dyDescent="0.3">
      <c r="B32" s="158"/>
      <c r="C32" s="161"/>
      <c r="D32" s="69" t="s">
        <v>4</v>
      </c>
      <c r="E32" s="70">
        <v>476400</v>
      </c>
      <c r="F32" s="77">
        <v>517886</v>
      </c>
      <c r="G32" s="83">
        <f t="shared" si="4"/>
        <v>497143</v>
      </c>
      <c r="H32" s="1"/>
      <c r="I32" s="1"/>
      <c r="J32" s="1"/>
      <c r="K32" s="1"/>
      <c r="L32" s="1"/>
      <c r="M32" s="1"/>
    </row>
    <row r="33" spans="1:15" ht="20.25" x14ac:dyDescent="0.25">
      <c r="B33" s="141" t="s">
        <v>21</v>
      </c>
      <c r="C33" s="141"/>
      <c r="D33" s="141"/>
      <c r="E33" s="165">
        <f>SUM(G9:G32)</f>
        <v>7598676</v>
      </c>
      <c r="F33" s="166"/>
      <c r="G33" s="167"/>
      <c r="H33" s="1"/>
      <c r="I33" s="1"/>
      <c r="J33" s="1"/>
      <c r="K33" s="1"/>
      <c r="L33" s="1"/>
      <c r="M33" s="1"/>
    </row>
    <row r="34" spans="1:15" ht="15" x14ac:dyDescent="0.25">
      <c r="B34" s="138" t="s">
        <v>65</v>
      </c>
      <c r="C34" s="139"/>
      <c r="D34" s="139"/>
      <c r="F34" s="1"/>
      <c r="G34" s="1"/>
      <c r="H34" s="1"/>
      <c r="I34" s="1"/>
      <c r="J34" s="1"/>
      <c r="K34" s="1"/>
      <c r="L34" s="1"/>
      <c r="M34" s="1"/>
    </row>
    <row r="35" spans="1:15" x14ac:dyDescent="0.25">
      <c r="A35" s="18"/>
      <c r="B35" s="18"/>
      <c r="C35" s="18"/>
      <c r="D35" s="18"/>
      <c r="E35" s="19"/>
      <c r="F35" s="20"/>
      <c r="G35" s="20"/>
      <c r="H35" s="20"/>
      <c r="I35" s="20"/>
      <c r="J35" s="20"/>
      <c r="K35" s="20"/>
      <c r="L35" s="20"/>
      <c r="M35" s="20"/>
      <c r="N35" s="18"/>
      <c r="O35" s="18"/>
    </row>
    <row r="36" spans="1:15" ht="13.5" thickBot="1" x14ac:dyDescent="0.3"/>
    <row r="37" spans="1:15" ht="18.75" thickBot="1" x14ac:dyDescent="0.3">
      <c r="B37" s="147" t="s">
        <v>28</v>
      </c>
      <c r="C37" s="148"/>
      <c r="D37" s="148"/>
      <c r="E37" s="148"/>
      <c r="F37" s="148"/>
      <c r="G37" s="149"/>
      <c r="H37" s="1"/>
      <c r="I37" s="1"/>
      <c r="J37" s="1"/>
      <c r="K37" s="1"/>
      <c r="L37" s="1"/>
      <c r="M37" s="1"/>
    </row>
    <row r="38" spans="1:15" ht="18.75" customHeight="1" x14ac:dyDescent="0.25">
      <c r="B38" s="153" t="s">
        <v>5</v>
      </c>
      <c r="C38" s="154" t="s">
        <v>6</v>
      </c>
      <c r="D38" s="155"/>
      <c r="E38" s="145" t="s">
        <v>27</v>
      </c>
      <c r="F38" s="168" t="s">
        <v>24</v>
      </c>
      <c r="G38" s="150" t="s">
        <v>23</v>
      </c>
      <c r="H38" s="1"/>
      <c r="I38" s="1"/>
      <c r="J38" s="1"/>
      <c r="K38" s="1"/>
      <c r="L38" s="1"/>
      <c r="M38" s="1"/>
    </row>
    <row r="39" spans="1:15" ht="30.75" customHeight="1" thickBot="1" x14ac:dyDescent="0.3">
      <c r="B39" s="153"/>
      <c r="C39" s="154"/>
      <c r="D39" s="155"/>
      <c r="E39" s="146"/>
      <c r="F39" s="169"/>
      <c r="G39" s="151"/>
      <c r="H39" s="1"/>
      <c r="I39" s="1"/>
      <c r="J39" s="1"/>
      <c r="K39" s="1"/>
      <c r="L39" s="1"/>
      <c r="M39" s="1"/>
    </row>
    <row r="40" spans="1:15" ht="21" thickBot="1" x14ac:dyDescent="0.35">
      <c r="B40" s="153"/>
      <c r="C40" s="154"/>
      <c r="D40" s="155"/>
      <c r="E40" s="15" t="s">
        <v>14</v>
      </c>
      <c r="F40" s="15" t="s">
        <v>14</v>
      </c>
      <c r="G40" s="152"/>
      <c r="H40" s="1"/>
      <c r="I40" s="1"/>
      <c r="J40" s="1"/>
      <c r="K40" s="1"/>
      <c r="L40" s="1"/>
      <c r="M40" s="1"/>
    </row>
    <row r="41" spans="1:15" ht="15" customHeight="1" x14ac:dyDescent="0.25">
      <c r="B41" s="156">
        <v>1</v>
      </c>
      <c r="C41" s="162" t="s">
        <v>15</v>
      </c>
      <c r="D41" s="67" t="s">
        <v>1</v>
      </c>
      <c r="E41" s="68">
        <v>217879.42</v>
      </c>
      <c r="F41" s="76">
        <v>246989.90200000003</v>
      </c>
      <c r="G41" s="81">
        <f>(E41+F41)/2</f>
        <v>232434.66100000002</v>
      </c>
      <c r="H41" s="1"/>
      <c r="I41" s="1"/>
      <c r="J41" s="1"/>
      <c r="K41" s="1"/>
      <c r="L41" s="1"/>
      <c r="M41" s="1"/>
    </row>
    <row r="42" spans="1:15" ht="15.75" x14ac:dyDescent="0.25">
      <c r="B42" s="157"/>
      <c r="C42" s="163"/>
      <c r="D42" s="63" t="s">
        <v>2</v>
      </c>
      <c r="E42" s="12">
        <v>218179.42</v>
      </c>
      <c r="F42" s="16">
        <v>247289.90200000003</v>
      </c>
      <c r="G42" s="82">
        <f t="shared" ref="G42:G44" si="5">(E42+F42)/2</f>
        <v>232734.66100000002</v>
      </c>
      <c r="H42" s="1"/>
      <c r="I42" s="1"/>
      <c r="J42" s="1"/>
      <c r="K42" s="1"/>
      <c r="L42" s="1"/>
      <c r="M42" s="1"/>
    </row>
    <row r="43" spans="1:15" ht="15.75" x14ac:dyDescent="0.25">
      <c r="B43" s="157"/>
      <c r="C43" s="163"/>
      <c r="D43" s="63" t="s">
        <v>3</v>
      </c>
      <c r="E43" s="12">
        <v>218479.42</v>
      </c>
      <c r="F43" s="16">
        <v>247589.90200000003</v>
      </c>
      <c r="G43" s="82">
        <f t="shared" si="5"/>
        <v>233034.66100000002</v>
      </c>
      <c r="H43" s="1"/>
      <c r="I43" s="1"/>
      <c r="J43" s="1"/>
      <c r="K43" s="1"/>
      <c r="L43" s="1"/>
      <c r="M43" s="1"/>
    </row>
    <row r="44" spans="1:15" ht="16.5" thickBot="1" x14ac:dyDescent="0.3">
      <c r="B44" s="158"/>
      <c r="C44" s="164"/>
      <c r="D44" s="69" t="s">
        <v>4</v>
      </c>
      <c r="E44" s="70">
        <v>218179.42</v>
      </c>
      <c r="F44" s="77">
        <v>247289.90200000003</v>
      </c>
      <c r="G44" s="83">
        <f t="shared" si="5"/>
        <v>232734.66100000002</v>
      </c>
      <c r="H44" s="1"/>
      <c r="I44" s="1"/>
      <c r="J44" s="1"/>
      <c r="K44" s="1"/>
      <c r="L44" s="1"/>
      <c r="M44" s="1"/>
    </row>
    <row r="45" spans="1:15" ht="15" customHeight="1" x14ac:dyDescent="0.25">
      <c r="B45" s="142">
        <v>2</v>
      </c>
      <c r="C45" s="178" t="s">
        <v>16</v>
      </c>
      <c r="D45" s="71" t="s">
        <v>17</v>
      </c>
      <c r="E45" s="72"/>
      <c r="F45" s="78"/>
      <c r="G45" s="84"/>
      <c r="H45" s="1"/>
      <c r="I45" s="1"/>
      <c r="J45" s="1"/>
      <c r="K45" s="1"/>
      <c r="L45" s="1"/>
      <c r="M45" s="1"/>
    </row>
    <row r="46" spans="1:15" ht="15.75" x14ac:dyDescent="0.25">
      <c r="B46" s="143"/>
      <c r="C46" s="179"/>
      <c r="D46" s="64" t="s">
        <v>1</v>
      </c>
      <c r="E46" s="11">
        <v>317527.83999999997</v>
      </c>
      <c r="F46" s="17">
        <v>368253.24400000001</v>
      </c>
      <c r="G46" s="82">
        <f>(E46+F46)/2</f>
        <v>342890.54200000002</v>
      </c>
      <c r="H46" s="1"/>
      <c r="I46" s="1"/>
      <c r="J46" s="1"/>
      <c r="K46" s="1"/>
      <c r="L46" s="1"/>
      <c r="M46" s="1"/>
    </row>
    <row r="47" spans="1:15" ht="15.75" x14ac:dyDescent="0.25">
      <c r="B47" s="143"/>
      <c r="C47" s="179"/>
      <c r="D47" s="64" t="s">
        <v>2</v>
      </c>
      <c r="E47" s="11">
        <v>317827.83999999997</v>
      </c>
      <c r="F47" s="17">
        <v>368553.24400000001</v>
      </c>
      <c r="G47" s="82">
        <f t="shared" ref="G47:G49" si="6">(E47+F47)/2</f>
        <v>343190.54200000002</v>
      </c>
      <c r="H47" s="1"/>
      <c r="I47" s="1"/>
      <c r="J47" s="1"/>
      <c r="K47" s="1"/>
      <c r="L47" s="1"/>
      <c r="M47" s="1"/>
    </row>
    <row r="48" spans="1:15" ht="15.75" x14ac:dyDescent="0.25">
      <c r="B48" s="143"/>
      <c r="C48" s="179"/>
      <c r="D48" s="64" t="s">
        <v>3</v>
      </c>
      <c r="E48" s="11">
        <v>318227.83999999997</v>
      </c>
      <c r="F48" s="17">
        <v>368953.24400000001</v>
      </c>
      <c r="G48" s="82">
        <f t="shared" si="6"/>
        <v>343590.54200000002</v>
      </c>
      <c r="H48" s="1"/>
      <c r="I48" s="1"/>
      <c r="J48" s="1"/>
      <c r="K48" s="1"/>
      <c r="L48" s="1"/>
      <c r="M48" s="1"/>
    </row>
    <row r="49" spans="2:13" ht="16.5" thickBot="1" x14ac:dyDescent="0.3">
      <c r="B49" s="144"/>
      <c r="C49" s="180"/>
      <c r="D49" s="73" t="s">
        <v>4</v>
      </c>
      <c r="E49" s="74">
        <v>317827.83999999997</v>
      </c>
      <c r="F49" s="79">
        <v>368553.24400000001</v>
      </c>
      <c r="G49" s="83">
        <f t="shared" si="6"/>
        <v>343190.54200000002</v>
      </c>
      <c r="H49" s="1"/>
      <c r="I49" s="1"/>
      <c r="J49" s="1"/>
      <c r="K49" s="1"/>
      <c r="L49" s="1"/>
      <c r="M49" s="1"/>
    </row>
    <row r="50" spans="2:13" ht="15" customHeight="1" x14ac:dyDescent="0.25">
      <c r="B50" s="156">
        <v>3</v>
      </c>
      <c r="C50" s="181" t="s">
        <v>18</v>
      </c>
      <c r="D50" s="67" t="s">
        <v>17</v>
      </c>
      <c r="E50" s="75"/>
      <c r="F50" s="80"/>
      <c r="G50" s="81"/>
      <c r="H50" s="1"/>
      <c r="I50" s="1"/>
      <c r="J50" s="1"/>
      <c r="K50" s="1"/>
      <c r="L50" s="1"/>
      <c r="M50" s="1"/>
    </row>
    <row r="51" spans="2:13" ht="15.75" x14ac:dyDescent="0.25">
      <c r="B51" s="157"/>
      <c r="C51" s="163"/>
      <c r="D51" s="63" t="s">
        <v>1</v>
      </c>
      <c r="E51" s="12">
        <v>316927.83999999997</v>
      </c>
      <c r="F51" s="16">
        <v>367653.24400000001</v>
      </c>
      <c r="G51" s="82">
        <f t="shared" ref="G51:G54" si="7">(E51+F51)/2</f>
        <v>342290.54200000002</v>
      </c>
      <c r="H51" s="1"/>
      <c r="I51" s="1"/>
      <c r="J51" s="1"/>
      <c r="K51" s="1"/>
      <c r="L51" s="1"/>
      <c r="M51" s="1"/>
    </row>
    <row r="52" spans="2:13" ht="15.75" x14ac:dyDescent="0.25">
      <c r="B52" s="157"/>
      <c r="C52" s="163"/>
      <c r="D52" s="63" t="s">
        <v>2</v>
      </c>
      <c r="E52" s="12">
        <v>317227.83999999997</v>
      </c>
      <c r="F52" s="16">
        <v>367953.24400000001</v>
      </c>
      <c r="G52" s="82">
        <f t="shared" si="7"/>
        <v>342590.54200000002</v>
      </c>
      <c r="H52" s="1"/>
      <c r="I52" s="1"/>
      <c r="J52" s="1"/>
      <c r="K52" s="1"/>
      <c r="L52" s="1"/>
      <c r="M52" s="1"/>
    </row>
    <row r="53" spans="2:13" ht="15.75" x14ac:dyDescent="0.25">
      <c r="B53" s="157"/>
      <c r="C53" s="163"/>
      <c r="D53" s="63" t="s">
        <v>3</v>
      </c>
      <c r="E53" s="12">
        <v>317527.83999999997</v>
      </c>
      <c r="F53" s="16">
        <v>368253.24400000001</v>
      </c>
      <c r="G53" s="82">
        <f t="shared" si="7"/>
        <v>342890.54200000002</v>
      </c>
      <c r="H53" s="1"/>
      <c r="I53" s="1"/>
      <c r="J53" s="1"/>
      <c r="K53" s="1"/>
      <c r="L53" s="1"/>
      <c r="M53" s="1"/>
    </row>
    <row r="54" spans="2:13" ht="16.5" thickBot="1" x14ac:dyDescent="0.3">
      <c r="B54" s="158"/>
      <c r="C54" s="164"/>
      <c r="D54" s="69" t="s">
        <v>4</v>
      </c>
      <c r="E54" s="70">
        <v>317227.83999999997</v>
      </c>
      <c r="F54" s="77">
        <v>367953.24400000001</v>
      </c>
      <c r="G54" s="83">
        <f t="shared" si="7"/>
        <v>342590.54200000002</v>
      </c>
      <c r="H54" s="1"/>
      <c r="I54" s="1"/>
      <c r="J54" s="1"/>
      <c r="K54" s="1"/>
      <c r="L54" s="1"/>
      <c r="M54" s="1"/>
    </row>
    <row r="55" spans="2:13" ht="15" customHeight="1" x14ac:dyDescent="0.25">
      <c r="B55" s="142">
        <v>4</v>
      </c>
      <c r="C55" s="175" t="s">
        <v>19</v>
      </c>
      <c r="D55" s="71" t="s">
        <v>17</v>
      </c>
      <c r="E55" s="42"/>
      <c r="F55" s="60"/>
      <c r="G55" s="85"/>
      <c r="H55" s="1"/>
      <c r="I55" s="1"/>
      <c r="J55" s="1"/>
      <c r="K55" s="1"/>
      <c r="L55" s="1"/>
      <c r="M55" s="1"/>
    </row>
    <row r="56" spans="2:13" ht="15.75" x14ac:dyDescent="0.25">
      <c r="B56" s="143"/>
      <c r="C56" s="176"/>
      <c r="D56" s="64" t="s">
        <v>1</v>
      </c>
      <c r="E56" s="11">
        <v>476700.85</v>
      </c>
      <c r="F56" s="17">
        <v>562300.39399999997</v>
      </c>
      <c r="G56" s="82">
        <f t="shared" ref="G56:G59" si="8">(E56+F56)/2</f>
        <v>519500.62199999997</v>
      </c>
      <c r="H56" s="1"/>
      <c r="I56" s="1"/>
      <c r="J56" s="1"/>
      <c r="K56" s="1"/>
      <c r="L56" s="1"/>
      <c r="M56" s="1"/>
    </row>
    <row r="57" spans="2:13" ht="15.75" x14ac:dyDescent="0.25">
      <c r="B57" s="143"/>
      <c r="C57" s="176"/>
      <c r="D57" s="64" t="s">
        <v>2</v>
      </c>
      <c r="E57" s="11">
        <v>477000.85</v>
      </c>
      <c r="F57" s="17">
        <v>562600.39399999997</v>
      </c>
      <c r="G57" s="82">
        <f t="shared" si="8"/>
        <v>519800.62199999997</v>
      </c>
      <c r="H57" s="1"/>
      <c r="I57" s="1"/>
      <c r="J57" s="1"/>
      <c r="K57" s="1"/>
      <c r="L57" s="1"/>
      <c r="M57" s="1"/>
    </row>
    <row r="58" spans="2:13" ht="15.75" x14ac:dyDescent="0.25">
      <c r="B58" s="143"/>
      <c r="C58" s="176"/>
      <c r="D58" s="64" t="s">
        <v>3</v>
      </c>
      <c r="E58" s="11">
        <v>477300.85</v>
      </c>
      <c r="F58" s="17">
        <v>562900.39399999997</v>
      </c>
      <c r="G58" s="82">
        <f t="shared" si="8"/>
        <v>520100.62199999997</v>
      </c>
      <c r="H58" s="1"/>
      <c r="I58" s="1"/>
      <c r="J58" s="1"/>
      <c r="K58" s="1"/>
      <c r="L58" s="1"/>
      <c r="M58" s="1"/>
    </row>
    <row r="59" spans="2:13" ht="16.5" thickBot="1" x14ac:dyDescent="0.3">
      <c r="B59" s="144"/>
      <c r="C59" s="177"/>
      <c r="D59" s="73" t="s">
        <v>4</v>
      </c>
      <c r="E59" s="74">
        <v>477000.85</v>
      </c>
      <c r="F59" s="79">
        <v>562600.39399999997</v>
      </c>
      <c r="G59" s="83">
        <f t="shared" si="8"/>
        <v>519800.62199999997</v>
      </c>
      <c r="H59" s="1"/>
      <c r="I59" s="1"/>
      <c r="J59" s="1"/>
      <c r="K59" s="1"/>
      <c r="L59" s="1"/>
      <c r="M59" s="1"/>
    </row>
    <row r="60" spans="2:13" ht="15" customHeight="1" x14ac:dyDescent="0.25">
      <c r="B60" s="156">
        <v>5</v>
      </c>
      <c r="C60" s="159" t="s">
        <v>20</v>
      </c>
      <c r="D60" s="67" t="s">
        <v>17</v>
      </c>
      <c r="E60" s="34"/>
      <c r="F60" s="52"/>
      <c r="G60" s="81"/>
      <c r="H60" s="1"/>
      <c r="I60" s="1"/>
      <c r="J60" s="1"/>
      <c r="K60" s="1"/>
      <c r="L60" s="1"/>
      <c r="M60" s="1"/>
    </row>
    <row r="61" spans="2:13" ht="15.75" x14ac:dyDescent="0.25">
      <c r="B61" s="157"/>
      <c r="C61" s="160"/>
      <c r="D61" s="63" t="s">
        <v>1</v>
      </c>
      <c r="E61" s="12">
        <v>476300.85</v>
      </c>
      <c r="F61" s="16">
        <v>561900.39399999997</v>
      </c>
      <c r="G61" s="82">
        <f t="shared" ref="G61:G64" si="9">(E61+F61)/2</f>
        <v>519100.62199999997</v>
      </c>
      <c r="H61" s="1"/>
      <c r="I61" s="1"/>
      <c r="J61" s="1"/>
      <c r="K61" s="1"/>
      <c r="L61" s="1"/>
      <c r="M61" s="1"/>
    </row>
    <row r="62" spans="2:13" ht="15.75" x14ac:dyDescent="0.25">
      <c r="B62" s="157"/>
      <c r="C62" s="160"/>
      <c r="D62" s="63" t="s">
        <v>2</v>
      </c>
      <c r="E62" s="12">
        <v>476500.85</v>
      </c>
      <c r="F62" s="16">
        <v>562100.39399999997</v>
      </c>
      <c r="G62" s="82">
        <f t="shared" si="9"/>
        <v>519300.62199999997</v>
      </c>
      <c r="H62" s="1"/>
      <c r="I62" s="1"/>
      <c r="J62" s="1"/>
      <c r="K62" s="1"/>
      <c r="L62" s="1"/>
      <c r="M62" s="1"/>
    </row>
    <row r="63" spans="2:13" ht="15.75" x14ac:dyDescent="0.25">
      <c r="B63" s="157"/>
      <c r="C63" s="160"/>
      <c r="D63" s="63" t="s">
        <v>3</v>
      </c>
      <c r="E63" s="12">
        <v>476700.85</v>
      </c>
      <c r="F63" s="16">
        <v>562300.39399999997</v>
      </c>
      <c r="G63" s="82">
        <f t="shared" si="9"/>
        <v>519500.62199999997</v>
      </c>
      <c r="H63" s="1"/>
      <c r="I63" s="1"/>
      <c r="J63" s="1"/>
      <c r="K63" s="1"/>
      <c r="L63" s="1"/>
      <c r="M63" s="1"/>
    </row>
    <row r="64" spans="2:13" ht="16.5" thickBot="1" x14ac:dyDescent="0.3">
      <c r="B64" s="158"/>
      <c r="C64" s="161"/>
      <c r="D64" s="69" t="s">
        <v>4</v>
      </c>
      <c r="E64" s="70">
        <v>476500.85</v>
      </c>
      <c r="F64" s="77">
        <v>562100.39399999997</v>
      </c>
      <c r="G64" s="83">
        <f t="shared" si="9"/>
        <v>519300.62199999997</v>
      </c>
      <c r="H64" s="1"/>
      <c r="I64" s="1"/>
      <c r="J64" s="1"/>
      <c r="K64" s="1"/>
      <c r="L64" s="1"/>
      <c r="M64" s="1"/>
    </row>
    <row r="65" spans="1:15" ht="20.25" x14ac:dyDescent="0.25">
      <c r="B65" s="140" t="s">
        <v>21</v>
      </c>
      <c r="C65" s="140"/>
      <c r="D65" s="140"/>
      <c r="E65" s="165">
        <f>SUM(G41:G64)</f>
        <v>7830567.9559999965</v>
      </c>
      <c r="F65" s="166"/>
      <c r="G65" s="167"/>
      <c r="H65" s="1"/>
      <c r="I65" s="1"/>
      <c r="J65" s="1"/>
      <c r="K65" s="1"/>
      <c r="L65" s="1"/>
      <c r="M65" s="1"/>
    </row>
    <row r="66" spans="1:15" ht="20.25" x14ac:dyDescent="0.25">
      <c r="B66" s="138" t="s">
        <v>65</v>
      </c>
      <c r="C66" s="139"/>
      <c r="D66" s="139"/>
      <c r="E66" s="137"/>
      <c r="F66" s="137"/>
      <c r="G66" s="137"/>
      <c r="H66" s="1"/>
      <c r="I66" s="1"/>
      <c r="J66" s="1"/>
      <c r="K66" s="1"/>
      <c r="L66" s="1"/>
      <c r="M66" s="1"/>
    </row>
    <row r="67" spans="1:15" x14ac:dyDescent="0.25">
      <c r="A67" s="18"/>
      <c r="B67" s="18"/>
      <c r="C67" s="18"/>
      <c r="D67" s="18"/>
      <c r="E67" s="19"/>
      <c r="F67" s="20"/>
      <c r="G67" s="20"/>
      <c r="H67" s="20"/>
      <c r="I67" s="20"/>
      <c r="J67" s="20"/>
      <c r="K67" s="20"/>
      <c r="L67" s="20"/>
      <c r="M67" s="20"/>
      <c r="N67" s="18"/>
      <c r="O67" s="18"/>
    </row>
    <row r="68" spans="1:15" ht="13.5" thickBot="1" x14ac:dyDescent="0.3"/>
    <row r="69" spans="1:15" ht="18.75" customHeight="1" thickBot="1" x14ac:dyDescent="0.3">
      <c r="B69" s="182" t="s">
        <v>30</v>
      </c>
      <c r="C69" s="183"/>
      <c r="D69" s="183"/>
      <c r="E69" s="183"/>
      <c r="F69" s="183"/>
      <c r="G69" s="183"/>
      <c r="H69" s="184"/>
      <c r="I69" s="1"/>
      <c r="J69" s="1"/>
      <c r="K69" s="1"/>
      <c r="L69" s="1"/>
      <c r="M69" s="1"/>
    </row>
    <row r="70" spans="1:15" ht="18.75" customHeight="1" x14ac:dyDescent="0.25">
      <c r="B70" s="153" t="s">
        <v>5</v>
      </c>
      <c r="C70" s="154" t="s">
        <v>6</v>
      </c>
      <c r="D70" s="155"/>
      <c r="E70" s="185" t="s">
        <v>29</v>
      </c>
      <c r="F70" s="185" t="s">
        <v>31</v>
      </c>
      <c r="G70" s="145" t="s">
        <v>27</v>
      </c>
      <c r="H70" s="150" t="s">
        <v>23</v>
      </c>
      <c r="I70" s="1"/>
      <c r="J70" s="1"/>
      <c r="K70" s="1"/>
      <c r="L70" s="1"/>
      <c r="M70" s="1"/>
    </row>
    <row r="71" spans="1:15" ht="21" customHeight="1" thickBot="1" x14ac:dyDescent="0.3">
      <c r="B71" s="153"/>
      <c r="C71" s="154"/>
      <c r="D71" s="155"/>
      <c r="E71" s="186"/>
      <c r="F71" s="186"/>
      <c r="G71" s="146"/>
      <c r="H71" s="151"/>
      <c r="I71" s="1"/>
      <c r="J71" s="1"/>
      <c r="K71" s="1"/>
      <c r="L71" s="1"/>
      <c r="M71" s="1"/>
    </row>
    <row r="72" spans="1:15" ht="21" thickBot="1" x14ac:dyDescent="0.35">
      <c r="B72" s="153"/>
      <c r="C72" s="154"/>
      <c r="D72" s="155"/>
      <c r="E72" s="15" t="s">
        <v>14</v>
      </c>
      <c r="F72" s="15" t="s">
        <v>14</v>
      </c>
      <c r="G72" s="15" t="s">
        <v>14</v>
      </c>
      <c r="H72" s="151"/>
      <c r="I72" s="1"/>
      <c r="J72" s="1"/>
      <c r="K72" s="1"/>
      <c r="L72" s="1"/>
      <c r="M72" s="1"/>
    </row>
    <row r="73" spans="1:15" ht="15.75" x14ac:dyDescent="0.25">
      <c r="B73" s="198">
        <v>1</v>
      </c>
      <c r="C73" s="201" t="s">
        <v>15</v>
      </c>
      <c r="D73" s="33" t="s">
        <v>1</v>
      </c>
      <c r="E73" s="52">
        <v>246886</v>
      </c>
      <c r="F73" s="52">
        <v>246886</v>
      </c>
      <c r="G73" s="100">
        <v>246886.14600000001</v>
      </c>
      <c r="H73" s="99">
        <f>(E73+F73+G73)/3</f>
        <v>246886.04866666664</v>
      </c>
      <c r="I73" s="1"/>
      <c r="J73" s="1"/>
      <c r="K73" s="1"/>
      <c r="L73" s="1"/>
      <c r="M73" s="1"/>
    </row>
    <row r="74" spans="1:15" ht="15.75" x14ac:dyDescent="0.25">
      <c r="B74" s="199"/>
      <c r="C74" s="202"/>
      <c r="D74" s="36" t="s">
        <v>2</v>
      </c>
      <c r="E74" s="53">
        <v>247186</v>
      </c>
      <c r="F74" s="58">
        <v>247186</v>
      </c>
      <c r="G74" s="101">
        <v>247186.14600000001</v>
      </c>
      <c r="H74" s="93">
        <f t="shared" ref="H74:H96" si="10">(E74+F74+G74)/3</f>
        <v>247186.04866666664</v>
      </c>
      <c r="I74" s="1"/>
      <c r="J74" s="1"/>
      <c r="K74" s="1"/>
      <c r="L74" s="1"/>
      <c r="M74" s="1"/>
    </row>
    <row r="75" spans="1:15" ht="15.75" x14ac:dyDescent="0.25">
      <c r="B75" s="199"/>
      <c r="C75" s="202"/>
      <c r="D75" s="36" t="s">
        <v>3</v>
      </c>
      <c r="E75" s="53">
        <v>247486</v>
      </c>
      <c r="F75" s="58">
        <v>247486</v>
      </c>
      <c r="G75" s="101">
        <v>247486.14600000001</v>
      </c>
      <c r="H75" s="93">
        <f t="shared" si="10"/>
        <v>247486.04866666664</v>
      </c>
      <c r="I75" s="1"/>
      <c r="J75" s="1"/>
      <c r="K75" s="1"/>
      <c r="L75" s="1"/>
      <c r="M75" s="1"/>
    </row>
    <row r="76" spans="1:15" ht="16.5" thickBot="1" x14ac:dyDescent="0.3">
      <c r="B76" s="200"/>
      <c r="C76" s="203"/>
      <c r="D76" s="38" t="s">
        <v>4</v>
      </c>
      <c r="E76" s="54">
        <v>247186</v>
      </c>
      <c r="F76" s="59">
        <v>247186</v>
      </c>
      <c r="G76" s="102">
        <v>247186.14600000001</v>
      </c>
      <c r="H76" s="94">
        <f t="shared" si="10"/>
        <v>247186.04866666664</v>
      </c>
      <c r="I76" s="1"/>
      <c r="J76" s="1"/>
      <c r="K76" s="1"/>
      <c r="L76" s="1"/>
      <c r="M76" s="1"/>
    </row>
    <row r="77" spans="1:15" ht="16.5" thickBot="1" x14ac:dyDescent="0.3">
      <c r="B77" s="170">
        <v>2</v>
      </c>
      <c r="C77" s="204" t="s">
        <v>16</v>
      </c>
      <c r="D77" s="50" t="s">
        <v>17</v>
      </c>
      <c r="E77" s="51"/>
      <c r="F77" s="51"/>
      <c r="G77" s="89"/>
      <c r="H77" s="90"/>
      <c r="I77" s="1"/>
      <c r="J77" s="1"/>
      <c r="K77" s="1"/>
      <c r="L77" s="1"/>
      <c r="M77" s="1"/>
    </row>
    <row r="78" spans="1:15" ht="15.75" x14ac:dyDescent="0.25">
      <c r="B78" s="171"/>
      <c r="C78" s="205"/>
      <c r="D78" s="41" t="s">
        <v>1</v>
      </c>
      <c r="E78" s="55">
        <v>368171</v>
      </c>
      <c r="F78" s="60">
        <v>368171</v>
      </c>
      <c r="G78" s="96">
        <v>368171.14600000001</v>
      </c>
      <c r="H78" s="99">
        <f t="shared" si="10"/>
        <v>368171.04866666667</v>
      </c>
      <c r="I78" s="1"/>
      <c r="J78" s="1"/>
      <c r="K78" s="1"/>
      <c r="L78" s="1"/>
      <c r="M78" s="1"/>
    </row>
    <row r="79" spans="1:15" ht="15.75" x14ac:dyDescent="0.25">
      <c r="B79" s="171"/>
      <c r="C79" s="205"/>
      <c r="D79" s="43" t="s">
        <v>2</v>
      </c>
      <c r="E79" s="56">
        <v>368471</v>
      </c>
      <c r="F79" s="61">
        <v>368471</v>
      </c>
      <c r="G79" s="97">
        <v>368471.14600000001</v>
      </c>
      <c r="H79" s="93">
        <f t="shared" si="10"/>
        <v>368471.04866666667</v>
      </c>
      <c r="I79" s="1"/>
      <c r="J79" s="1"/>
      <c r="K79" s="1"/>
      <c r="L79" s="1"/>
      <c r="M79" s="1"/>
    </row>
    <row r="80" spans="1:15" ht="15.75" x14ac:dyDescent="0.25">
      <c r="B80" s="171"/>
      <c r="C80" s="205"/>
      <c r="D80" s="43" t="s">
        <v>3</v>
      </c>
      <c r="E80" s="56">
        <v>368871</v>
      </c>
      <c r="F80" s="61">
        <v>368871</v>
      </c>
      <c r="G80" s="97">
        <v>368871.14600000001</v>
      </c>
      <c r="H80" s="93">
        <f t="shared" si="10"/>
        <v>368871.04866666667</v>
      </c>
      <c r="I80" s="1"/>
      <c r="J80" s="1"/>
      <c r="K80" s="1"/>
      <c r="L80" s="1"/>
      <c r="M80" s="1"/>
    </row>
    <row r="81" spans="2:13" ht="16.5" thickBot="1" x14ac:dyDescent="0.3">
      <c r="B81" s="172"/>
      <c r="C81" s="206"/>
      <c r="D81" s="44" t="s">
        <v>4</v>
      </c>
      <c r="E81" s="57">
        <v>368471</v>
      </c>
      <c r="F81" s="62">
        <v>368471</v>
      </c>
      <c r="G81" s="98">
        <v>368471.14600000001</v>
      </c>
      <c r="H81" s="94">
        <f t="shared" si="10"/>
        <v>368471.04866666667</v>
      </c>
      <c r="I81" s="1"/>
      <c r="J81" s="1"/>
      <c r="K81" s="1"/>
      <c r="L81" s="1"/>
      <c r="M81" s="1"/>
    </row>
    <row r="82" spans="2:13" ht="16.5" thickBot="1" x14ac:dyDescent="0.3">
      <c r="B82" s="198">
        <v>3</v>
      </c>
      <c r="C82" s="207" t="s">
        <v>18</v>
      </c>
      <c r="D82" s="87" t="s">
        <v>17</v>
      </c>
      <c r="E82" s="88"/>
      <c r="F82" s="88"/>
      <c r="G82" s="91"/>
      <c r="H82" s="90"/>
      <c r="I82" s="1"/>
      <c r="J82" s="1"/>
      <c r="K82" s="1"/>
      <c r="L82" s="1"/>
      <c r="M82" s="1"/>
    </row>
    <row r="83" spans="2:13" ht="15.75" x14ac:dyDescent="0.25">
      <c r="B83" s="199"/>
      <c r="C83" s="202"/>
      <c r="D83" s="33" t="s">
        <v>1</v>
      </c>
      <c r="E83" s="52">
        <v>367571</v>
      </c>
      <c r="F83" s="52">
        <v>367571</v>
      </c>
      <c r="G83" s="100">
        <v>367571.14600000001</v>
      </c>
      <c r="H83" s="99">
        <f t="shared" si="10"/>
        <v>367571.04866666667</v>
      </c>
      <c r="I83" s="1"/>
      <c r="J83" s="1"/>
      <c r="K83" s="1"/>
      <c r="L83" s="1"/>
      <c r="M83" s="1"/>
    </row>
    <row r="84" spans="2:13" ht="15.75" x14ac:dyDescent="0.25">
      <c r="B84" s="199"/>
      <c r="C84" s="202"/>
      <c r="D84" s="36" t="s">
        <v>2</v>
      </c>
      <c r="E84" s="58">
        <v>367871</v>
      </c>
      <c r="F84" s="58">
        <v>367871</v>
      </c>
      <c r="G84" s="101">
        <v>367871.14600000001</v>
      </c>
      <c r="H84" s="93">
        <f t="shared" si="10"/>
        <v>367871.04866666667</v>
      </c>
      <c r="I84" s="1"/>
      <c r="J84" s="1"/>
      <c r="K84" s="1"/>
      <c r="L84" s="1"/>
      <c r="M84" s="1"/>
    </row>
    <row r="85" spans="2:13" ht="15.75" x14ac:dyDescent="0.25">
      <c r="B85" s="199"/>
      <c r="C85" s="202"/>
      <c r="D85" s="36" t="s">
        <v>3</v>
      </c>
      <c r="E85" s="58">
        <v>368171</v>
      </c>
      <c r="F85" s="58">
        <v>368171</v>
      </c>
      <c r="G85" s="101">
        <v>368171.14600000001</v>
      </c>
      <c r="H85" s="93">
        <f t="shared" si="10"/>
        <v>368171.04866666667</v>
      </c>
      <c r="I85" s="1"/>
      <c r="J85" s="1"/>
      <c r="K85" s="1"/>
      <c r="L85" s="1"/>
      <c r="M85" s="1"/>
    </row>
    <row r="86" spans="2:13" ht="16.5" thickBot="1" x14ac:dyDescent="0.3">
      <c r="B86" s="200"/>
      <c r="C86" s="203"/>
      <c r="D86" s="38" t="s">
        <v>4</v>
      </c>
      <c r="E86" s="59">
        <v>367871</v>
      </c>
      <c r="F86" s="59">
        <v>367871</v>
      </c>
      <c r="G86" s="102">
        <v>367871.14600000001</v>
      </c>
      <c r="H86" s="94">
        <f t="shared" si="10"/>
        <v>367871.04866666667</v>
      </c>
      <c r="I86" s="1"/>
      <c r="J86" s="1"/>
      <c r="K86" s="1"/>
      <c r="L86" s="1"/>
      <c r="M86" s="1"/>
    </row>
    <row r="87" spans="2:13" ht="16.5" thickBot="1" x14ac:dyDescent="0.3">
      <c r="B87" s="142">
        <v>4</v>
      </c>
      <c r="C87" s="190" t="s">
        <v>19</v>
      </c>
      <c r="D87" s="50" t="s">
        <v>17</v>
      </c>
      <c r="E87" s="92"/>
      <c r="F87" s="92"/>
      <c r="G87" s="95"/>
      <c r="H87" s="86"/>
      <c r="I87" s="1"/>
      <c r="J87" s="1"/>
      <c r="K87" s="1"/>
      <c r="L87" s="1"/>
      <c r="M87" s="1"/>
    </row>
    <row r="88" spans="2:13" ht="15.75" x14ac:dyDescent="0.25">
      <c r="B88" s="143"/>
      <c r="C88" s="191"/>
      <c r="D88" s="41" t="s">
        <v>1</v>
      </c>
      <c r="E88" s="60">
        <v>562117</v>
      </c>
      <c r="F88" s="60">
        <v>562117</v>
      </c>
      <c r="G88" s="96">
        <v>562117.14600000007</v>
      </c>
      <c r="H88" s="93">
        <f t="shared" si="10"/>
        <v>562117.04866666673</v>
      </c>
      <c r="I88" s="1"/>
      <c r="J88" s="1"/>
      <c r="K88" s="1"/>
      <c r="L88" s="1"/>
      <c r="M88" s="1"/>
    </row>
    <row r="89" spans="2:13" ht="15.75" x14ac:dyDescent="0.25">
      <c r="B89" s="143"/>
      <c r="C89" s="191"/>
      <c r="D89" s="43" t="s">
        <v>2</v>
      </c>
      <c r="E89" s="61">
        <v>562417</v>
      </c>
      <c r="F89" s="61">
        <v>562417</v>
      </c>
      <c r="G89" s="97">
        <v>562417.14600000007</v>
      </c>
      <c r="H89" s="93">
        <f t="shared" si="10"/>
        <v>562417.04866666673</v>
      </c>
      <c r="I89" s="1"/>
      <c r="J89" s="1"/>
      <c r="K89" s="1"/>
      <c r="L89" s="1"/>
      <c r="M89" s="1"/>
    </row>
    <row r="90" spans="2:13" ht="15.75" x14ac:dyDescent="0.25">
      <c r="B90" s="143"/>
      <c r="C90" s="191"/>
      <c r="D90" s="43" t="s">
        <v>3</v>
      </c>
      <c r="E90" s="61">
        <v>562717</v>
      </c>
      <c r="F90" s="61">
        <v>562717</v>
      </c>
      <c r="G90" s="97">
        <v>562717.14600000007</v>
      </c>
      <c r="H90" s="93">
        <f t="shared" si="10"/>
        <v>562717.04866666673</v>
      </c>
      <c r="I90" s="1"/>
      <c r="J90" s="1"/>
      <c r="K90" s="1"/>
      <c r="L90" s="1"/>
      <c r="M90" s="1"/>
    </row>
    <row r="91" spans="2:13" ht="16.5" thickBot="1" x14ac:dyDescent="0.3">
      <c r="B91" s="144"/>
      <c r="C91" s="192"/>
      <c r="D91" s="44" t="s">
        <v>4</v>
      </c>
      <c r="E91" s="62">
        <v>562417</v>
      </c>
      <c r="F91" s="62">
        <v>562417</v>
      </c>
      <c r="G91" s="98">
        <v>562417.14600000007</v>
      </c>
      <c r="H91" s="94">
        <f t="shared" si="10"/>
        <v>562417.04866666673</v>
      </c>
      <c r="I91" s="1"/>
      <c r="J91" s="1"/>
      <c r="K91" s="1"/>
      <c r="L91" s="1"/>
      <c r="M91" s="1"/>
    </row>
    <row r="92" spans="2:13" ht="16.5" thickBot="1" x14ac:dyDescent="0.3">
      <c r="B92" s="193">
        <v>5</v>
      </c>
      <c r="C92" s="195" t="s">
        <v>20</v>
      </c>
      <c r="D92" s="103" t="s">
        <v>17</v>
      </c>
      <c r="E92" s="104"/>
      <c r="F92" s="104"/>
      <c r="G92" s="105"/>
      <c r="H92" s="86"/>
      <c r="I92" s="1"/>
      <c r="J92" s="1"/>
      <c r="K92" s="1"/>
      <c r="L92" s="1"/>
      <c r="M92" s="1"/>
    </row>
    <row r="93" spans="2:13" ht="15.75" x14ac:dyDescent="0.25">
      <c r="B93" s="157"/>
      <c r="C93" s="196"/>
      <c r="D93" s="33" t="s">
        <v>1</v>
      </c>
      <c r="E93" s="52">
        <v>561717</v>
      </c>
      <c r="F93" s="52">
        <v>561717</v>
      </c>
      <c r="G93" s="100">
        <v>561716</v>
      </c>
      <c r="H93" s="93">
        <f t="shared" si="10"/>
        <v>561716.66666666663</v>
      </c>
      <c r="I93" s="1"/>
      <c r="J93" s="1"/>
      <c r="K93" s="1"/>
      <c r="L93" s="1"/>
      <c r="M93" s="1"/>
    </row>
    <row r="94" spans="2:13" ht="15.75" x14ac:dyDescent="0.25">
      <c r="B94" s="157"/>
      <c r="C94" s="196"/>
      <c r="D94" s="36" t="s">
        <v>2</v>
      </c>
      <c r="E94" s="58">
        <v>561917</v>
      </c>
      <c r="F94" s="58">
        <v>561917</v>
      </c>
      <c r="G94" s="101">
        <v>561916</v>
      </c>
      <c r="H94" s="93">
        <f t="shared" si="10"/>
        <v>561916.66666666663</v>
      </c>
      <c r="I94" s="1"/>
      <c r="J94" s="1"/>
      <c r="K94" s="1"/>
      <c r="L94" s="1"/>
      <c r="M94" s="1"/>
    </row>
    <row r="95" spans="2:13" ht="15.75" x14ac:dyDescent="0.25">
      <c r="B95" s="157"/>
      <c r="C95" s="196"/>
      <c r="D95" s="36" t="s">
        <v>3</v>
      </c>
      <c r="E95" s="58">
        <v>562117</v>
      </c>
      <c r="F95" s="58">
        <v>562117</v>
      </c>
      <c r="G95" s="101">
        <v>562116</v>
      </c>
      <c r="H95" s="93">
        <f t="shared" si="10"/>
        <v>562116.66666666663</v>
      </c>
      <c r="I95" s="1"/>
      <c r="J95" s="1"/>
      <c r="K95" s="1"/>
      <c r="L95" s="1"/>
      <c r="M95" s="1"/>
    </row>
    <row r="96" spans="2:13" ht="16.5" thickBot="1" x14ac:dyDescent="0.3">
      <c r="B96" s="194"/>
      <c r="C96" s="197"/>
      <c r="D96" s="38" t="s">
        <v>4</v>
      </c>
      <c r="E96" s="59">
        <v>561917</v>
      </c>
      <c r="F96" s="59">
        <v>561917</v>
      </c>
      <c r="G96" s="102">
        <v>561916</v>
      </c>
      <c r="H96" s="94">
        <f t="shared" si="10"/>
        <v>561916.66666666663</v>
      </c>
      <c r="I96" s="1"/>
      <c r="J96" s="1"/>
      <c r="K96" s="1"/>
      <c r="L96" s="1"/>
      <c r="M96" s="1"/>
    </row>
    <row r="97" spans="1:15" ht="20.25" x14ac:dyDescent="0.25">
      <c r="B97" s="140" t="s">
        <v>21</v>
      </c>
      <c r="C97" s="140"/>
      <c r="D97" s="141"/>
      <c r="E97" s="187">
        <f>SUM(H73:H96)</f>
        <v>8431547.4453333355</v>
      </c>
      <c r="F97" s="188"/>
      <c r="G97" s="188"/>
      <c r="H97" s="189"/>
      <c r="I97" s="1"/>
      <c r="J97" s="1"/>
      <c r="K97" s="1"/>
      <c r="L97" s="1"/>
      <c r="M97" s="1"/>
    </row>
    <row r="98" spans="1:15" ht="15" x14ac:dyDescent="0.25">
      <c r="B98" s="138" t="s">
        <v>65</v>
      </c>
      <c r="C98" s="139"/>
      <c r="D98" s="139"/>
    </row>
    <row r="99" spans="1:15" x14ac:dyDescent="0.25">
      <c r="A99" s="18"/>
      <c r="B99" s="18"/>
      <c r="C99" s="18"/>
      <c r="D99" s="18"/>
      <c r="E99" s="19"/>
      <c r="F99" s="20"/>
      <c r="G99" s="20"/>
      <c r="H99" s="20"/>
      <c r="I99" s="20"/>
      <c r="J99" s="20"/>
      <c r="K99" s="20"/>
      <c r="L99" s="20"/>
      <c r="M99" s="20"/>
      <c r="N99" s="18"/>
      <c r="O99" s="18"/>
    </row>
    <row r="100" spans="1:15" ht="13.5" thickBot="1" x14ac:dyDescent="0.3"/>
    <row r="101" spans="1:15" ht="18.75" customHeight="1" thickBot="1" x14ac:dyDescent="0.3">
      <c r="B101" s="147" t="s">
        <v>33</v>
      </c>
      <c r="C101" s="148"/>
      <c r="D101" s="148"/>
      <c r="E101" s="148"/>
      <c r="F101" s="148"/>
      <c r="G101" s="149"/>
      <c r="H101" s="1"/>
      <c r="I101" s="1"/>
      <c r="J101" s="1"/>
      <c r="K101" s="1"/>
      <c r="L101" s="1"/>
      <c r="M101" s="1"/>
    </row>
    <row r="102" spans="1:15" ht="18.75" customHeight="1" x14ac:dyDescent="0.25">
      <c r="B102" s="153" t="s">
        <v>5</v>
      </c>
      <c r="C102" s="154" t="s">
        <v>6</v>
      </c>
      <c r="D102" s="155"/>
      <c r="E102" s="145" t="s">
        <v>32</v>
      </c>
      <c r="F102" s="145" t="s">
        <v>27</v>
      </c>
      <c r="G102" s="150" t="s">
        <v>23</v>
      </c>
      <c r="H102" s="1"/>
      <c r="I102" s="1"/>
      <c r="J102" s="1"/>
      <c r="K102" s="1"/>
      <c r="L102" s="1"/>
      <c r="M102" s="1"/>
    </row>
    <row r="103" spans="1:15" ht="21" customHeight="1" thickBot="1" x14ac:dyDescent="0.3">
      <c r="B103" s="153"/>
      <c r="C103" s="154"/>
      <c r="D103" s="155"/>
      <c r="E103" s="146"/>
      <c r="F103" s="146"/>
      <c r="G103" s="151"/>
      <c r="H103" s="1"/>
      <c r="I103" s="1"/>
      <c r="J103" s="1"/>
      <c r="K103" s="1"/>
      <c r="L103" s="1"/>
      <c r="M103" s="1"/>
    </row>
    <row r="104" spans="1:15" ht="21" thickBot="1" x14ac:dyDescent="0.35">
      <c r="B104" s="153"/>
      <c r="C104" s="154"/>
      <c r="D104" s="155"/>
      <c r="E104" s="15" t="s">
        <v>14</v>
      </c>
      <c r="F104" s="15" t="s">
        <v>14</v>
      </c>
      <c r="G104" s="152"/>
      <c r="H104" s="1"/>
      <c r="I104" s="1"/>
      <c r="J104" s="1"/>
      <c r="K104" s="1"/>
      <c r="L104" s="1"/>
      <c r="M104" s="1"/>
    </row>
    <row r="105" spans="1:15" ht="15" customHeight="1" x14ac:dyDescent="0.25">
      <c r="B105" s="156">
        <v>1</v>
      </c>
      <c r="C105" s="162" t="s">
        <v>15</v>
      </c>
      <c r="D105" s="67" t="s">
        <v>1</v>
      </c>
      <c r="E105" s="68">
        <v>246989.53</v>
      </c>
      <c r="F105" s="76">
        <v>246990.39</v>
      </c>
      <c r="G105" s="81">
        <f>(E105+F105)/2</f>
        <v>246989.96000000002</v>
      </c>
      <c r="H105" s="1"/>
      <c r="I105" s="1"/>
      <c r="J105" s="1"/>
      <c r="K105" s="1"/>
      <c r="L105" s="1"/>
      <c r="M105" s="1"/>
    </row>
    <row r="106" spans="1:15" ht="15.75" x14ac:dyDescent="0.25">
      <c r="B106" s="157"/>
      <c r="C106" s="163"/>
      <c r="D106" s="63" t="s">
        <v>2</v>
      </c>
      <c r="E106" s="12">
        <v>247289.53</v>
      </c>
      <c r="F106" s="16">
        <v>247290.39</v>
      </c>
      <c r="G106" s="82">
        <f t="shared" ref="G106:G108" si="11">(E106+F106)/2</f>
        <v>247289.96000000002</v>
      </c>
      <c r="H106" s="1"/>
      <c r="I106" s="1"/>
      <c r="J106" s="1"/>
      <c r="K106" s="1"/>
      <c r="L106" s="1"/>
      <c r="M106" s="1"/>
    </row>
    <row r="107" spans="1:15" ht="15.75" x14ac:dyDescent="0.25">
      <c r="B107" s="157"/>
      <c r="C107" s="163"/>
      <c r="D107" s="63" t="s">
        <v>3</v>
      </c>
      <c r="E107" s="12">
        <v>247589.53</v>
      </c>
      <c r="F107" s="16">
        <v>247590.39</v>
      </c>
      <c r="G107" s="82">
        <f t="shared" si="11"/>
        <v>247589.96000000002</v>
      </c>
      <c r="H107" s="1"/>
      <c r="I107" s="1"/>
      <c r="J107" s="1"/>
      <c r="K107" s="1"/>
      <c r="L107" s="1"/>
      <c r="M107" s="1"/>
    </row>
    <row r="108" spans="1:15" ht="16.5" thickBot="1" x14ac:dyDescent="0.3">
      <c r="B108" s="158"/>
      <c r="C108" s="164"/>
      <c r="D108" s="69" t="s">
        <v>4</v>
      </c>
      <c r="E108" s="70">
        <v>247289.53</v>
      </c>
      <c r="F108" s="77">
        <v>247290.39</v>
      </c>
      <c r="G108" s="83">
        <f t="shared" si="11"/>
        <v>247289.96000000002</v>
      </c>
      <c r="H108" s="1"/>
      <c r="I108" s="1"/>
      <c r="J108" s="1"/>
      <c r="K108" s="1"/>
      <c r="L108" s="1"/>
      <c r="M108" s="1"/>
    </row>
    <row r="109" spans="1:15" ht="15.75" customHeight="1" x14ac:dyDescent="0.25">
      <c r="B109" s="142">
        <v>2</v>
      </c>
      <c r="C109" s="178" t="s">
        <v>16</v>
      </c>
      <c r="D109" s="71" t="s">
        <v>17</v>
      </c>
      <c r="E109" s="72"/>
      <c r="F109" s="78"/>
      <c r="G109" s="84"/>
      <c r="H109" s="1"/>
      <c r="I109" s="1"/>
      <c r="J109" s="1"/>
      <c r="K109" s="1"/>
      <c r="L109" s="1"/>
      <c r="M109" s="1"/>
    </row>
    <row r="110" spans="1:15" ht="15.75" x14ac:dyDescent="0.25">
      <c r="B110" s="143"/>
      <c r="C110" s="179"/>
      <c r="D110" s="64" t="s">
        <v>1</v>
      </c>
      <c r="E110" s="11">
        <v>368253.11</v>
      </c>
      <c r="F110" s="17">
        <v>368253.97</v>
      </c>
      <c r="G110" s="82">
        <f>(E110+F110)/2</f>
        <v>368253.54</v>
      </c>
      <c r="H110" s="1"/>
      <c r="I110" s="1"/>
      <c r="J110" s="1"/>
      <c r="K110" s="1"/>
      <c r="L110" s="1"/>
      <c r="M110" s="1"/>
    </row>
    <row r="111" spans="1:15" ht="15.75" x14ac:dyDescent="0.25">
      <c r="B111" s="143"/>
      <c r="C111" s="179"/>
      <c r="D111" s="64" t="s">
        <v>2</v>
      </c>
      <c r="E111" s="11">
        <v>368553.11</v>
      </c>
      <c r="F111" s="17">
        <v>368553.97</v>
      </c>
      <c r="G111" s="82">
        <f t="shared" ref="G111:G113" si="12">(E111+F111)/2</f>
        <v>368553.54</v>
      </c>
      <c r="H111" s="1"/>
      <c r="I111" s="1"/>
      <c r="J111" s="1"/>
      <c r="K111" s="1"/>
      <c r="L111" s="1"/>
      <c r="M111" s="1"/>
    </row>
    <row r="112" spans="1:15" ht="15.75" x14ac:dyDescent="0.25">
      <c r="B112" s="143"/>
      <c r="C112" s="179"/>
      <c r="D112" s="64" t="s">
        <v>3</v>
      </c>
      <c r="E112" s="11">
        <v>368953.11</v>
      </c>
      <c r="F112" s="17">
        <v>368953.97</v>
      </c>
      <c r="G112" s="82">
        <f t="shared" si="12"/>
        <v>368953.54</v>
      </c>
      <c r="H112" s="1"/>
      <c r="I112" s="1"/>
      <c r="J112" s="1"/>
      <c r="K112" s="1"/>
      <c r="L112" s="1"/>
      <c r="M112" s="1"/>
    </row>
    <row r="113" spans="2:13" ht="16.5" thickBot="1" x14ac:dyDescent="0.3">
      <c r="B113" s="144"/>
      <c r="C113" s="180"/>
      <c r="D113" s="73" t="s">
        <v>4</v>
      </c>
      <c r="E113" s="74">
        <v>368553.11</v>
      </c>
      <c r="F113" s="79">
        <v>368553.97</v>
      </c>
      <c r="G113" s="83">
        <f t="shared" si="12"/>
        <v>368553.54</v>
      </c>
      <c r="H113" s="1"/>
      <c r="I113" s="1"/>
      <c r="J113" s="1"/>
      <c r="K113" s="1"/>
      <c r="L113" s="1"/>
      <c r="M113" s="1"/>
    </row>
    <row r="114" spans="2:13" ht="15.75" customHeight="1" x14ac:dyDescent="0.25">
      <c r="B114" s="156">
        <v>3</v>
      </c>
      <c r="C114" s="181" t="s">
        <v>18</v>
      </c>
      <c r="D114" s="67" t="s">
        <v>17</v>
      </c>
      <c r="E114" s="75"/>
      <c r="F114" s="80"/>
      <c r="G114" s="81"/>
      <c r="H114" s="1"/>
      <c r="I114" s="1"/>
      <c r="J114" s="1"/>
      <c r="K114" s="1"/>
      <c r="L114" s="1"/>
      <c r="M114" s="1"/>
    </row>
    <row r="115" spans="2:13" ht="15.75" x14ac:dyDescent="0.25">
      <c r="B115" s="157"/>
      <c r="C115" s="163"/>
      <c r="D115" s="63" t="s">
        <v>1</v>
      </c>
      <c r="E115" s="12">
        <v>367653.11</v>
      </c>
      <c r="F115" s="16">
        <v>367653.97</v>
      </c>
      <c r="G115" s="82">
        <f t="shared" ref="G115:G118" si="13">(E115+F115)/2</f>
        <v>367653.54</v>
      </c>
      <c r="H115" s="1"/>
      <c r="I115" s="1"/>
      <c r="J115" s="1"/>
      <c r="K115" s="1"/>
      <c r="L115" s="1"/>
      <c r="M115" s="1"/>
    </row>
    <row r="116" spans="2:13" ht="15.75" x14ac:dyDescent="0.25">
      <c r="B116" s="157"/>
      <c r="C116" s="163"/>
      <c r="D116" s="63" t="s">
        <v>2</v>
      </c>
      <c r="E116" s="12">
        <v>367953.11</v>
      </c>
      <c r="F116" s="16">
        <v>367953.97</v>
      </c>
      <c r="G116" s="82">
        <f t="shared" si="13"/>
        <v>367953.54</v>
      </c>
      <c r="H116" s="1"/>
      <c r="I116" s="1"/>
      <c r="J116" s="1"/>
      <c r="K116" s="1"/>
      <c r="L116" s="1"/>
      <c r="M116" s="1"/>
    </row>
    <row r="117" spans="2:13" ht="15.75" x14ac:dyDescent="0.25">
      <c r="B117" s="157"/>
      <c r="C117" s="163"/>
      <c r="D117" s="63" t="s">
        <v>3</v>
      </c>
      <c r="E117" s="12">
        <v>368253.11</v>
      </c>
      <c r="F117" s="16">
        <v>368253.97</v>
      </c>
      <c r="G117" s="82">
        <f t="shared" si="13"/>
        <v>368253.54</v>
      </c>
      <c r="H117" s="1"/>
      <c r="I117" s="1"/>
      <c r="J117" s="1"/>
      <c r="K117" s="1"/>
      <c r="L117" s="1"/>
      <c r="M117" s="1"/>
    </row>
    <row r="118" spans="2:13" ht="16.5" thickBot="1" x14ac:dyDescent="0.3">
      <c r="B118" s="158"/>
      <c r="C118" s="164"/>
      <c r="D118" s="69" t="s">
        <v>4</v>
      </c>
      <c r="E118" s="70">
        <v>367953.11</v>
      </c>
      <c r="F118" s="77">
        <v>367953.97</v>
      </c>
      <c r="G118" s="83">
        <f t="shared" si="13"/>
        <v>367953.54</v>
      </c>
      <c r="H118" s="1"/>
      <c r="I118" s="1"/>
      <c r="J118" s="1"/>
      <c r="K118" s="1"/>
      <c r="L118" s="1"/>
      <c r="M118" s="1"/>
    </row>
    <row r="119" spans="2:13" ht="15.75" customHeight="1" x14ac:dyDescent="0.25">
      <c r="B119" s="142">
        <v>4</v>
      </c>
      <c r="C119" s="175" t="s">
        <v>19</v>
      </c>
      <c r="D119" s="71" t="s">
        <v>17</v>
      </c>
      <c r="E119" s="42"/>
      <c r="F119" s="60"/>
      <c r="G119" s="85"/>
      <c r="H119" s="1"/>
      <c r="I119" s="1"/>
      <c r="J119" s="1"/>
      <c r="K119" s="1"/>
      <c r="L119" s="1"/>
      <c r="M119" s="1"/>
    </row>
    <row r="120" spans="2:13" ht="15.75" x14ac:dyDescent="0.25">
      <c r="B120" s="143"/>
      <c r="C120" s="176"/>
      <c r="D120" s="64" t="s">
        <v>1</v>
      </c>
      <c r="E120" s="11">
        <v>562300.26</v>
      </c>
      <c r="F120" s="17">
        <v>562301.12</v>
      </c>
      <c r="G120" s="82">
        <f t="shared" ref="G120:G123" si="14">(E120+F120)/2</f>
        <v>562300.68999999994</v>
      </c>
      <c r="H120" s="1"/>
      <c r="I120" s="1"/>
      <c r="J120" s="1"/>
      <c r="K120" s="1"/>
      <c r="L120" s="1"/>
      <c r="M120" s="1"/>
    </row>
    <row r="121" spans="2:13" ht="15.75" x14ac:dyDescent="0.25">
      <c r="B121" s="143"/>
      <c r="C121" s="176"/>
      <c r="D121" s="64" t="s">
        <v>2</v>
      </c>
      <c r="E121" s="11">
        <v>562600.26</v>
      </c>
      <c r="F121" s="17">
        <v>562601.12</v>
      </c>
      <c r="G121" s="82">
        <f t="shared" si="14"/>
        <v>562600.68999999994</v>
      </c>
      <c r="H121" s="1"/>
      <c r="I121" s="1"/>
      <c r="J121" s="1"/>
      <c r="K121" s="1"/>
      <c r="L121" s="1"/>
      <c r="M121" s="1"/>
    </row>
    <row r="122" spans="2:13" ht="15.75" x14ac:dyDescent="0.25">
      <c r="B122" s="143"/>
      <c r="C122" s="176"/>
      <c r="D122" s="64" t="s">
        <v>3</v>
      </c>
      <c r="E122" s="11">
        <v>562900.26</v>
      </c>
      <c r="F122" s="17">
        <v>562901.12</v>
      </c>
      <c r="G122" s="82">
        <f t="shared" si="14"/>
        <v>562900.68999999994</v>
      </c>
      <c r="H122" s="1"/>
      <c r="I122" s="1"/>
      <c r="J122" s="1"/>
      <c r="K122" s="1"/>
      <c r="L122" s="1"/>
      <c r="M122" s="1"/>
    </row>
    <row r="123" spans="2:13" ht="16.5" thickBot="1" x14ac:dyDescent="0.3">
      <c r="B123" s="144"/>
      <c r="C123" s="177"/>
      <c r="D123" s="73" t="s">
        <v>4</v>
      </c>
      <c r="E123" s="74">
        <v>562600.26</v>
      </c>
      <c r="F123" s="79">
        <v>562601.12</v>
      </c>
      <c r="G123" s="83">
        <f t="shared" si="14"/>
        <v>562600.68999999994</v>
      </c>
      <c r="H123" s="1"/>
      <c r="I123" s="1"/>
      <c r="J123" s="1"/>
      <c r="K123" s="1"/>
      <c r="L123" s="1"/>
      <c r="M123" s="1"/>
    </row>
    <row r="124" spans="2:13" ht="15.75" customHeight="1" x14ac:dyDescent="0.25">
      <c r="B124" s="156">
        <v>5</v>
      </c>
      <c r="C124" s="159" t="s">
        <v>20</v>
      </c>
      <c r="D124" s="67" t="s">
        <v>17</v>
      </c>
      <c r="E124" s="34"/>
      <c r="F124" s="52"/>
      <c r="G124" s="81"/>
      <c r="H124" s="1"/>
      <c r="I124" s="1"/>
      <c r="J124" s="1"/>
      <c r="K124" s="1"/>
      <c r="L124" s="1"/>
      <c r="M124" s="1"/>
    </row>
    <row r="125" spans="2:13" ht="15.75" x14ac:dyDescent="0.25">
      <c r="B125" s="157"/>
      <c r="C125" s="160"/>
      <c r="D125" s="63" t="s">
        <v>1</v>
      </c>
      <c r="E125" s="12">
        <v>561900.26</v>
      </c>
      <c r="F125" s="16">
        <v>561901.12</v>
      </c>
      <c r="G125" s="82">
        <f t="shared" ref="G125:G128" si="15">(E125+F125)/2</f>
        <v>561900.68999999994</v>
      </c>
      <c r="H125" s="1"/>
      <c r="I125" s="1"/>
      <c r="J125" s="1"/>
      <c r="K125" s="1"/>
      <c r="L125" s="1"/>
      <c r="M125" s="1"/>
    </row>
    <row r="126" spans="2:13" ht="15.75" x14ac:dyDescent="0.25">
      <c r="B126" s="157"/>
      <c r="C126" s="160"/>
      <c r="D126" s="63" t="s">
        <v>2</v>
      </c>
      <c r="E126" s="12">
        <v>562100.26</v>
      </c>
      <c r="F126" s="16">
        <v>562101.12</v>
      </c>
      <c r="G126" s="82">
        <f t="shared" si="15"/>
        <v>562100.68999999994</v>
      </c>
      <c r="H126" s="1"/>
      <c r="I126" s="1"/>
      <c r="J126" s="1"/>
      <c r="K126" s="1"/>
      <c r="L126" s="1"/>
      <c r="M126" s="1"/>
    </row>
    <row r="127" spans="2:13" ht="15.75" x14ac:dyDescent="0.25">
      <c r="B127" s="157"/>
      <c r="C127" s="160"/>
      <c r="D127" s="63" t="s">
        <v>3</v>
      </c>
      <c r="E127" s="12">
        <v>562300.26</v>
      </c>
      <c r="F127" s="16">
        <v>562301.12</v>
      </c>
      <c r="G127" s="82">
        <f t="shared" si="15"/>
        <v>562300.68999999994</v>
      </c>
      <c r="H127" s="1"/>
      <c r="I127" s="1"/>
      <c r="J127" s="1"/>
      <c r="K127" s="1"/>
      <c r="L127" s="1"/>
      <c r="M127" s="1"/>
    </row>
    <row r="128" spans="2:13" ht="16.5" thickBot="1" x14ac:dyDescent="0.3">
      <c r="B128" s="158"/>
      <c r="C128" s="161"/>
      <c r="D128" s="69" t="s">
        <v>4</v>
      </c>
      <c r="E128" s="70">
        <v>562100.26</v>
      </c>
      <c r="F128" s="77">
        <v>562101.12</v>
      </c>
      <c r="G128" s="83">
        <f t="shared" si="15"/>
        <v>562100.68999999994</v>
      </c>
      <c r="H128" s="1"/>
      <c r="I128" s="1"/>
      <c r="J128" s="1"/>
      <c r="K128" s="1"/>
      <c r="L128" s="1"/>
      <c r="M128" s="1"/>
    </row>
    <row r="129" spans="2:13" ht="20.25" x14ac:dyDescent="0.25">
      <c r="B129" s="140" t="s">
        <v>21</v>
      </c>
      <c r="C129" s="140"/>
      <c r="D129" s="141"/>
      <c r="E129" s="165">
        <f>SUM(G105:G128)</f>
        <v>8434093.679999996</v>
      </c>
      <c r="F129" s="173"/>
      <c r="G129" s="174"/>
      <c r="H129" s="1"/>
      <c r="I129" s="1"/>
      <c r="J129" s="266"/>
      <c r="K129" s="1"/>
      <c r="L129" s="1"/>
      <c r="M129" s="1"/>
    </row>
    <row r="130" spans="2:13" ht="15" x14ac:dyDescent="0.25">
      <c r="B130" s="138" t="s">
        <v>65</v>
      </c>
      <c r="C130" s="139"/>
      <c r="D130" s="139"/>
    </row>
  </sheetData>
  <mergeCells count="80">
    <mergeCell ref="B2:C2"/>
    <mergeCell ref="E2:M2"/>
    <mergeCell ref="B3:M3"/>
    <mergeCell ref="B6:B8"/>
    <mergeCell ref="C6:D8"/>
    <mergeCell ref="B5:G5"/>
    <mergeCell ref="E6:E7"/>
    <mergeCell ref="F6:F7"/>
    <mergeCell ref="G6:G8"/>
    <mergeCell ref="B41:B44"/>
    <mergeCell ref="C41:C44"/>
    <mergeCell ref="B45:B49"/>
    <mergeCell ref="C45:C49"/>
    <mergeCell ref="B50:B54"/>
    <mergeCell ref="C50:C54"/>
    <mergeCell ref="E70:E71"/>
    <mergeCell ref="C77:C81"/>
    <mergeCell ref="B82:B86"/>
    <mergeCell ref="C82:C86"/>
    <mergeCell ref="B65:D65"/>
    <mergeCell ref="B70:B72"/>
    <mergeCell ref="C70:D72"/>
    <mergeCell ref="E65:G65"/>
    <mergeCell ref="B55:B59"/>
    <mergeCell ref="B77:B81"/>
    <mergeCell ref="E129:G129"/>
    <mergeCell ref="B119:B123"/>
    <mergeCell ref="C119:C123"/>
    <mergeCell ref="B124:B128"/>
    <mergeCell ref="C124:C128"/>
    <mergeCell ref="B109:B113"/>
    <mergeCell ref="C109:C113"/>
    <mergeCell ref="B114:B118"/>
    <mergeCell ref="C114:C118"/>
    <mergeCell ref="B129:D129"/>
    <mergeCell ref="C55:C59"/>
    <mergeCell ref="B60:B64"/>
    <mergeCell ref="C60:C64"/>
    <mergeCell ref="B105:B108"/>
    <mergeCell ref="E33:G33"/>
    <mergeCell ref="E38:E39"/>
    <mergeCell ref="F38:F39"/>
    <mergeCell ref="B37:G37"/>
    <mergeCell ref="G38:G40"/>
    <mergeCell ref="B38:B40"/>
    <mergeCell ref="C38:D40"/>
    <mergeCell ref="B34:D34"/>
    <mergeCell ref="B28:B32"/>
    <mergeCell ref="C28:C32"/>
    <mergeCell ref="B33:D33"/>
    <mergeCell ref="B9:B12"/>
    <mergeCell ref="C9:C12"/>
    <mergeCell ref="B13:B17"/>
    <mergeCell ref="C13:C17"/>
    <mergeCell ref="B18:B22"/>
    <mergeCell ref="C18:C22"/>
    <mergeCell ref="B23:B27"/>
    <mergeCell ref="C23:C27"/>
    <mergeCell ref="E102:E103"/>
    <mergeCell ref="B101:G101"/>
    <mergeCell ref="G102:G104"/>
    <mergeCell ref="B102:B104"/>
    <mergeCell ref="C102:D104"/>
    <mergeCell ref="F102:F103"/>
    <mergeCell ref="B66:D66"/>
    <mergeCell ref="B98:D98"/>
    <mergeCell ref="B130:D130"/>
    <mergeCell ref="B97:D97"/>
    <mergeCell ref="B87:B91"/>
    <mergeCell ref="C105:C108"/>
    <mergeCell ref="B69:H69"/>
    <mergeCell ref="F70:F71"/>
    <mergeCell ref="G70:G71"/>
    <mergeCell ref="H70:H72"/>
    <mergeCell ref="E97:H97"/>
    <mergeCell ref="C87:C91"/>
    <mergeCell ref="B92:B96"/>
    <mergeCell ref="C92:C96"/>
    <mergeCell ref="B73:B76"/>
    <mergeCell ref="C73:C76"/>
  </mergeCells>
  <printOptions horizontalCentered="1" verticalCentered="1"/>
  <pageMargins left="0" right="0" top="0.19685039370078741" bottom="0" header="0" footer="0"/>
  <pageSetup scale="66" fitToHeight="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TARIFAS-MINTRANSPORTES</vt:lpstr>
      <vt:lpstr>ESTUDIO-MERCADO</vt:lpstr>
      <vt:lpstr>'ESTUDIO-MERCADO'!Área_de_impresión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Suarez Ochoa</dc:creator>
  <cp:keywords/>
  <dc:description/>
  <cp:lastModifiedBy>Estefani Cardona Montes</cp:lastModifiedBy>
  <cp:revision/>
  <dcterms:created xsi:type="dcterms:W3CDTF">2022-08-18T22:53:59Z</dcterms:created>
  <dcterms:modified xsi:type="dcterms:W3CDTF">2026-10-02T18:20:15Z</dcterms:modified>
  <cp:category/>
  <cp:contentStatus/>
</cp:coreProperties>
</file>