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570308e9d07174e/Documentos/Parques Nacionales/2- 2026/8- PNN Sanquianga/9- Suministro de Combustible/Documentos del Proceso/"/>
    </mc:Choice>
  </mc:AlternateContent>
  <xr:revisionPtr revIDLastSave="0" documentId="13_ncr:1_{50E06E25-6E06-47F2-BA10-248C2BA1B129}" xr6:coauthVersionLast="47" xr6:coauthVersionMax="47" xr10:uidLastSave="{00000000-0000-0000-0000-000000000000}"/>
  <bookViews>
    <workbookView xWindow="-108" yWindow="-108" windowWidth="23256" windowHeight="12456" xr2:uid="{2BA50576-02E3-40C1-921D-9DCCD76718CC}"/>
  </bookViews>
  <sheets>
    <sheet name="PRECIO DE REFERE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K4" i="1"/>
  <c r="J4" i="1"/>
  <c r="I4" i="1"/>
  <c r="L4" i="1" l="1"/>
  <c r="M4" i="1" s="1"/>
  <c r="N4" i="1" l="1"/>
</calcChain>
</file>

<file path=xl/sharedStrings.xml><?xml version="1.0" encoding="utf-8"?>
<sst xmlns="http://schemas.openxmlformats.org/spreadsheetml/2006/main" count="17" uniqueCount="17">
  <si>
    <t>ITEM</t>
  </si>
  <si>
    <t xml:space="preserve">MENOR VALOR </t>
  </si>
  <si>
    <t xml:space="preserve">MEDIANA </t>
  </si>
  <si>
    <t>CANTIDAD</t>
  </si>
  <si>
    <t>DESCRIPCIÓN</t>
  </si>
  <si>
    <t>UNIDAD DE MEDIDA</t>
  </si>
  <si>
    <t xml:space="preserve">MEDIA 
ARITMETICA </t>
  </si>
  <si>
    <t xml:space="preserve">DESVIACION 
ESTANDAR </t>
  </si>
  <si>
    <t xml:space="preserve">COEFICIENTE 
DE VARIACION </t>
  </si>
  <si>
    <t xml:space="preserve">PRECIO DE 
REFERENCIA </t>
  </si>
  <si>
    <t xml:space="preserve">METRICA 
UTILIZADA </t>
  </si>
  <si>
    <t>ANEXO - ESTUDIO DE COTIZACIONES (PRECIO DE REFERENCIA)</t>
  </si>
  <si>
    <t>GALON</t>
  </si>
  <si>
    <t>COMBUSTIBLES WENDY
NIT. 27.258.978-4</t>
  </si>
  <si>
    <t xml:space="preserve">MARIO MICOLTA MAZURALIS
NIT: 13.103.667-2
</t>
  </si>
  <si>
    <t>TIENDA Y GASOLINERA "EL PELUCHE" NIT: 13.104.695</t>
  </si>
  <si>
    <t>GASOLINA CORRIENTE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</si>
</sst>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-&quot;$&quot;\ * #,##0_-;\-&quot;$&quot;\ * #,##0_-;_-&quot;$&quot;\ * &quot;-&quot;??_-;_-@_-"/>
    <numFmt numFmtId="167" formatCode="&quot;$&quot;\ #,##0"/>
    <numFmt numFmtId="168" formatCode="&quot;$&quot;\ #,##0.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name val="Calibri"/>
      <family val="2"/>
    </font>
    <font>
      <sz val="8"/>
      <color theme="1"/>
      <name val="Verdana"/>
      <family val="2"/>
    </font>
    <font>
      <b/>
      <sz val="8"/>
      <name val="Verdana"/>
      <family val="2"/>
    </font>
    <font>
      <sz val="11"/>
      <color theme="1"/>
      <name val="Calibri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9" fontId="5" fillId="0" borderId="1" xfId="1" applyFont="1" applyFill="1" applyBorder="1" applyAlignment="1" applyProtection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166" fontId="5" fillId="0" borderId="0" xfId="0" applyNumberFormat="1" applyFont="1"/>
    <xf numFmtId="0" fontId="2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7" fontId="5" fillId="0" borderId="0" xfId="0" applyNumberFormat="1" applyFont="1"/>
    <xf numFmtId="167" fontId="5" fillId="0" borderId="1" xfId="2" applyNumberFormat="1" applyFont="1" applyFill="1" applyBorder="1" applyAlignment="1" applyProtection="1">
      <alignment horizontal="center" vertical="center"/>
    </xf>
    <xf numFmtId="0" fontId="3" fillId="0" borderId="0" xfId="0" applyFont="1"/>
    <xf numFmtId="167" fontId="3" fillId="0" borderId="0" xfId="3" applyNumberFormat="1" applyFont="1"/>
    <xf numFmtId="167" fontId="3" fillId="0" borderId="0" xfId="0" applyNumberFormat="1" applyFont="1"/>
    <xf numFmtId="168" fontId="3" fillId="0" borderId="0" xfId="0" applyNumberFormat="1" applyFont="1"/>
    <xf numFmtId="0" fontId="5" fillId="0" borderId="1" xfId="0" applyFont="1" applyBorder="1" applyAlignment="1">
      <alignment horizontal="justify" vertical="center" wrapText="1"/>
    </xf>
    <xf numFmtId="167" fontId="6" fillId="6" borderId="1" xfId="4" applyNumberFormat="1" applyFont="1" applyFill="1" applyBorder="1" applyAlignment="1">
      <alignment horizontal="center" vertical="center" wrapText="1"/>
    </xf>
    <xf numFmtId="167" fontId="6" fillId="5" borderId="1" xfId="4" applyNumberFormat="1" applyFont="1" applyFill="1" applyBorder="1" applyAlignment="1">
      <alignment horizontal="center" vertical="center" wrapText="1"/>
    </xf>
    <xf numFmtId="167" fontId="6" fillId="9" borderId="1" xfId="4" applyNumberFormat="1" applyFont="1" applyFill="1" applyBorder="1" applyAlignment="1">
      <alignment horizontal="center" vertical="center" wrapText="1"/>
    </xf>
    <xf numFmtId="2" fontId="5" fillId="0" borderId="1" xfId="2" applyNumberFormat="1" applyFont="1" applyFill="1" applyBorder="1" applyAlignment="1" applyProtection="1">
      <alignment horizontal="center" vertical="center"/>
    </xf>
    <xf numFmtId="167" fontId="3" fillId="7" borderId="1" xfId="4" applyNumberFormat="1" applyFont="1" applyFill="1" applyBorder="1" applyAlignment="1" applyProtection="1">
      <alignment horizontal="center" vertical="center"/>
    </xf>
    <xf numFmtId="167" fontId="2" fillId="6" borderId="2" xfId="3" applyNumberFormat="1" applyFont="1" applyFill="1" applyBorder="1" applyAlignment="1" applyProtection="1">
      <alignment horizontal="center" vertical="center" wrapText="1"/>
    </xf>
    <xf numFmtId="167" fontId="2" fillId="6" borderId="3" xfId="3" applyNumberFormat="1" applyFont="1" applyFill="1" applyBorder="1" applyAlignment="1" applyProtection="1">
      <alignment horizontal="center" vertical="center" wrapText="1"/>
    </xf>
    <xf numFmtId="168" fontId="2" fillId="5" borderId="2" xfId="0" applyNumberFormat="1" applyFont="1" applyFill="1" applyBorder="1" applyAlignment="1">
      <alignment horizontal="center" vertical="center" wrapText="1"/>
    </xf>
    <xf numFmtId="168" fontId="2" fillId="5" borderId="3" xfId="0" applyNumberFormat="1" applyFont="1" applyFill="1" applyBorder="1" applyAlignment="1">
      <alignment horizontal="center" vertical="center" wrapText="1"/>
    </xf>
    <xf numFmtId="167" fontId="2" fillId="9" borderId="2" xfId="0" applyNumberFormat="1" applyFont="1" applyFill="1" applyBorder="1" applyAlignment="1">
      <alignment horizontal="center" vertical="center" wrapText="1"/>
    </xf>
    <xf numFmtId="167" fontId="2" fillId="9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</cellXfs>
  <cellStyles count="7">
    <cellStyle name="Millares" xfId="3" builtinId="3"/>
    <cellStyle name="Millares 2" xfId="2" xr:uid="{9F9C1794-FE5E-4C72-9C2D-59C6A477913A}"/>
    <cellStyle name="Millares 3" xfId="6" xr:uid="{BC450124-E5BD-478A-B5E9-1F7D8C976899}"/>
    <cellStyle name="Moneda" xfId="4" builtinId="4"/>
    <cellStyle name="Normal" xfId="0" builtinId="0"/>
    <cellStyle name="Normal 2" xfId="5" xr:uid="{959D60A2-B894-427B-85C8-4B5D7A0966F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O6"/>
  <sheetViews>
    <sheetView tabSelected="1" topLeftCell="D1" zoomScale="115" zoomScaleNormal="115" workbookViewId="0">
      <selection activeCell="J11" sqref="J11"/>
    </sheetView>
  </sheetViews>
  <sheetFormatPr baseColWidth="10" defaultColWidth="13.5546875" defaultRowHeight="10.199999999999999"/>
  <cols>
    <col min="1" max="1" width="7.109375" style="4" bestFit="1" customWidth="1"/>
    <col min="2" max="2" width="50" style="4" customWidth="1"/>
    <col min="3" max="3" width="10.109375" style="3" customWidth="1"/>
    <col min="4" max="4" width="11.44140625" style="4" customWidth="1"/>
    <col min="5" max="5" width="18.109375" style="11" customWidth="1"/>
    <col min="6" max="6" width="24.6640625" style="13" customWidth="1"/>
    <col min="7" max="7" width="15.44140625" style="12" customWidth="1"/>
    <col min="8" max="8" width="12.5546875" style="8" customWidth="1"/>
    <col min="9" max="9" width="13.44140625" style="8" customWidth="1"/>
    <col min="10" max="10" width="13.109375" style="8" customWidth="1"/>
    <col min="11" max="11" width="11.5546875" style="8" customWidth="1"/>
    <col min="12" max="12" width="13.109375" style="3" customWidth="1"/>
    <col min="13" max="13" width="14.44140625" style="10" customWidth="1"/>
    <col min="14" max="14" width="15.109375" style="3" bestFit="1" customWidth="1"/>
    <col min="15" max="16384" width="13.5546875" style="3"/>
  </cols>
  <sheetData>
    <row r="1" spans="1:15" ht="15" customHeight="1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5" ht="30.6" customHeight="1">
      <c r="A2" s="27" t="s">
        <v>0</v>
      </c>
      <c r="B2" s="27" t="s">
        <v>4</v>
      </c>
      <c r="C2" s="27" t="s">
        <v>5</v>
      </c>
      <c r="D2" s="27" t="s">
        <v>3</v>
      </c>
      <c r="E2" s="20" t="s">
        <v>14</v>
      </c>
      <c r="F2" s="22" t="s">
        <v>13</v>
      </c>
      <c r="G2" s="24" t="s">
        <v>15</v>
      </c>
      <c r="H2" s="28" t="s">
        <v>1</v>
      </c>
      <c r="I2" s="28" t="s">
        <v>6</v>
      </c>
      <c r="J2" s="28" t="s">
        <v>2</v>
      </c>
      <c r="K2" s="28" t="s">
        <v>7</v>
      </c>
      <c r="L2" s="29" t="s">
        <v>8</v>
      </c>
      <c r="M2" s="30" t="s">
        <v>9</v>
      </c>
      <c r="N2" s="29" t="s">
        <v>10</v>
      </c>
    </row>
    <row r="3" spans="1:15">
      <c r="A3" s="27"/>
      <c r="B3" s="27"/>
      <c r="C3" s="27"/>
      <c r="D3" s="27"/>
      <c r="E3" s="21"/>
      <c r="F3" s="23"/>
      <c r="G3" s="25"/>
      <c r="H3" s="28"/>
      <c r="I3" s="28"/>
      <c r="J3" s="28"/>
      <c r="K3" s="28"/>
      <c r="L3" s="29"/>
      <c r="M3" s="30"/>
      <c r="N3" s="29"/>
    </row>
    <row r="4" spans="1:15" ht="20.100000000000001" customHeight="1">
      <c r="A4" s="6">
        <v>1</v>
      </c>
      <c r="B4" s="14" t="s">
        <v>16</v>
      </c>
      <c r="C4" s="1" t="s">
        <v>12</v>
      </c>
      <c r="D4" s="1">
        <v>1</v>
      </c>
      <c r="E4" s="15">
        <v>20000</v>
      </c>
      <c r="F4" s="16">
        <v>21000</v>
      </c>
      <c r="G4" s="17">
        <v>21000</v>
      </c>
      <c r="H4" s="9">
        <f>+MIN(E4:G4)</f>
        <v>20000</v>
      </c>
      <c r="I4" s="9">
        <f>+AVERAGE(E4:G4)</f>
        <v>20666.666666666668</v>
      </c>
      <c r="J4" s="9">
        <f>+MEDIAN(E4:G4)</f>
        <v>21000</v>
      </c>
      <c r="K4" s="18">
        <f>_xlfn.STDEV.P(E4:G4)</f>
        <v>471.4045207910317</v>
      </c>
      <c r="L4" s="2">
        <f t="shared" ref="L4" si="0">K4/I4</f>
        <v>2.2809896167307983E-2</v>
      </c>
      <c r="M4" s="19">
        <f t="shared" ref="M4" si="1">IF(L4&lt;=0.15,I4,IF(AND(L4&gt;0.15,L4&lt;=0.49),J4,H4))</f>
        <v>20666.666666666668</v>
      </c>
      <c r="N4" s="7" t="str">
        <f t="shared" ref="N4" si="2">IF(M4=H4, "MENOR VALOR", IF(M4=I4,"MEDIA ARITMETICA", IF(M4=J4,"MEDIANA")))</f>
        <v>MEDIA ARITMETICA</v>
      </c>
    </row>
    <row r="6" spans="1:15">
      <c r="O6" s="5"/>
    </row>
  </sheetData>
  <mergeCells count="15">
    <mergeCell ref="E2:E3"/>
    <mergeCell ref="F2:F3"/>
    <mergeCell ref="G2:G3"/>
    <mergeCell ref="A1:N1"/>
    <mergeCell ref="B2:B3"/>
    <mergeCell ref="A2:A3"/>
    <mergeCell ref="H2:H3"/>
    <mergeCell ref="I2:I3"/>
    <mergeCell ref="J2:J3"/>
    <mergeCell ref="K2:K3"/>
    <mergeCell ref="L2:L3"/>
    <mergeCell ref="M2:M3"/>
    <mergeCell ref="N2:N3"/>
    <mergeCell ref="D2:D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kharem carabali marulanda</cp:lastModifiedBy>
  <dcterms:created xsi:type="dcterms:W3CDTF">2023-04-24T16:43:36Z</dcterms:created>
  <dcterms:modified xsi:type="dcterms:W3CDTF">2026-10-16T19:31:32Z</dcterms:modified>
</cp:coreProperties>
</file>