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tha Isabel\Desktop\PLIEGO TIPO INFRAESTRUCTURA SOCIAL COLISEO\"/>
    </mc:Choice>
  </mc:AlternateContent>
  <bookViews>
    <workbookView xWindow="0" yWindow="0" windowWidth="23040" windowHeight="10512" activeTab="1"/>
  </bookViews>
  <sheets>
    <sheet name="PRESUPUESTO" sheetId="21" r:id="rId1"/>
    <sheet name="APU´S" sheetId="26" r:id="rId2"/>
    <sheet name="M.C." sheetId="33" r:id="rId3"/>
  </sheets>
  <externalReferences>
    <externalReference r:id="rId4"/>
  </externalReferences>
  <definedNames>
    <definedName name="_12__Excel_BuiltIn_Print_Area_2">#REF!</definedName>
    <definedName name="_15_Excel_BuiltIn_Print_Area_2">#REF!</definedName>
    <definedName name="_3_____Excel_BuiltIn_Print_Area_2">#REF!</definedName>
    <definedName name="_6____Excel_BuiltIn_Print_Area_2">#REF!</definedName>
    <definedName name="_9___Excel_BuiltIn_Print_Area_2">#REF!</definedName>
    <definedName name="_az">#REF!</definedName>
    <definedName name="_CAL2">#REF!</definedName>
    <definedName name="_Fill">#REF!</definedName>
    <definedName name="_GEO1600" localSheetId="2">#REF!</definedName>
    <definedName name="_GEO1600">#REF!</definedName>
    <definedName name="_IPC2002">#REF!</definedName>
    <definedName name="_PJ50">#REF!</definedName>
    <definedName name="_R1_">#REF!</definedName>
    <definedName name="_REF37">#REF!</definedName>
    <definedName name="_REF60" localSheetId="2">#REF!</definedName>
    <definedName name="_REF60">#REF!</definedName>
    <definedName name="_VA1">#REF!</definedName>
    <definedName name="_VA2">#REF!</definedName>
    <definedName name="_VA21">#REF!</definedName>
    <definedName name="A">#REF!</definedName>
    <definedName name="A_impresión_IM">#REF!</definedName>
    <definedName name="A_nuevo">#REF!</definedName>
    <definedName name="AA">#REF!</definedName>
    <definedName name="AAa">#REF!</definedName>
    <definedName name="aaaa">#REF!</definedName>
    <definedName name="abc">#REF!</definedName>
    <definedName name="AccessDatabase" hidden="1">"A:\SAIN.mdb"</definedName>
    <definedName name="Adm">#REF!</definedName>
    <definedName name="AfEaefAEF">#REF!</definedName>
    <definedName name="AGUA" localSheetId="2">#REF!</definedName>
    <definedName name="AGUA">#REF!</definedName>
    <definedName name="AIU">#REF!</definedName>
    <definedName name="AJBHJU12">#REF!</definedName>
    <definedName name="ALAMB" localSheetId="2">#REF!</definedName>
    <definedName name="ALAMB">#REF!</definedName>
    <definedName name="ALFAJ">#REF!</definedName>
    <definedName name="ANA">#REF!</definedName>
    <definedName name="ANDAM" localSheetId="2">#REF!</definedName>
    <definedName name="ANDAM">#REF!</definedName>
    <definedName name="ANDEN">#REF!</definedName>
    <definedName name="ANDRES">#REF!</definedName>
    <definedName name="ANTISB" localSheetId="2">#REF!</definedName>
    <definedName name="ANTISB">#REF!</definedName>
    <definedName name="aqw">#REF!</definedName>
    <definedName name="_xlnm.Print_Area" localSheetId="1">APU´S!$A$1:$F$971</definedName>
    <definedName name="_xlnm.Print_Area" localSheetId="2">M.C.!$A$1:$I$909</definedName>
    <definedName name="_xlnm.Print_Area" localSheetId="0">PRESUPUESTO!$A$1:$F$66</definedName>
    <definedName name="_xlnm.Print_Area">#REF!</definedName>
    <definedName name="AREAS_PISOS">#REF!</definedName>
    <definedName name="ARENA" localSheetId="2">#REF!</definedName>
    <definedName name="ARENA">#REF!</definedName>
    <definedName name="asaws">#REF!</definedName>
    <definedName name="auto1">#REF!</definedName>
    <definedName name="auto2">#REF!</definedName>
    <definedName name="auto5">#REF!</definedName>
    <definedName name="AUX_TRANS">200000</definedName>
    <definedName name="az">#REF!</definedName>
    <definedName name="B">#REF!</definedName>
    <definedName name="BALAST" localSheetId="2">#REF!</definedName>
    <definedName name="BALAST">#REF!</definedName>
    <definedName name="BASBOX">#REF!</definedName>
    <definedName name="Base">#REF!</definedName>
    <definedName name="bb">#REF!</definedName>
    <definedName name="bbbbb">#REF!</definedName>
    <definedName name="bI">#REF!</definedName>
    <definedName name="biq">#REF!</definedName>
    <definedName name="BOMBEO" localSheetId="2">#REF!</definedName>
    <definedName name="BOMBEO">#REF!</definedName>
    <definedName name="BuiltIn_Print_Area">#REF!</definedName>
    <definedName name="BuiltIn_Print_Area___0">#REF!</definedName>
    <definedName name="BuscHSeguim">#REF!</definedName>
    <definedName name="BuscHSeguim2">#REF!</definedName>
    <definedName name="C_">#REF!</definedName>
    <definedName name="CACM">#REF!</definedName>
    <definedName name="Caimo">#REF!</definedName>
    <definedName name="Calarcá">#REF!</definedName>
    <definedName name="CAMRF" localSheetId="2">#REF!</definedName>
    <definedName name="CAMRF">#REF!</definedName>
    <definedName name="CANT">#REF!</definedName>
    <definedName name="CANT1">#REF!</definedName>
    <definedName name="CAREVERGA">#REF!</definedName>
    <definedName name="carolb">#REF!</definedName>
    <definedName name="CASET">#REF!</definedName>
    <definedName name="CC">#REF!</definedName>
    <definedName name="CCONTECH" localSheetId="2">#REF!</definedName>
    <definedName name="CCONTECH">#REF!</definedName>
    <definedName name="CCTO123">#REF!</definedName>
    <definedName name="CCTO124">#REF!</definedName>
    <definedName name="ccto210">#REF!</definedName>
    <definedName name="CCTOPR21" localSheetId="2">#REF!</definedName>
    <definedName name="CCTOPR21">#REF!</definedName>
    <definedName name="CCTOPR24.5" localSheetId="2">#REF!</definedName>
    <definedName name="CCTOPR24.5">#REF!</definedName>
    <definedName name="CCTOPR28" localSheetId="2">#REF!</definedName>
    <definedName name="CCTOPR28">#REF!</definedName>
    <definedName name="CEM" localSheetId="2">#REF!</definedName>
    <definedName name="CEM">#REF!</definedName>
    <definedName name="CEMENTO" localSheetId="2">#REF!</definedName>
    <definedName name="CEMENTO">#REF!</definedName>
    <definedName name="CERCHA" localSheetId="2">#REF!</definedName>
    <definedName name="CERCHA">#REF!</definedName>
    <definedName name="CERRAM">#REF!</definedName>
    <definedName name="CICLOP" localSheetId="2">#REF!</definedName>
    <definedName name="CICLOP">#REF!</definedName>
    <definedName name="COBC">#REF!</definedName>
    <definedName name="COLAM20">#REF!</definedName>
    <definedName name="COLAMURO">#REF!</definedName>
    <definedName name="COLCIRC" localSheetId="2">#REF!</definedName>
    <definedName name="COLCIRC">#REF!</definedName>
    <definedName name="COLUMNA2" localSheetId="2">#REF!</definedName>
    <definedName name="COLUMNA2">#REF!</definedName>
    <definedName name="COLUMNETA" localSheetId="2">#REF!</definedName>
    <definedName name="COLUMNETA">#REF!</definedName>
    <definedName name="COND">#REF!</definedName>
    <definedName name="CONST">#REF!</definedName>
    <definedName name="CONTP">#REF!</definedName>
    <definedName name="CPVCO22" localSheetId="2">#REF!</definedName>
    <definedName name="CPVCO22">#REF!</definedName>
    <definedName name="CUARTÓN" localSheetId="2">#REF!</definedName>
    <definedName name="CUARTÓN">#REF!</definedName>
    <definedName name="D">#REF!</definedName>
    <definedName name="DCAF">#REF!</definedName>
    <definedName name="dd">#REF!</definedName>
    <definedName name="ddd">#REF!</definedName>
    <definedName name="des">#REF!</definedName>
    <definedName name="DESM" localSheetId="2">#REF!</definedName>
    <definedName name="DESM">#REF!</definedName>
    <definedName name="dfdfdfd">#REF!</definedName>
    <definedName name="DIAGON" localSheetId="2">#REF!</definedName>
    <definedName name="DIAGON">#REF!</definedName>
    <definedName name="Diana">#REF!</definedName>
    <definedName name="Distribuciondeaceros" localSheetId="2">#REF!</definedName>
    <definedName name="Distribuciondeaceros">#REF!</definedName>
    <definedName name="DSFDSF">#REF!</definedName>
    <definedName name="e">#REF!</definedName>
    <definedName name="edi">#REF!</definedName>
    <definedName name="EE">#REF!</definedName>
    <definedName name="EEEE">#REF!</definedName>
    <definedName name="EQUIPO">#REF!</definedName>
    <definedName name="EQUIPO2">#REF!</definedName>
    <definedName name="ESCALERA" localSheetId="2">#REF!</definedName>
    <definedName name="ESCALERA">#REF!</definedName>
    <definedName name="ESPECIFICACION">#REF!</definedName>
    <definedName name="Especificación">#REF!</definedName>
    <definedName name="ESTMETC" localSheetId="2">#REF!</definedName>
    <definedName name="ESTMETC">#REF!</definedName>
    <definedName name="ETFEGRDS">#REF!</definedName>
    <definedName name="EXCAV">#REF!</definedName>
    <definedName name="factor">#REF!</definedName>
    <definedName name="fdadsfa">#REF!</definedName>
    <definedName name="FDDF">#REF!</definedName>
    <definedName name="FDFDF">#REF!</definedName>
    <definedName name="FFF">#REF!</definedName>
    <definedName name="ffff">#REF!</definedName>
    <definedName name="FFRANC">#REF!</definedName>
    <definedName name="fgfgf">#REF!</definedName>
    <definedName name="fhakhah">#REF!</definedName>
    <definedName name="FORMAL">#REF!</definedName>
    <definedName name="FORMALETA" localSheetId="2">#REF!</definedName>
    <definedName name="FORMALETA">#REF!</definedName>
    <definedName name="FORMVA">#REF!</definedName>
    <definedName name="GAJ">#REF!</definedName>
    <definedName name="gajr2">#REF!</definedName>
    <definedName name="gfd">#REF!</definedName>
    <definedName name="GGGGG">#REF!</definedName>
    <definedName name="gh" localSheetId="2">#REF!</definedName>
    <definedName name="gh">#REF!</definedName>
    <definedName name="GRUPO1">#REF!</definedName>
    <definedName name="GRUPO2">#REF!</definedName>
    <definedName name="GRUPO4">#REF!</definedName>
    <definedName name="GUADUA" localSheetId="2">#REF!</definedName>
    <definedName name="GUADUA">#REF!</definedName>
    <definedName name="HGFH">#REF!</definedName>
    <definedName name="hj">#REF!</definedName>
    <definedName name="HOJA1">#REF!</definedName>
    <definedName name="I">#REF!</definedName>
    <definedName name="IF" localSheetId="2">#REF!</definedName>
    <definedName name="IF">#REF!</definedName>
    <definedName name="IMPERM">#REF!</definedName>
    <definedName name="Imprev">#REF!</definedName>
    <definedName name="IMPRIM">#REF!</definedName>
    <definedName name="inf">#REF!</definedName>
    <definedName name="ITEM">#REF!</definedName>
    <definedName name="ITT">#REF!</definedName>
    <definedName name="IVA">0.19</definedName>
    <definedName name="IvaSUtl">#REF!</definedName>
    <definedName name="JARZ">#REF!</definedName>
    <definedName name="JESUS">#REF!</definedName>
    <definedName name="JGVJHGVJH">#REF!</definedName>
    <definedName name="jj">#REF!</definedName>
    <definedName name="JVCGCFXF4">#REF!</definedName>
    <definedName name="kjj">#REF!</definedName>
    <definedName name="LEBM">#REF!</definedName>
    <definedName name="LIMA">#REF!</definedName>
    <definedName name="LINEA">#REF!</definedName>
    <definedName name="LISTON" localSheetId="2">#REF!</definedName>
    <definedName name="LISTON">#REF!</definedName>
    <definedName name="lo">#REF!</definedName>
    <definedName name="LORENa">#REF!</definedName>
    <definedName name="LUISA">#REF!</definedName>
    <definedName name="mafe">#REF!</definedName>
    <definedName name="MALLA2">#REF!</definedName>
    <definedName name="MAQUINAR" localSheetId="2">#REF!</definedName>
    <definedName name="MAQUINAR">#REF!</definedName>
    <definedName name="MARS">#REF!</definedName>
    <definedName name="MAT">#REF!</definedName>
    <definedName name="MatDesp">[1]PreciosMat!$B$23:$L$371</definedName>
    <definedName name="MATSUB" localSheetId="2">#REF!</definedName>
    <definedName name="MATSUB">#REF!</definedName>
    <definedName name="MDCO">#REF!</definedName>
    <definedName name="MEZASF">#REF!</definedName>
    <definedName name="MEZCL" localSheetId="2">#REF!</definedName>
    <definedName name="MEZCL">#REF!</definedName>
    <definedName name="MHC">#REF!</definedName>
    <definedName name="Montenegro">#REF!</definedName>
    <definedName name="MORT13">#REF!</definedName>
    <definedName name="MUROCV">#REF!</definedName>
    <definedName name="MURTOLETE">#REF!</definedName>
    <definedName name="NEWJ">#REF!</definedName>
    <definedName name="nuevo">#REF!</definedName>
    <definedName name="ñsdkljfkljklhgkdhkg">#REF!</definedName>
    <definedName name="Obra">#REF!</definedName>
    <definedName name="OBRAS">#REF!</definedName>
    <definedName name="P_CONTADOR">#REF!</definedName>
    <definedName name="P1_">#REF!</definedName>
    <definedName name="P2_">#REF!</definedName>
    <definedName name="P3_">#REF!</definedName>
    <definedName name="P4_">#REF!</definedName>
    <definedName name="P5_">#REF!</definedName>
    <definedName name="P6_">#REF!</definedName>
    <definedName name="P7_">#REF!</definedName>
    <definedName name="P8_">#REF!</definedName>
    <definedName name="Paraguaycito">#REF!</definedName>
    <definedName name="PARBOX">#REF!</definedName>
    <definedName name="PAVRIG20">#REF!</definedName>
    <definedName name="Pinos">#REF!</definedName>
    <definedName name="PLACALIG50" localSheetId="2">#REF!</definedName>
    <definedName name="PLACALIG50">#REF!</definedName>
    <definedName name="PLDM" localSheetId="2">#REF!</definedName>
    <definedName name="PLDM">#REF!</definedName>
    <definedName name="POF">#REF!</definedName>
    <definedName name="POR_A">#REF!</definedName>
    <definedName name="POR_I">#REF!</definedName>
    <definedName name="POR_U">#REF!</definedName>
    <definedName name="PRE">#REF!</definedName>
    <definedName name="PRESUPUESTO">#REF!</definedName>
    <definedName name="Print_Area_1">#REF!</definedName>
    <definedName name="Print_Area_MI">#REF!</definedName>
    <definedName name="Proponente">#REF!</definedName>
    <definedName name="PUERTAS_PISO_1">#REF!</definedName>
    <definedName name="PUERTAS_PISO_2">#REF!</definedName>
    <definedName name="PUERTAS_PISO_3">#REF!</definedName>
    <definedName name="PUERTAS_PISO_4">#REF!</definedName>
    <definedName name="PUERTAS_PISO_5">#REF!</definedName>
    <definedName name="PUERTAS_Y_VENTANAS">#REF!</definedName>
    <definedName name="PUNT">#REF!</definedName>
    <definedName name="QQ">#REF!</definedName>
    <definedName name="Quimbaya">#REF!</definedName>
    <definedName name="qwe">#REF!</definedName>
    <definedName name="RANA" localSheetId="2">#REF!</definedName>
    <definedName name="RANA">#REF!</definedName>
    <definedName name="REFPISC">#REF!</definedName>
    <definedName name="rell">#REF!</definedName>
    <definedName name="RESTIT">#REF!</definedName>
    <definedName name="RETT">#REF!</definedName>
    <definedName name="RRC">#REF!</definedName>
    <definedName name="S">#REF!</definedName>
    <definedName name="sadad">#REF!</definedName>
    <definedName name="sara">#REF!</definedName>
    <definedName name="SARD40">#REF!</definedName>
    <definedName name="SbtPpto">#REF!</definedName>
    <definedName name="SCDSVF">#REF!</definedName>
    <definedName name="SDFDSFSDFS">#REF!</definedName>
    <definedName name="SIKA1">#REF!</definedName>
    <definedName name="SMLV">1423500</definedName>
    <definedName name="SOLAD">#REF!</definedName>
    <definedName name="ss">#REF!</definedName>
    <definedName name="SSS">#REF!</definedName>
    <definedName name="STEEL" localSheetId="2">#REF!</definedName>
    <definedName name="STEEL">#REF!</definedName>
    <definedName name="SUBA">#REF!</definedName>
    <definedName name="SUBB">#REF!</definedName>
    <definedName name="SUBR">#REF!</definedName>
    <definedName name="Summary">#REF!</definedName>
    <definedName name="SUSTIT">#REF!</definedName>
    <definedName name="T_MESES">#REF!</definedName>
    <definedName name="TABLA">#REF!</definedName>
    <definedName name="TABLAB" localSheetId="2">#REF!</definedName>
    <definedName name="TABLAB">#REF!</definedName>
    <definedName name="tabladatos">#REF!</definedName>
    <definedName name="TABLERO" localSheetId="2">#REF!</definedName>
    <definedName name="TABLERO">#REF!</definedName>
    <definedName name="TACO" localSheetId="2">#REF!</definedName>
    <definedName name="TACO">#REF!</definedName>
    <definedName name="TCD" localSheetId="2">#REF!</definedName>
    <definedName name="TCD">#REF!</definedName>
    <definedName name="TELERA" localSheetId="2">#REF!</definedName>
    <definedName name="TELERA">#REF!</definedName>
    <definedName name="TFTYE4">#REF!</definedName>
    <definedName name="TITULO">#REF!</definedName>
    <definedName name="_xlnm.Print_Titles" localSheetId="1">APU´S!$1:$2</definedName>
    <definedName name="_xlnm.Print_Titles" localSheetId="0">PRESUPUESTO!$1:$4</definedName>
    <definedName name="TOTAL">#REF!</definedName>
    <definedName name="TRAB" localSheetId="2">#REF!</definedName>
    <definedName name="TRAB">#REF!</definedName>
    <definedName name="TRANSPORI">#REF!</definedName>
    <definedName name="TRANSPORTE">#REF!</definedName>
    <definedName name="TtlCD">#REF!</definedName>
    <definedName name="TUB">#REF!</definedName>
    <definedName name="TUBERIA">#REF!</definedName>
    <definedName name="U">#REF!</definedName>
    <definedName name="U_AIU">#REF!</definedName>
    <definedName name="UBICACION">#REF!</definedName>
    <definedName name="Ubicación">#REF!</definedName>
    <definedName name="UNITARIO" localSheetId="2">#REF!</definedName>
    <definedName name="UNITARIO">#REF!</definedName>
    <definedName name="Unitarios">#REF!</definedName>
    <definedName name="USO_RADIO">#REF!</definedName>
    <definedName name="Utilidad">#REF!</definedName>
    <definedName name="UTILIDADES">#REF!</definedName>
    <definedName name="UTJG">#REF!</definedName>
    <definedName name="UUUU">#REF!</definedName>
    <definedName name="V1_">#REF!</definedName>
    <definedName name="V10_">#REF!</definedName>
    <definedName name="V11_">#REF!</definedName>
    <definedName name="V12_">#REF!</definedName>
    <definedName name="V13_">#REF!</definedName>
    <definedName name="V14_">#REF!</definedName>
    <definedName name="V15_">#REF!</definedName>
    <definedName name="V16_">#REF!</definedName>
    <definedName name="V17_">#REF!</definedName>
    <definedName name="V2_">#REF!</definedName>
    <definedName name="V3_">#REF!</definedName>
    <definedName name="V4_">#REF!</definedName>
    <definedName name="V5_">#REF!</definedName>
    <definedName name="V6_">#REF!</definedName>
    <definedName name="V7_">#REF!</definedName>
    <definedName name="V8_">#REF!</definedName>
    <definedName name="V9_">#REF!</definedName>
    <definedName name="valor1">#REF!</definedName>
    <definedName name="VALOR1222">#REF!</definedName>
    <definedName name="valor2">#REF!</definedName>
    <definedName name="VALOR3">#REF!</definedName>
    <definedName name="VALOR55">#REF!</definedName>
    <definedName name="VAMC">#REF!</definedName>
    <definedName name="VAMRF" localSheetId="2">#REF!</definedName>
    <definedName name="VAMRF">#REF!</definedName>
    <definedName name="VAMURO">#REF!</definedName>
    <definedName name="VCANAL" localSheetId="2">#REF!</definedName>
    <definedName name="VCANAL">#REF!</definedName>
    <definedName name="VENTANAS_PISO_1">#REF!</definedName>
    <definedName name="VENTANAS_PISO_2">#REF!</definedName>
    <definedName name="VENTANAS_PISO_3">#REF!</definedName>
    <definedName name="VENTANAS_PISO_4">#REF!</definedName>
    <definedName name="VENTANAS_PISO_5">#REF!</definedName>
    <definedName name="VH">#REF!</definedName>
    <definedName name="VIBRA" localSheetId="2">#REF!</definedName>
    <definedName name="VIBRA">#REF!</definedName>
    <definedName name="VIGAER" localSheetId="2">#REF!</definedName>
    <definedName name="VIGAER">#REF!</definedName>
    <definedName name="VOLQ" localSheetId="2">#REF!</definedName>
    <definedName name="VOLQ">#REF!</definedName>
    <definedName name="VOLQH" localSheetId="2">#REF!</definedName>
    <definedName name="VOLQH">#REF!</definedName>
    <definedName name="VrMeta">#REF!</definedName>
    <definedName name="vv">#REF!</definedName>
    <definedName name="vvv">#REF!</definedName>
    <definedName name="W">#REF!</definedName>
    <definedName name="WILSON">#REF!</definedName>
    <definedName name="wqfawefwqf">#REF!</definedName>
    <definedName name="wrn.ESTADO._.REHABILITACION.">#REF!</definedName>
    <definedName name="wrn.FORMATOS.">#REF!</definedName>
    <definedName name="wrn.GENERAL.">#REF!</definedName>
    <definedName name="wrn.GERENCIA.">#REF!</definedName>
    <definedName name="wrn.via.">#REF!</definedName>
    <definedName name="wWW">#REF!</definedName>
    <definedName name="wwwwwww">#REF!</definedName>
    <definedName name="x">#REF!</definedName>
    <definedName name="XSCSC">#REF!</definedName>
    <definedName name="xx">#REF!</definedName>
    <definedName name="XXX">#REF!</definedName>
    <definedName name="YUYUYHNBVVVCFDDDSAASXV">#REF!</definedName>
    <definedName name="yyy">#REF!</definedName>
    <definedName name="ZAPATA">#REF!</definedName>
  </definedNames>
  <calcPr calcId="162913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77" i="33" l="1"/>
  <c r="C676" i="33"/>
  <c r="C675" i="33"/>
  <c r="C674" i="33"/>
  <c r="C673" i="33"/>
  <c r="C672" i="33"/>
  <c r="C671" i="33"/>
  <c r="C670" i="33"/>
  <c r="D52" i="21"/>
  <c r="D44" i="21"/>
  <c r="D43" i="21"/>
  <c r="D42" i="21"/>
  <c r="D11" i="21"/>
  <c r="D36" i="21"/>
  <c r="D34" i="21"/>
  <c r="D35" i="21"/>
  <c r="D38" i="21"/>
  <c r="D29" i="21"/>
  <c r="H573" i="33"/>
  <c r="H550" i="33"/>
  <c r="F573" i="33"/>
  <c r="F550" i="33"/>
  <c r="B573" i="33"/>
  <c r="B550" i="33"/>
  <c r="G579" i="33"/>
  <c r="G587" i="33" s="1"/>
  <c r="I576" i="33" s="1"/>
  <c r="G556" i="33"/>
  <c r="G564" i="33" s="1"/>
  <c r="I553" i="33" s="1"/>
  <c r="D31" i="21" s="1"/>
  <c r="F582" i="26"/>
  <c r="F567" i="26"/>
  <c r="F568" i="26"/>
  <c r="F569" i="26"/>
  <c r="F570" i="26"/>
  <c r="F571" i="26"/>
  <c r="F572" i="26"/>
  <c r="F573" i="26"/>
  <c r="F575" i="26"/>
  <c r="F576" i="26"/>
  <c r="F577" i="26"/>
  <c r="F612" i="26"/>
  <c r="F608" i="26"/>
  <c r="F603" i="26"/>
  <c r="F595" i="26"/>
  <c r="F598" i="26" s="1"/>
  <c r="F586" i="26"/>
  <c r="F587" i="26" s="1"/>
  <c r="F581" i="26"/>
  <c r="F566" i="26"/>
  <c r="F614" i="26" l="1"/>
  <c r="F57" i="21" s="1"/>
  <c r="F583" i="26"/>
  <c r="F578" i="26"/>
  <c r="F589" i="26" l="1"/>
  <c r="E31" i="21" s="1"/>
  <c r="F31" i="21" s="1"/>
  <c r="H192" i="33"/>
  <c r="F742" i="26"/>
  <c r="B802" i="33"/>
  <c r="B779" i="33"/>
  <c r="B756" i="33"/>
  <c r="B733" i="33"/>
  <c r="B710" i="33"/>
  <c r="B687" i="33"/>
  <c r="B664" i="33"/>
  <c r="B641" i="33"/>
  <c r="B618" i="33"/>
  <c r="B595" i="33"/>
  <c r="B527" i="33"/>
  <c r="B504" i="33"/>
  <c r="B481" i="33"/>
  <c r="B458" i="33"/>
  <c r="B435" i="33"/>
  <c r="B412" i="33"/>
  <c r="B389" i="33"/>
  <c r="B365" i="33"/>
  <c r="B341" i="33"/>
  <c r="B317" i="33"/>
  <c r="B292" i="33"/>
  <c r="B244" i="33"/>
  <c r="B268" i="33" s="1"/>
  <c r="B218" i="33"/>
  <c r="F940" i="26"/>
  <c r="F941" i="26"/>
  <c r="F942" i="26"/>
  <c r="F943" i="26"/>
  <c r="F944" i="26"/>
  <c r="F939" i="26"/>
  <c r="F670" i="33"/>
  <c r="F647" i="33"/>
  <c r="F650" i="33"/>
  <c r="F625" i="33"/>
  <c r="G625" i="33" s="1"/>
  <c r="H879" i="33"/>
  <c r="F879" i="33"/>
  <c r="B879" i="33"/>
  <c r="G885" i="33"/>
  <c r="G897" i="33" s="1"/>
  <c r="I882" i="33" s="1"/>
  <c r="D48" i="21" s="1"/>
  <c r="A936" i="26"/>
  <c r="F858" i="33"/>
  <c r="G858" i="33" s="1"/>
  <c r="H852" i="33"/>
  <c r="F852" i="33"/>
  <c r="B852" i="33"/>
  <c r="D920" i="26"/>
  <c r="F920" i="26" s="1"/>
  <c r="F922" i="26" s="1"/>
  <c r="A910" i="26"/>
  <c r="F960" i="26"/>
  <c r="F954" i="26"/>
  <c r="F956" i="26" s="1"/>
  <c r="D949" i="26"/>
  <c r="F949" i="26" s="1"/>
  <c r="A969" i="26"/>
  <c r="A970" i="26"/>
  <c r="F931" i="26"/>
  <c r="F925" i="26"/>
  <c r="F927" i="26" s="1"/>
  <c r="F916" i="26"/>
  <c r="F913" i="26"/>
  <c r="F836" i="33"/>
  <c r="G836" i="33" s="1"/>
  <c r="F832" i="33"/>
  <c r="G832" i="33" s="1"/>
  <c r="F833" i="33"/>
  <c r="G833" i="33" s="1"/>
  <c r="F834" i="33"/>
  <c r="G834" i="33" s="1"/>
  <c r="F835" i="33"/>
  <c r="G835" i="33" s="1"/>
  <c r="F831" i="33"/>
  <c r="D894" i="26"/>
  <c r="B825" i="33"/>
  <c r="H825" i="33"/>
  <c r="F825" i="33"/>
  <c r="F889" i="26"/>
  <c r="F886" i="26"/>
  <c r="F887" i="26"/>
  <c r="F888" i="26"/>
  <c r="A882" i="26"/>
  <c r="F802" i="33"/>
  <c r="H802" i="33"/>
  <c r="D865" i="26"/>
  <c r="A856" i="26"/>
  <c r="D839" i="26"/>
  <c r="A829" i="26"/>
  <c r="F762" i="33"/>
  <c r="F819" i="26"/>
  <c r="D812" i="26"/>
  <c r="A804" i="26"/>
  <c r="F740" i="33"/>
  <c r="G740" i="33" s="1"/>
  <c r="F741" i="33"/>
  <c r="G741" i="33" s="1"/>
  <c r="F742" i="33"/>
  <c r="G742" i="33" s="1"/>
  <c r="F743" i="33"/>
  <c r="G743" i="33" s="1"/>
  <c r="F739" i="33"/>
  <c r="D787" i="26"/>
  <c r="A777" i="26"/>
  <c r="F716" i="33"/>
  <c r="F767" i="26"/>
  <c r="D761" i="26"/>
  <c r="A753" i="26"/>
  <c r="F694" i="33"/>
  <c r="G694" i="33" s="1"/>
  <c r="F695" i="33"/>
  <c r="G695" i="33" s="1"/>
  <c r="F693" i="33"/>
  <c r="F743" i="26"/>
  <c r="D737" i="26"/>
  <c r="F733" i="26"/>
  <c r="F732" i="26"/>
  <c r="A727" i="26"/>
  <c r="F674" i="33"/>
  <c r="G674" i="33" s="1"/>
  <c r="F675" i="33"/>
  <c r="G675" i="33" s="1"/>
  <c r="F676" i="33"/>
  <c r="G676" i="33" s="1"/>
  <c r="F677" i="33"/>
  <c r="G677" i="33" s="1"/>
  <c r="D711" i="26"/>
  <c r="A699" i="26"/>
  <c r="F673" i="33"/>
  <c r="G673" i="33" s="1"/>
  <c r="F672" i="33"/>
  <c r="G672" i="33" s="1"/>
  <c r="F671" i="33"/>
  <c r="G654" i="33"/>
  <c r="G653" i="33"/>
  <c r="G652" i="33"/>
  <c r="G651" i="33"/>
  <c r="F648" i="33"/>
  <c r="G648" i="33" s="1"/>
  <c r="F649" i="33"/>
  <c r="G649" i="33" s="1"/>
  <c r="G650" i="33"/>
  <c r="F689" i="26"/>
  <c r="D683" i="26"/>
  <c r="A671" i="26"/>
  <c r="F624" i="33"/>
  <c r="F661" i="26"/>
  <c r="D655" i="26"/>
  <c r="A643" i="26"/>
  <c r="F602" i="33"/>
  <c r="G602" i="33" s="1"/>
  <c r="F601" i="33"/>
  <c r="F637" i="26"/>
  <c r="F636" i="26"/>
  <c r="A621" i="26"/>
  <c r="F557" i="26"/>
  <c r="F558" i="26" s="1"/>
  <c r="D552" i="26"/>
  <c r="A542" i="26"/>
  <c r="D136" i="26"/>
  <c r="A133" i="26"/>
  <c r="F536" i="26"/>
  <c r="F537" i="26" s="1"/>
  <c r="D531" i="26"/>
  <c r="A521" i="26"/>
  <c r="D505" i="26"/>
  <c r="A495" i="26"/>
  <c r="D479" i="26"/>
  <c r="A469" i="26"/>
  <c r="D452" i="26"/>
  <c r="A441" i="26"/>
  <c r="D425" i="26"/>
  <c r="A415" i="26"/>
  <c r="D397" i="26"/>
  <c r="A386" i="26"/>
  <c r="F376" i="26"/>
  <c r="D370" i="26"/>
  <c r="A360" i="26"/>
  <c r="F349" i="26"/>
  <c r="D342" i="26"/>
  <c r="A329" i="26"/>
  <c r="D311" i="26"/>
  <c r="A302" i="26"/>
  <c r="A274" i="26"/>
  <c r="D285" i="26"/>
  <c r="D258" i="26"/>
  <c r="F252" i="26"/>
  <c r="F253" i="26"/>
  <c r="F254" i="26"/>
  <c r="A248" i="26"/>
  <c r="D232" i="26"/>
  <c r="E224" i="26"/>
  <c r="A221" i="26"/>
  <c r="D209" i="26"/>
  <c r="E204" i="26"/>
  <c r="A201" i="26"/>
  <c r="D185" i="26"/>
  <c r="F180" i="26"/>
  <c r="F182" i="26" s="1"/>
  <c r="D161" i="26"/>
  <c r="F156" i="26"/>
  <c r="F158" i="26" s="1"/>
  <c r="G870" i="33" l="1"/>
  <c r="I855" i="33" s="1"/>
  <c r="D47" i="21" s="1"/>
  <c r="F744" i="26"/>
  <c r="F951" i="26"/>
  <c r="F946" i="26"/>
  <c r="F917" i="26"/>
  <c r="F933" i="26" s="1"/>
  <c r="E47" i="21" s="1"/>
  <c r="F638" i="26"/>
  <c r="F255" i="26"/>
  <c r="H88" i="33"/>
  <c r="D89" i="26"/>
  <c r="F23" i="26"/>
  <c r="F47" i="21" l="1"/>
  <c r="F962" i="26"/>
  <c r="E48" i="21" s="1"/>
  <c r="F48" i="21" s="1"/>
  <c r="B114" i="33" l="1"/>
  <c r="F114" i="33"/>
  <c r="H114" i="33"/>
  <c r="G131" i="33"/>
  <c r="I117" i="33" s="1"/>
  <c r="B140" i="33"/>
  <c r="F140" i="33"/>
  <c r="H140" i="33"/>
  <c r="G146" i="33"/>
  <c r="G157" i="33" s="1"/>
  <c r="I143" i="33" s="1"/>
  <c r="D12" i="21" s="1"/>
  <c r="F12" i="33"/>
  <c r="F24" i="26"/>
  <c r="F25" i="26" s="1"/>
  <c r="H6" i="33"/>
  <c r="G375" i="33"/>
  <c r="G374" i="33"/>
  <c r="F885" i="26"/>
  <c r="F891" i="26" s="1"/>
  <c r="F870" i="26"/>
  <c r="F865" i="26"/>
  <c r="F867" i="26" s="1"/>
  <c r="F860" i="26"/>
  <c r="F861" i="26"/>
  <c r="F859" i="26"/>
  <c r="F845" i="26"/>
  <c r="F844" i="26"/>
  <c r="F839" i="26"/>
  <c r="F841" i="26" s="1"/>
  <c r="F833" i="26"/>
  <c r="F834" i="26"/>
  <c r="F832" i="26"/>
  <c r="F818" i="26"/>
  <c r="F820" i="26" s="1"/>
  <c r="F812" i="26"/>
  <c r="F807" i="26"/>
  <c r="F793" i="26"/>
  <c r="F795" i="26" s="1"/>
  <c r="F787" i="26"/>
  <c r="F781" i="26"/>
  <c r="F782" i="26"/>
  <c r="F780" i="26"/>
  <c r="F766" i="26"/>
  <c r="F768" i="26" s="1"/>
  <c r="F761" i="26"/>
  <c r="F763" i="26" s="1"/>
  <c r="F756" i="26"/>
  <c r="F758" i="26" s="1"/>
  <c r="F737" i="26"/>
  <c r="F739" i="26" s="1"/>
  <c r="F731" i="26"/>
  <c r="F730" i="26"/>
  <c r="F716" i="26"/>
  <c r="F711" i="26"/>
  <c r="F703" i="26"/>
  <c r="F704" i="26"/>
  <c r="F705" i="26"/>
  <c r="F706" i="26"/>
  <c r="F702" i="26"/>
  <c r="F688" i="26"/>
  <c r="F690" i="26" s="1"/>
  <c r="F683" i="26"/>
  <c r="F685" i="26" s="1"/>
  <c r="F675" i="26"/>
  <c r="F676" i="26"/>
  <c r="F677" i="26"/>
  <c r="F678" i="26"/>
  <c r="F674" i="26"/>
  <c r="F655" i="26"/>
  <c r="F657" i="26" s="1"/>
  <c r="F660" i="26"/>
  <c r="F662" i="26" s="1"/>
  <c r="F647" i="26"/>
  <c r="F648" i="26"/>
  <c r="F649" i="26"/>
  <c r="F650" i="26"/>
  <c r="F646" i="26"/>
  <c r="F631" i="26"/>
  <c r="F633" i="26" s="1"/>
  <c r="F625" i="26"/>
  <c r="F626" i="26"/>
  <c r="F624" i="26"/>
  <c r="F552" i="26"/>
  <c r="F554" i="26" s="1"/>
  <c r="F547" i="26"/>
  <c r="F546" i="26"/>
  <c r="F545" i="26"/>
  <c r="F531" i="26"/>
  <c r="F533" i="26" s="1"/>
  <c r="F524" i="26"/>
  <c r="F512" i="26"/>
  <c r="F505" i="26"/>
  <c r="F507" i="26" s="1"/>
  <c r="F498" i="26"/>
  <c r="F484" i="26"/>
  <c r="F486" i="26" s="1"/>
  <c r="F479" i="26"/>
  <c r="F481" i="26" s="1"/>
  <c r="F472" i="26"/>
  <c r="F444" i="26"/>
  <c r="F457" i="26"/>
  <c r="F452" i="26"/>
  <c r="F454" i="26" s="1"/>
  <c r="F445" i="26"/>
  <c r="F447" i="26"/>
  <c r="F430" i="26"/>
  <c r="F432" i="26" s="1"/>
  <c r="F425" i="26"/>
  <c r="F427" i="26" s="1"/>
  <c r="F419" i="26"/>
  <c r="F420" i="26"/>
  <c r="F418" i="26"/>
  <c r="F403" i="26"/>
  <c r="F397" i="26"/>
  <c r="F390" i="26"/>
  <c r="F391" i="26"/>
  <c r="F392" i="26"/>
  <c r="F389" i="26"/>
  <c r="F364" i="26"/>
  <c r="F365" i="26"/>
  <c r="F363" i="26"/>
  <c r="E717" i="26" l="1"/>
  <c r="F717" i="26" s="1"/>
  <c r="F718" i="26" s="1"/>
  <c r="F713" i="26"/>
  <c r="F708" i="26"/>
  <c r="F734" i="26"/>
  <c r="F836" i="26"/>
  <c r="F790" i="26"/>
  <c r="F460" i="26"/>
  <c r="F422" i="26"/>
  <c r="F438" i="26" s="1"/>
  <c r="F815" i="26"/>
  <c r="E38" i="21"/>
  <c r="F38" i="21" s="1"/>
  <c r="F394" i="26"/>
  <c r="F476" i="26"/>
  <c r="F492" i="26" s="1"/>
  <c r="F406" i="26"/>
  <c r="F400" i="26"/>
  <c r="F449" i="26"/>
  <c r="F873" i="26"/>
  <c r="F680" i="26"/>
  <c r="F696" i="26" s="1"/>
  <c r="E36" i="21" s="1"/>
  <c r="F809" i="26"/>
  <c r="F847" i="26"/>
  <c r="F862" i="26"/>
  <c r="F784" i="26"/>
  <c r="F774" i="26"/>
  <c r="E39" i="21" s="1"/>
  <c r="F652" i="26"/>
  <c r="E35" i="21" s="1"/>
  <c r="F628" i="26"/>
  <c r="F640" i="26" s="1"/>
  <c r="E34" i="21" s="1"/>
  <c r="F549" i="26"/>
  <c r="F528" i="26"/>
  <c r="F502" i="26"/>
  <c r="F724" i="26" l="1"/>
  <c r="E37" i="21" s="1"/>
  <c r="F853" i="26"/>
  <c r="F801" i="26"/>
  <c r="F560" i="26"/>
  <c r="F539" i="26"/>
  <c r="F466" i="26"/>
  <c r="F412" i="26"/>
  <c r="F826" i="26"/>
  <c r="F879" i="26"/>
  <c r="E43" i="21" s="1"/>
  <c r="F375" i="26"/>
  <c r="F377" i="26" s="1"/>
  <c r="F370" i="26"/>
  <c r="F372" i="26" s="1"/>
  <c r="F348" i="26"/>
  <c r="F350" i="26" s="1"/>
  <c r="F342" i="26"/>
  <c r="F333" i="26"/>
  <c r="F334" i="26"/>
  <c r="F335" i="26"/>
  <c r="F336" i="26"/>
  <c r="F337" i="26"/>
  <c r="F332" i="26"/>
  <c r="F317" i="26"/>
  <c r="F318" i="26"/>
  <c r="F316" i="26"/>
  <c r="F311" i="26"/>
  <c r="F313" i="26" s="1"/>
  <c r="F306" i="26"/>
  <c r="F305" i="26"/>
  <c r="F291" i="26"/>
  <c r="F290" i="26"/>
  <c r="F285" i="26"/>
  <c r="F287" i="26" s="1"/>
  <c r="F278" i="26"/>
  <c r="F280" i="26"/>
  <c r="F277" i="26"/>
  <c r="F263" i="26"/>
  <c r="F265" i="26" s="1"/>
  <c r="F258" i="26"/>
  <c r="F260" i="26" s="1"/>
  <c r="F237" i="26"/>
  <c r="F239" i="26" s="1"/>
  <c r="F232" i="26"/>
  <c r="F234" i="26" s="1"/>
  <c r="F225" i="26"/>
  <c r="F226" i="26"/>
  <c r="F227" i="26"/>
  <c r="F224" i="26"/>
  <c r="F214" i="26"/>
  <c r="F216" i="26" s="1"/>
  <c r="F209" i="26"/>
  <c r="F211" i="26" s="1"/>
  <c r="F204" i="26"/>
  <c r="F206" i="26" s="1"/>
  <c r="F116" i="26"/>
  <c r="F118" i="26" s="1"/>
  <c r="F113" i="26"/>
  <c r="F95" i="26"/>
  <c r="F94" i="26"/>
  <c r="F89" i="26"/>
  <c r="F91" i="26" s="1"/>
  <c r="F84" i="26"/>
  <c r="F86" i="26" s="1"/>
  <c r="F70" i="26"/>
  <c r="F72" i="26" s="1"/>
  <c r="F65" i="26"/>
  <c r="F67" i="26" s="1"/>
  <c r="F51" i="26"/>
  <c r="F53" i="26" s="1"/>
  <c r="F45" i="26"/>
  <c r="F38" i="26"/>
  <c r="F39" i="26"/>
  <c r="F40" i="26"/>
  <c r="F37" i="26"/>
  <c r="F11" i="26"/>
  <c r="F121" i="26"/>
  <c r="F142" i="26"/>
  <c r="F141" i="26"/>
  <c r="F136" i="26"/>
  <c r="F138" i="26" s="1"/>
  <c r="F166" i="26"/>
  <c r="F168" i="26" s="1"/>
  <c r="F161" i="26"/>
  <c r="F163" i="26" s="1"/>
  <c r="F185" i="26"/>
  <c r="F174" i="26" l="1"/>
  <c r="E15" i="21" s="1"/>
  <c r="F144" i="26"/>
  <c r="F150" i="26" s="1"/>
  <c r="E12" i="21" s="1"/>
  <c r="F12" i="21" s="1"/>
  <c r="F308" i="26"/>
  <c r="F271" i="26"/>
  <c r="F48" i="26"/>
  <c r="F293" i="26"/>
  <c r="F282" i="26"/>
  <c r="F229" i="26"/>
  <c r="F245" i="26" s="1"/>
  <c r="F218" i="26"/>
  <c r="F320" i="26"/>
  <c r="F42" i="26"/>
  <c r="F345" i="26"/>
  <c r="F78" i="26"/>
  <c r="F97" i="26"/>
  <c r="F103" i="26" s="1"/>
  <c r="F367" i="26"/>
  <c r="F383" i="26" s="1"/>
  <c r="F339" i="26"/>
  <c r="F124" i="26"/>
  <c r="F130" i="26" s="1"/>
  <c r="F899" i="26"/>
  <c r="F901" i="26" s="1"/>
  <c r="F894" i="26"/>
  <c r="F896" i="26" s="1"/>
  <c r="F10" i="26"/>
  <c r="F905" i="26"/>
  <c r="F190" i="26"/>
  <c r="F187" i="26"/>
  <c r="E41" i="21"/>
  <c r="E40" i="21"/>
  <c r="E30" i="21"/>
  <c r="E29" i="21"/>
  <c r="E28" i="21"/>
  <c r="E27" i="21"/>
  <c r="E26" i="21"/>
  <c r="F326" i="26" l="1"/>
  <c r="E21" i="21" s="1"/>
  <c r="F192" i="26"/>
  <c r="F198" i="26" s="1"/>
  <c r="E16" i="21" s="1"/>
  <c r="F299" i="26"/>
  <c r="E20" i="21" s="1"/>
  <c r="F356" i="26"/>
  <c r="E22" i="21" s="1"/>
  <c r="F59" i="26"/>
  <c r="E8" i="21" s="1"/>
  <c r="E11" i="21"/>
  <c r="F11" i="21" s="1"/>
  <c r="F907" i="26"/>
  <c r="E42" i="21"/>
  <c r="E25" i="21"/>
  <c r="E24" i="21"/>
  <c r="E23" i="21"/>
  <c r="E19" i="21"/>
  <c r="E18" i="21"/>
  <c r="E17" i="21"/>
  <c r="E10" i="21"/>
  <c r="E9" i="21"/>
  <c r="E44" i="21" l="1"/>
  <c r="A2" i="26"/>
  <c r="A2" i="33"/>
  <c r="G831" i="33"/>
  <c r="G843" i="33" s="1"/>
  <c r="I828" i="33" s="1"/>
  <c r="G810" i="33"/>
  <c r="G809" i="33"/>
  <c r="G808" i="33"/>
  <c r="G785" i="33"/>
  <c r="H779" i="33"/>
  <c r="F779" i="33"/>
  <c r="H756" i="33"/>
  <c r="F756" i="33"/>
  <c r="H710" i="33"/>
  <c r="F710" i="33"/>
  <c r="G762" i="33"/>
  <c r="G770" i="33" s="1"/>
  <c r="I759" i="33" s="1"/>
  <c r="D41" i="21" s="1"/>
  <c r="H733" i="33"/>
  <c r="F733" i="33"/>
  <c r="G739" i="33"/>
  <c r="G747" i="33" s="1"/>
  <c r="I736" i="33" s="1"/>
  <c r="D40" i="21" s="1"/>
  <c r="F40" i="21" s="1"/>
  <c r="G716" i="33"/>
  <c r="G724" i="33" s="1"/>
  <c r="I713" i="33" s="1"/>
  <c r="D39" i="21" s="1"/>
  <c r="F39" i="21" s="1"/>
  <c r="G693" i="33"/>
  <c r="H687" i="33"/>
  <c r="F687" i="33"/>
  <c r="G671" i="33"/>
  <c r="H664" i="33"/>
  <c r="F664" i="33"/>
  <c r="G670" i="33"/>
  <c r="H641" i="33"/>
  <c r="F641" i="33"/>
  <c r="G647" i="33"/>
  <c r="G655" i="33" s="1"/>
  <c r="I644" i="33" s="1"/>
  <c r="H618" i="33"/>
  <c r="F618" i="33"/>
  <c r="G624" i="33"/>
  <c r="G632" i="33" s="1"/>
  <c r="I621" i="33" s="1"/>
  <c r="F35" i="21" s="1"/>
  <c r="H595" i="33"/>
  <c r="F595" i="33"/>
  <c r="G601" i="33"/>
  <c r="G609" i="33" s="1"/>
  <c r="I598" i="33" s="1"/>
  <c r="F34" i="21" s="1"/>
  <c r="H527" i="33"/>
  <c r="F527" i="33"/>
  <c r="G533" i="33"/>
  <c r="G541" i="33" s="1"/>
  <c r="I530" i="33" s="1"/>
  <c r="D30" i="21" s="1"/>
  <c r="G510" i="33"/>
  <c r="G518" i="33" s="1"/>
  <c r="I507" i="33" s="1"/>
  <c r="H504" i="33"/>
  <c r="F504" i="33"/>
  <c r="H481" i="33"/>
  <c r="F481" i="33"/>
  <c r="G487" i="33"/>
  <c r="G495" i="33" s="1"/>
  <c r="I484" i="33" s="1"/>
  <c r="D28" i="21" s="1"/>
  <c r="G464" i="33"/>
  <c r="H458" i="33"/>
  <c r="F458" i="33"/>
  <c r="H435" i="33"/>
  <c r="F435" i="33"/>
  <c r="G426" i="33"/>
  <c r="I415" i="33" s="1"/>
  <c r="D25" i="21" s="1"/>
  <c r="H412" i="33"/>
  <c r="F412" i="33"/>
  <c r="G403" i="33"/>
  <c r="I392" i="33" s="1"/>
  <c r="D24" i="21" s="1"/>
  <c r="H389" i="33"/>
  <c r="F389" i="33"/>
  <c r="G372" i="33"/>
  <c r="H365" i="33"/>
  <c r="F365" i="33"/>
  <c r="H341" i="33"/>
  <c r="F341" i="33"/>
  <c r="H317" i="33"/>
  <c r="F317" i="33"/>
  <c r="H292" i="33"/>
  <c r="F292" i="33"/>
  <c r="H268" i="33"/>
  <c r="F268" i="33"/>
  <c r="H244" i="33"/>
  <c r="F244" i="33"/>
  <c r="H218" i="33"/>
  <c r="F218" i="33"/>
  <c r="F36" i="21" l="1"/>
  <c r="F44" i="21"/>
  <c r="G380" i="33"/>
  <c r="I368" i="33" s="1"/>
  <c r="D23" i="21" s="1"/>
  <c r="F23" i="21" s="1"/>
  <c r="G449" i="33"/>
  <c r="I438" i="33" s="1"/>
  <c r="D26" i="21" s="1"/>
  <c r="G816" i="33"/>
  <c r="I805" i="33" s="1"/>
  <c r="F43" i="21" s="1"/>
  <c r="G793" i="33"/>
  <c r="I782" i="33" s="1"/>
  <c r="G701" i="33"/>
  <c r="I690" i="33" s="1"/>
  <c r="G678" i="33"/>
  <c r="I667" i="33" s="1"/>
  <c r="D37" i="21" s="1"/>
  <c r="G472" i="33"/>
  <c r="I461" i="33" s="1"/>
  <c r="D27" i="21" s="1"/>
  <c r="G356" i="33"/>
  <c r="I344" i="33" s="1"/>
  <c r="D22" i="21" s="1"/>
  <c r="F22" i="21" s="1"/>
  <c r="G332" i="33"/>
  <c r="I320" i="33" s="1"/>
  <c r="D21" i="21" s="1"/>
  <c r="F21" i="21" s="1"/>
  <c r="G307" i="33"/>
  <c r="I295" i="33" s="1"/>
  <c r="G283" i="33"/>
  <c r="I271" i="33" s="1"/>
  <c r="D19" i="21" s="1"/>
  <c r="F19" i="21" s="1"/>
  <c r="G259" i="33"/>
  <c r="I247" i="33" s="1"/>
  <c r="D18" i="21" s="1"/>
  <c r="F18" i="21" s="1"/>
  <c r="F37" i="21" l="1"/>
  <c r="D20" i="21"/>
  <c r="F20" i="21" s="1"/>
  <c r="G235" i="33"/>
  <c r="I221" i="33" s="1"/>
  <c r="D17" i="21" s="1"/>
  <c r="G209" i="33" l="1"/>
  <c r="I195" i="33" s="1"/>
  <c r="D16" i="21" s="1"/>
  <c r="F192" i="33"/>
  <c r="B192" i="33"/>
  <c r="H166" i="33"/>
  <c r="F166" i="33"/>
  <c r="B166" i="33"/>
  <c r="G172" i="33"/>
  <c r="F28" i="21"/>
  <c r="F29" i="21"/>
  <c r="F30" i="21"/>
  <c r="F27" i="21"/>
  <c r="G183" i="33" l="1"/>
  <c r="I169" i="33" s="1"/>
  <c r="D15" i="21" s="1"/>
  <c r="F41" i="21"/>
  <c r="G105" i="33"/>
  <c r="I91" i="33" s="1"/>
  <c r="F88" i="33"/>
  <c r="B88" i="33"/>
  <c r="G79" i="33"/>
  <c r="I65" i="33" s="1"/>
  <c r="D9" i="21" s="1"/>
  <c r="F9" i="21" s="1"/>
  <c r="H62" i="33"/>
  <c r="F62" i="33"/>
  <c r="B62" i="33"/>
  <c r="H34" i="33"/>
  <c r="F34" i="33"/>
  <c r="B34" i="33"/>
  <c r="D10" i="21" l="1"/>
  <c r="F10" i="21" s="1"/>
  <c r="G51" i="33"/>
  <c r="I37" i="33" s="1"/>
  <c r="D8" i="21" s="1"/>
  <c r="F8" i="21" s="1"/>
  <c r="D18" i="26" l="1"/>
  <c r="F13" i="26"/>
  <c r="F12" i="26"/>
  <c r="F18" i="26" l="1"/>
  <c r="F20" i="26" s="1"/>
  <c r="F15" i="26"/>
  <c r="F15" i="21"/>
  <c r="F16" i="21"/>
  <c r="F6" i="33"/>
  <c r="B6" i="33"/>
  <c r="F26" i="21"/>
  <c r="F31" i="26" l="1"/>
  <c r="E7" i="21" s="1"/>
  <c r="G12" i="33"/>
  <c r="G23" i="33" s="1"/>
  <c r="I9" i="33" s="1"/>
  <c r="D7" i="21" s="1"/>
  <c r="E4" i="21"/>
  <c r="F7" i="21" l="1"/>
  <c r="F13" i="21" s="1"/>
  <c r="B9" i="33"/>
  <c r="B37" i="33" s="1"/>
  <c r="B65" i="33" s="1"/>
  <c r="B91" i="33" s="1"/>
  <c r="E4" i="26"/>
  <c r="B117" i="33" l="1"/>
  <c r="B143" i="33" s="1"/>
  <c r="B169" i="33" s="1"/>
  <c r="B195" i="33" s="1"/>
  <c r="B221" i="33" s="1"/>
  <c r="B247" i="33" s="1"/>
  <c r="B271" i="33" s="1"/>
  <c r="B295" i="33" s="1"/>
  <c r="B320" i="33" s="1"/>
  <c r="B344" i="33" s="1"/>
  <c r="B368" i="33" s="1"/>
  <c r="B392" i="33" s="1"/>
  <c r="B415" i="33" s="1"/>
  <c r="B438" i="33" s="1"/>
  <c r="B461" i="33" s="1"/>
  <c r="B484" i="33" s="1"/>
  <c r="B507" i="33" s="1"/>
  <c r="B530" i="33" s="1"/>
  <c r="F24" i="21"/>
  <c r="C4" i="26"/>
  <c r="F49" i="21"/>
  <c r="F42" i="21"/>
  <c r="F45" i="21" s="1"/>
  <c r="F25" i="21"/>
  <c r="B598" i="33" l="1"/>
  <c r="B621" i="33" s="1"/>
  <c r="B644" i="33" s="1"/>
  <c r="B667" i="33" s="1"/>
  <c r="B690" i="33" s="1"/>
  <c r="B713" i="33" s="1"/>
  <c r="B736" i="33" s="1"/>
  <c r="B759" i="33" s="1"/>
  <c r="B782" i="33" s="1"/>
  <c r="B805" i="33" s="1"/>
  <c r="B828" i="33" s="1"/>
  <c r="B553" i="33"/>
  <c r="B576" i="33" s="1"/>
  <c r="F17" i="21"/>
  <c r="F32" i="21" s="1"/>
  <c r="F51" i="21" s="1"/>
  <c r="F54" i="21" l="1"/>
  <c r="F53" i="21"/>
  <c r="F52" i="21"/>
  <c r="F55" i="21" l="1"/>
  <c r="F59" i="21" s="1"/>
</calcChain>
</file>

<file path=xl/sharedStrings.xml><?xml version="1.0" encoding="utf-8"?>
<sst xmlns="http://schemas.openxmlformats.org/spreadsheetml/2006/main" count="2585" uniqueCount="296">
  <si>
    <t>Cantidad</t>
  </si>
  <si>
    <t>M2</t>
  </si>
  <si>
    <t>ITEM</t>
  </si>
  <si>
    <t>UND</t>
  </si>
  <si>
    <t>VALOR TOTAL</t>
  </si>
  <si>
    <t>PRELIMINARES</t>
  </si>
  <si>
    <t>SUBTOTAL PRELIMINARES</t>
  </si>
  <si>
    <t>DESCRIPCIÓN</t>
  </si>
  <si>
    <t>M3</t>
  </si>
  <si>
    <t>KG</t>
  </si>
  <si>
    <t>DESCRIPCION</t>
  </si>
  <si>
    <t>JORNAL</t>
  </si>
  <si>
    <t>TOTAL</t>
  </si>
  <si>
    <t>DIA</t>
  </si>
  <si>
    <t>LB</t>
  </si>
  <si>
    <t>ML</t>
  </si>
  <si>
    <t>LT</t>
  </si>
  <si>
    <t>L</t>
  </si>
  <si>
    <t>CANT</t>
  </si>
  <si>
    <t>AREA</t>
  </si>
  <si>
    <t xml:space="preserve">TOTAL </t>
  </si>
  <si>
    <t>ALCALDÍA DE FLORIDA</t>
  </si>
  <si>
    <t>TOTAL COSTOS DIRECTOS</t>
  </si>
  <si>
    <t>ADMINISTRACION</t>
  </si>
  <si>
    <t>%</t>
  </si>
  <si>
    <t>IMPREVISTOS</t>
  </si>
  <si>
    <t>UTILIDAD</t>
  </si>
  <si>
    <t>TOTAL COSTOS INDIRECTOS</t>
  </si>
  <si>
    <t>ACTIVIDAD</t>
  </si>
  <si>
    <t>VR UNITARIO</t>
  </si>
  <si>
    <t xml:space="preserve">PRESUPUESTO </t>
  </si>
  <si>
    <t>ANALISIS DE PRECIOS UNITARIOS</t>
  </si>
  <si>
    <t>UND. ITEM</t>
  </si>
  <si>
    <t>CANT.  ITEM</t>
  </si>
  <si>
    <t>MANO DE OBRA</t>
  </si>
  <si>
    <t>F.PREST.</t>
  </si>
  <si>
    <t>JORNAL+PS</t>
  </si>
  <si>
    <t>REND.  M2 / DIA</t>
  </si>
  <si>
    <t>VR. UNIT</t>
  </si>
  <si>
    <t>SUBTOTAL MANO DE OBRA</t>
  </si>
  <si>
    <t>EQUIPO</t>
  </si>
  <si>
    <t>REF.</t>
  </si>
  <si>
    <t>UNIDAD</t>
  </si>
  <si>
    <t>CANTIDAD</t>
  </si>
  <si>
    <t>TARIIFA</t>
  </si>
  <si>
    <t>VALOR UNITARIO</t>
  </si>
  <si>
    <t>HERRAMIENTA MENOR</t>
  </si>
  <si>
    <t>% de MO</t>
  </si>
  <si>
    <t>SUBTOTAL EQUIPO</t>
  </si>
  <si>
    <t>TRANSPORTES</t>
  </si>
  <si>
    <t>Distancia</t>
  </si>
  <si>
    <t>Cant. x Dist.</t>
  </si>
  <si>
    <t>SUBTOTAL TRANSPORTES</t>
  </si>
  <si>
    <t>COSTO DIRECTO</t>
  </si>
  <si>
    <t>H</t>
  </si>
  <si>
    <t>M</t>
  </si>
  <si>
    <t>MATERIALES</t>
  </si>
  <si>
    <t>CANT. / M</t>
  </si>
  <si>
    <t>% DESPERD.</t>
  </si>
  <si>
    <t>PRECIO UNIT.</t>
  </si>
  <si>
    <t>SUBTOTAL MATERIALES</t>
  </si>
  <si>
    <t>REND.  M / DIA</t>
  </si>
  <si>
    <t>M.O. 1 AYUDANTE + 1 OFICIAL</t>
  </si>
  <si>
    <t>CANT. / M2</t>
  </si>
  <si>
    <t>ROLLO</t>
  </si>
  <si>
    <t>M.O. 2 AYUDANTES + 1 OFICIAL</t>
  </si>
  <si>
    <t>REND.  M3 / DIA</t>
  </si>
  <si>
    <t>CANT. / M3</t>
  </si>
  <si>
    <t>TABLA OTOBO 1X10X300 CM</t>
  </si>
  <si>
    <t>ANDAMIO METALICO CERTIFICADO ALTURAS</t>
  </si>
  <si>
    <t>U/D</t>
  </si>
  <si>
    <t>CANT. / KG</t>
  </si>
  <si>
    <t>ALAMBRE NEGRO PARA AMARRE CALIBRE 18</t>
  </si>
  <si>
    <t>REND.  KG / DIA</t>
  </si>
  <si>
    <t>PEGACOR BLANCO</t>
  </si>
  <si>
    <t>GUAIPE</t>
  </si>
  <si>
    <t>CEMENTO BLANCO SACO 40KG</t>
  </si>
  <si>
    <t>BULTO</t>
  </si>
  <si>
    <t>M.O. ALB. ACABADOS 1 AYUDANTE + 1 OFICIAL</t>
  </si>
  <si>
    <t>AGUA</t>
  </si>
  <si>
    <t>ESTUCO PLASTICO EXTERIOR POLVO</t>
  </si>
  <si>
    <t>LIJA AGUA 400 - 9"X11" (23X28CM)</t>
  </si>
  <si>
    <t>M.O. PINTURA 1 AYUDANTE + 1 OFICIAL</t>
  </si>
  <si>
    <t>VINILO MURO TIPO 1 [3M]</t>
  </si>
  <si>
    <t>BROCHA CERDA MONA 4"</t>
  </si>
  <si>
    <t>CINTA ENMASCARAR 1-1/2"X40M</t>
  </si>
  <si>
    <t>VINILO TIPO 1</t>
  </si>
  <si>
    <t>GLN</t>
  </si>
  <si>
    <t>Secretario de Planeación e Infraestructura</t>
  </si>
  <si>
    <t xml:space="preserve">FECHA: </t>
  </si>
  <si>
    <t>MEMORIA DE CANTIDADES</t>
  </si>
  <si>
    <t>CAPÍTULO:</t>
  </si>
  <si>
    <t>ÍTEM:</t>
  </si>
  <si>
    <t>DESCRIPCIÓN:</t>
  </si>
  <si>
    <t>ELABORADO/CALCULADO POR:</t>
  </si>
  <si>
    <t>FECHA:</t>
  </si>
  <si>
    <t>UNIDAD: M2</t>
  </si>
  <si>
    <t>MEDIDAS</t>
  </si>
  <si>
    <t>REGISTRO GRAFICO</t>
  </si>
  <si>
    <t>A</t>
  </si>
  <si>
    <t xml:space="preserve">OBSERVACIONES: </t>
  </si>
  <si>
    <t>Vo. Bo. Firma</t>
  </si>
  <si>
    <t>Vo Bo. Firma</t>
  </si>
  <si>
    <t>Nombre</t>
  </si>
  <si>
    <t>Cargo</t>
  </si>
  <si>
    <t>SECRETARIO DE PLANEACIÓN E INFRAESTRUCTURA</t>
  </si>
  <si>
    <t>UNIDAD: UND</t>
  </si>
  <si>
    <t>MAURICIO FERNANDEZ HERNANDEZ</t>
  </si>
  <si>
    <t>M.O. 2 AYUDANTES</t>
  </si>
  <si>
    <t>CANT. / UND</t>
  </si>
  <si>
    <t>HIERRO CHIPA 3/8"</t>
  </si>
  <si>
    <t>REND.  UND / DIA</t>
  </si>
  <si>
    <t>MAURICIO FERNÁNDEZ HERNÁNDEZ</t>
  </si>
  <si>
    <t>CANT. / PUNTO</t>
  </si>
  <si>
    <t>REND.  PUNTO / DIA</t>
  </si>
  <si>
    <t>CANT. / JUEGO</t>
  </si>
  <si>
    <t>REND.  JUEGO / DIA</t>
  </si>
  <si>
    <r>
      <rPr>
        <b/>
        <sz val="12"/>
        <color indexed="8"/>
        <rFont val="Arial"/>
        <family val="2"/>
      </rPr>
      <t xml:space="preserve">PROYECTO: </t>
    </r>
    <r>
      <rPr>
        <sz val="12"/>
        <color indexed="8"/>
        <rFont val="Arial"/>
        <family val="2"/>
      </rPr>
      <t xml:space="preserve">ADECUACION Y MANTENIMIENTO DEL COLISEO LOS FUNDADORES EN EL  MUNICIPIO DE FLORIDA, VALLE DEL CAUCA
</t>
    </r>
  </si>
  <si>
    <r>
      <t xml:space="preserve">Elaboró: </t>
    </r>
    <r>
      <rPr>
        <b/>
        <sz val="12"/>
        <color theme="1"/>
        <rFont val="Arial"/>
        <family val="2"/>
      </rPr>
      <t>Arq. Adrián Vélez</t>
    </r>
  </si>
  <si>
    <t xml:space="preserve">	M.O. ELECTRICA 1 AYUDANTE + 1 OFICIAL</t>
  </si>
  <si>
    <t>RETIRO TABLEROS</t>
  </si>
  <si>
    <t>RETIRO DE CABLE #16 A #10</t>
  </si>
  <si>
    <t>M.O. ELECTRICA 1 AYUDANTE + 1 OFICIAL</t>
  </si>
  <si>
    <t>CABLEADO GENERAL DEL ESCENARIO</t>
  </si>
  <si>
    <t>UNIDAD: M</t>
  </si>
  <si>
    <t>LAMPARAS ESCENARIO DEPORTIVO</t>
  </si>
  <si>
    <t>GBL</t>
  </si>
  <si>
    <t>DESMONTE ESTRUCTURA METÁLICA</t>
  </si>
  <si>
    <t xml:space="preserve">	ANDAMIO METALICO CERTIFICADO ALTURAS</t>
  </si>
  <si>
    <t>DESMONTE DE LUMINARIAS</t>
  </si>
  <si>
    <t>M.O. ELECTRICA 3 AYUD. + 1 OFIC. + 1 PROF.</t>
  </si>
  <si>
    <t xml:space="preserve">	M.O. ELECTRICA 3 AYUD. + 1 OFIC. + 1 PROF</t>
  </si>
  <si>
    <t>RETIRO TUBERIA EXISTENTE 0" A 12"</t>
  </si>
  <si>
    <t>TUBERÍA EMT CUBIERTA Y OTROS</t>
  </si>
  <si>
    <t>INSTALACIONES ELÉCTRICAS</t>
  </si>
  <si>
    <t>REFLECTOR TIPO INDUSTRIAL 100 LED</t>
  </si>
  <si>
    <t>TABLERO 2F 24 CTOS TQCP</t>
  </si>
  <si>
    <t>TABLERO 2F-24 CTOS TBC</t>
  </si>
  <si>
    <t>TABLERO DE BREAKER PRINCIPAL</t>
  </si>
  <si>
    <t>BREAKER 2F DESDE 70 HASTA 100 AMP</t>
  </si>
  <si>
    <t>TOTALIZADOR PRINCIPAL 100AMP</t>
  </si>
  <si>
    <t>SUBTOTAL INSTALACIONES ELÉCTRICAS</t>
  </si>
  <si>
    <t>BREAKER 2 X 100A</t>
  </si>
  <si>
    <t>BREAKER 2 X 30AMP</t>
  </si>
  <si>
    <t xml:space="preserve">ZONA CANCHA </t>
  </si>
  <si>
    <t xml:space="preserve">ZONA TARIMA </t>
  </si>
  <si>
    <t>REFLECTORES FACHADA</t>
  </si>
  <si>
    <t>TABLERO ZONA OFICINAS ENTRADA</t>
  </si>
  <si>
    <t>BREAKER 1 X 30A</t>
  </si>
  <si>
    <t xml:space="preserve">ILUMINACION ZONA CANCHA </t>
  </si>
  <si>
    <t xml:space="preserve">ILUMINACION ZONA TARIMA </t>
  </si>
  <si>
    <t>ILUMINACION ZONA GRADERIA</t>
  </si>
  <si>
    <t>TOMACORRIENTES ZONA TARIMA</t>
  </si>
  <si>
    <t xml:space="preserve">ZONA PRACTICAS DEPORTIVA INDIVIDUALES PRIMER NIVEL </t>
  </si>
  <si>
    <t xml:space="preserve">ZONA PRACTICAS DEPORTIVA INDIVIDUALES SEGUNDO NIVEL </t>
  </si>
  <si>
    <t xml:space="preserve">TOMACORRIENTES GENERAL </t>
  </si>
  <si>
    <t>TUBERIA EMT 2"</t>
  </si>
  <si>
    <t>TUBO EMT 2" X 3M</t>
  </si>
  <si>
    <t>TERMINAL EMT 2"</t>
  </si>
  <si>
    <t>GRAPA METALICA DOBLE ALA 2</t>
  </si>
  <si>
    <t>UNION EMT 2"</t>
  </si>
  <si>
    <t>ACOMETIDA CAJA DE BREAKER</t>
  </si>
  <si>
    <t>TUBERIA EMT 3/4"</t>
  </si>
  <si>
    <t>TERMINAL EMT 3/4"</t>
  </si>
  <si>
    <t>GRAPA GALV.-GRUESA 3/4"</t>
  </si>
  <si>
    <t>TUBO EMT 3/4"X 3 M</t>
  </si>
  <si>
    <t>UNION EMT 3/4"</t>
  </si>
  <si>
    <t>ZONA LAMPARAS LED EN CUBIERTA</t>
  </si>
  <si>
    <t>REFLECTOR TIPO INDUSTRIAL 150 LED</t>
  </si>
  <si>
    <t>ALAMBRE COBRE THWN #12</t>
  </si>
  <si>
    <t>REFLECTOR INDUSTRIAL 150 LED</t>
  </si>
  <si>
    <t xml:space="preserve">ZONA GRADERIA </t>
  </si>
  <si>
    <t>INSTALACIÓN REFLECTOR  200 LED EXISTENTE</t>
  </si>
  <si>
    <t xml:space="preserve">ILUMINACION FACHADA PERIMETRAL </t>
  </si>
  <si>
    <t>BALA PANEL LED 24W</t>
  </si>
  <si>
    <t>CINTA AISLANTE #33</t>
  </si>
  <si>
    <t>ZONA DE OFICINAS, BAÑOS Y PRACTICAS DEPORTIVAS INDIVIDUALES</t>
  </si>
  <si>
    <t>SALIDA S1 PVC</t>
  </si>
  <si>
    <t>CABLE COBRE THW #12</t>
  </si>
  <si>
    <t xml:space="preserve">	SWITCHE SENCILLO LUNARE</t>
  </si>
  <si>
    <t>SAL TOMA 120 PVC</t>
  </si>
  <si>
    <t>ALAMBRE COBRE THWN #14</t>
  </si>
  <si>
    <t xml:space="preserve">	TOMA DOBLE P-T AMBIA</t>
  </si>
  <si>
    <t>CABLE COBRE HF-ZH# 4</t>
  </si>
  <si>
    <t>CABLE COBRE THW #4</t>
  </si>
  <si>
    <t>ACOMETIDA DE CONTADOR A CAJA DE BREAKER</t>
  </si>
  <si>
    <t>CABLE COBRE HF-ZH# 10</t>
  </si>
  <si>
    <t>CABLE COBRE THW #10</t>
  </si>
  <si>
    <t xml:space="preserve">CABLEADO PARA ILUMINACION INTERIOR Y EXTERIOR TIPO INDUSTRIAL </t>
  </si>
  <si>
    <t>CABLE COBRE HF-ZH# 12</t>
  </si>
  <si>
    <t xml:space="preserve">SISTEMA DE PUESTA A TIERRA ILUMINACION Y OTRAS ZONAS DE ACOMETIDA PARA BAÑOS, OFICINA Y SALONES DE PRACTICAS DEPORTIVAS </t>
  </si>
  <si>
    <t>U</t>
  </si>
  <si>
    <t>DESMONTE ESTRUCTURA METÁLICA CON MALLA ESLABONADA</t>
  </si>
  <si>
    <t>RETIRO BREAKER</t>
  </si>
  <si>
    <t xml:space="preserve">CAJA DE BREAKER PRINICIPAL </t>
  </si>
  <si>
    <t xml:space="preserve">	CABLE COBRE THW #14</t>
  </si>
  <si>
    <t xml:space="preserve">SISTEMA PUESTA A TIERRA TOMACORRIENTES E ILUMINACION </t>
  </si>
  <si>
    <t>RELLENO LISTO EXTERIOR MURO</t>
  </si>
  <si>
    <t>RELLENO FINO EXTERIOR</t>
  </si>
  <si>
    <t xml:space="preserve">	RELLENO GRUESO EXTERIOR</t>
  </si>
  <si>
    <t>EQUIPOS</t>
  </si>
  <si>
    <t>SUBTOTAL EQUIPOS</t>
  </si>
  <si>
    <t>ANDAMIO METALICO CERTIFICADO ALTURA</t>
  </si>
  <si>
    <t>FACHADA ZONA CALLE 10</t>
  </si>
  <si>
    <t>FACHADA FRONTAL</t>
  </si>
  <si>
    <t>ESTUCO PLASTICO MURO [POLVO]</t>
  </si>
  <si>
    <t xml:space="preserve">	HERRAMIENTA MENOR</t>
  </si>
  <si>
    <t>FACHADA PAREDES EXTERNAS</t>
  </si>
  <si>
    <t xml:space="preserve">	AGUA</t>
  </si>
  <si>
    <t xml:space="preserve">	RODILLO FELPA</t>
  </si>
  <si>
    <t>MURO FRONTAL FACHADA NORTE</t>
  </si>
  <si>
    <t>MURO FRONTAL FACHADA SUR</t>
  </si>
  <si>
    <t>MURO FRONTAL FACHADA ORIENTE</t>
  </si>
  <si>
    <t>MUR FRONTAL FACHADA OCCIDENTE</t>
  </si>
  <si>
    <t>MURO INTERNO SUR</t>
  </si>
  <si>
    <t>MURO INTERNO NORTE</t>
  </si>
  <si>
    <t xml:space="preserve">MURO INTERNO ORIENTE </t>
  </si>
  <si>
    <t xml:space="preserve">GRADERIAS OCCIDENTE </t>
  </si>
  <si>
    <t>PAREDES ZONA CAMERINO TARIMA</t>
  </si>
  <si>
    <t>PAREDES DISCIPLINAS INDIVIDUALES</t>
  </si>
  <si>
    <t xml:space="preserve">PAREDES BAÑOS </t>
  </si>
  <si>
    <t>VINILO CIELO TIPO 1 [1M]</t>
  </si>
  <si>
    <t>CIELO DISCIPLINAS INDIVIDUALES</t>
  </si>
  <si>
    <t>PAREDES OFICINA Y ENTRADA</t>
  </si>
  <si>
    <t>CIELO OFICINA Y ENTRADA</t>
  </si>
  <si>
    <t>CIELO BAÑOS Y CORREDOR</t>
  </si>
  <si>
    <t>LIMPIEZA LAVADO SUPERFICIE- EQ.PRESION</t>
  </si>
  <si>
    <t>HIDROLAVADORA CHORRO PRESION-AUTONOMA</t>
  </si>
  <si>
    <t xml:space="preserve">AREA CUBIERTA </t>
  </si>
  <si>
    <t>ESMALTE SINTETICO MATE</t>
  </si>
  <si>
    <t xml:space="preserve">	LIJA AGUA 400 - 9"X11" (23X28CM)</t>
  </si>
  <si>
    <t>DISOLVENTE PARA PINTURA (TINNER)</t>
  </si>
  <si>
    <t>CERCHA METALICA CUBIERTA</t>
  </si>
  <si>
    <t>LIMPIEZA Y PINTURA</t>
  </si>
  <si>
    <t>LIMPIEZA LAVADO PISO [AC.MURIATICO 10%]</t>
  </si>
  <si>
    <t>ESMALTE LINEA DEMARCACION</t>
  </si>
  <si>
    <t>SUBTOTAL LIMPIEZA Y PINTURA</t>
  </si>
  <si>
    <t>ENCHAPES Y OTRAS ACTIVIDADES</t>
  </si>
  <si>
    <t>ACIDO MURIATICO</t>
  </si>
  <si>
    <t>GLB</t>
  </si>
  <si>
    <t>UNIDAD:M2</t>
  </si>
  <si>
    <t xml:space="preserve">AREA CANCHA DE BALONCESTO </t>
  </si>
  <si>
    <t xml:space="preserve">	DISOLVENTE PARA PINTURA DE DEMARCACION VIAL (XILOL)</t>
  </si>
  <si>
    <t>PINTURA ACRÍLICA PURA PARA DEMARCACION VIAL</t>
  </si>
  <si>
    <t>AREA CANCHA DE BALONCESTO, BOLEIBOL Y FUTBOL SALA</t>
  </si>
  <si>
    <t>SUBTOTAL ENCHAPES Y OTRAS ACTIVIDADES</t>
  </si>
  <si>
    <t>ESMALTE NAVE METALICA H&lt;=2.2M A&lt;=1.0M-2C</t>
  </si>
  <si>
    <t xml:space="preserve">	LIJA AGUA 230 - 9"X11" (23X28CM)</t>
  </si>
  <si>
    <t xml:space="preserve">ZONA TARIMA Y CUARTOS DE DISCIPLINAS INDIVIDUALES </t>
  </si>
  <si>
    <t xml:space="preserve">ZONA GRADERÍAS, OFICINA, BAÑOS Y OTROS </t>
  </si>
  <si>
    <t>REPINTE VENTANA - REJA</t>
  </si>
  <si>
    <t>ANTICORROSIVO ROJO</t>
  </si>
  <si>
    <t xml:space="preserve">	ESMALTE SEMIBRILLANTE</t>
  </si>
  <si>
    <t xml:space="preserve">ROLLO </t>
  </si>
  <si>
    <t>DESPER %</t>
  </si>
  <si>
    <t xml:space="preserve">LUCETAS TARIMA </t>
  </si>
  <si>
    <t>REJA ACCESO ZONA DISCIPLINAS INDIVIDUALES</t>
  </si>
  <si>
    <t>PASAMANOS TARIMA</t>
  </si>
  <si>
    <t>LUCETAS FACHADA OCCIDENTE</t>
  </si>
  <si>
    <t>LUCETAS FACHADA ORIENTE</t>
  </si>
  <si>
    <t xml:space="preserve">REJA PUERTA ACCESO </t>
  </si>
  <si>
    <t xml:space="preserve">	ENCHAPE CERAMICA 20.5</t>
  </si>
  <si>
    <t xml:space="preserve">ZONA CANCHA BALONCESTO </t>
  </si>
  <si>
    <t>MEZCLA CONCRETO 1:2:3 3100 PSI - 22,0 Mpa</t>
  </si>
  <si>
    <t xml:space="preserve">	PUNTILLA CON CABEZA 2"</t>
  </si>
  <si>
    <t>LISTON OTOBO 2" X 2" X 300 CM</t>
  </si>
  <si>
    <t>COCINETA ENTRADA PRINCIPAL</t>
  </si>
  <si>
    <t xml:space="preserve">RETIRO CAJA BREAKER </t>
  </si>
  <si>
    <t>BREAKER 2F DE 30 AMP</t>
  </si>
  <si>
    <t>BREAKER 1F DE 30 AMP</t>
  </si>
  <si>
    <r>
      <t xml:space="preserve">OBSERVACIONES: </t>
    </r>
    <r>
      <rPr>
        <b/>
        <sz val="10"/>
        <color rgb="FFFF0000"/>
        <rFont val="Verdana"/>
        <family val="2"/>
      </rPr>
      <t>ANEXAR COTIZACIONES FORMALES</t>
    </r>
  </si>
  <si>
    <t>OBSERVACIONES: DE ACUERDO AL APU NO SE HACE SUMINISTRO DE MATERIAL, ESTE ITEM INCLUYE MANO DE OBRA Y EQUIPOS</t>
  </si>
  <si>
    <t xml:space="preserve">	CABLE COBRE HF-ZH# 14</t>
  </si>
  <si>
    <t>ANDAMIO METALICO CERTIFICADO ALTURAS ALTURAS</t>
  </si>
  <si>
    <t xml:space="preserve">ESMALTE SOBRE LAMINA LINEAL </t>
  </si>
  <si>
    <t xml:space="preserve">ENCHAPE CERAMICA 20X20 -1 CALIDAD </t>
  </si>
  <si>
    <t xml:space="preserve">MESON EN CONCRETO A &lt;=60 CM H=5.0- 8CM </t>
  </si>
  <si>
    <r>
      <t xml:space="preserve">OBSERVACIONES: </t>
    </r>
    <r>
      <rPr>
        <sz val="10"/>
        <color rgb="FF000000"/>
        <rFont val="Verdana"/>
        <family val="2"/>
      </rPr>
      <t xml:space="preserve">Se aplicará granyplast en la fachada prinicipal </t>
    </r>
  </si>
  <si>
    <t>CERTIFICACION RETIE DE USO FINAL</t>
  </si>
  <si>
    <t>CERTIFICACION RETIE USO FINAL</t>
  </si>
  <si>
    <t>MALLA A TIERRA 3 VARILLAS-PERNADA</t>
  </si>
  <si>
    <t xml:space="preserve">	ANGULO 1-1/2" X 3/16" X 6M</t>
  </si>
  <si>
    <t>CABLE COBRE DESNUDO #4</t>
  </si>
  <si>
    <t>HIDROSOLTA X 15 KG</t>
  </si>
  <si>
    <t xml:space="preserve">	ACERO DE REFUERZO DE 37.000 PSI 259 MPA</t>
  </si>
  <si>
    <t>ACERO DE REFUERZO 1/2" 60.000 FIGURADO</t>
  </si>
  <si>
    <t>ROCA MUERTA</t>
  </si>
  <si>
    <t>SOLDADURA 6011 X 1/8"</t>
  </si>
  <si>
    <t xml:space="preserve">	TAPA METALICA DE REGISTRO 20X20CM</t>
  </si>
  <si>
    <t xml:space="preserve">	VARILLA SOLIDA COBRE 9/16 X 2.40 M - 14MM</t>
  </si>
  <si>
    <t>UNIDAD: U</t>
  </si>
  <si>
    <t>SISTEMA DE PUESTA A TIERRA A EDIFICACION EXIXTENTE DE ACUERDO A PLANO Y CUADRO DE CARGAS</t>
  </si>
  <si>
    <t xml:space="preserve">CUMPLIMIENTO RESOLUCIÓN NÚMERO 40284 DE 23 JUN 2026 </t>
  </si>
  <si>
    <t>NO APLICA</t>
  </si>
  <si>
    <t>VINILO MURO TIPO 1 [1M]</t>
  </si>
  <si>
    <t>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</si>
</sst>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3" formatCode="_-* #,##0.00\ _€_-;\-* #,##0.00\ _€_-;_-* &quot;-&quot;??\ _€_-;_-@_-"/>
    <numFmt numFmtId="164" formatCode="_-&quot;$&quot;\ * #,##0.00_-;\-&quot;$&quot;\ * #,##0.00_-;_-&quot;$&quot;\ * &quot;-&quot;??_-;_-@_-"/>
    <numFmt numFmtId="165" formatCode="_-* #,##0.00_-;\-* #,##0.00_-;_-* &quot;-&quot;??_-;_-@_-"/>
    <numFmt numFmtId="166" formatCode="_ * #,##0.00_ ;_ * \-#,##0.00_ ;_ * &quot;-&quot;??_ ;_ @_ "/>
    <numFmt numFmtId="167" formatCode="0.0"/>
    <numFmt numFmtId="168" formatCode="[$$-240A]\ #,##0"/>
    <numFmt numFmtId="169" formatCode="_(&quot;$&quot;* #,##0.00_);_(&quot;$&quot;* \(#,##0.00\);_(&quot;$&quot;* &quot;-&quot;??_);_(@_)"/>
    <numFmt numFmtId="170" formatCode="_(&quot;$&quot;\ * #,##0.00_);_(&quot;$&quot;\ * \(#,##0.00\);_(&quot;$&quot;\ * &quot;-&quot;??_);_(@_)"/>
    <numFmt numFmtId="171" formatCode="_(&quot;$&quot;\ * #,##0_);_(&quot;$&quot;\ * \(#,##0\);_(&quot;$&quot;\ * &quot;-&quot;??_);_(@_)"/>
    <numFmt numFmtId="172" formatCode="0.0%"/>
    <numFmt numFmtId="173" formatCode="_(* #,##0_);_(* \(#,##0\);_(* &quot;-&quot;??_);_(@_)"/>
    <numFmt numFmtId="174" formatCode="_(* #,##0.00_);_(* \(#,##0.00\);_(* &quot;-&quot;??_);_(@_)"/>
    <numFmt numFmtId="175" formatCode="_-* #,##0.0\ _€_-;\-* #,##0.0\ _€_-;_-* &quot;-&quot;??\ _€_-;_-@_-"/>
    <numFmt numFmtId="176" formatCode="_-* #,##0\ _€_-;\-* #,##0\ _€_-;_-* &quot;-&quot;??\ _€_-;_-@_-"/>
    <numFmt numFmtId="177" formatCode="_-&quot;$&quot;\ * #,##0_-;\-&quot;$&quot;\ * #,##0_-;_-&quot;$&quot;\ * &quot;-&quot;??_-;_-@_-"/>
    <numFmt numFmtId="178" formatCode="_(&quot;$&quot;* #,##0_);_(&quot;$&quot;* \(#,##0\);_(&quot;$&quot;* &quot;-&quot;??_);_(@_)"/>
  </numFmts>
  <fonts count="3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11"/>
      <color indexed="8"/>
      <name val="Calibri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1"/>
      <color theme="1"/>
      <name val="Arial"/>
      <family val="2"/>
    </font>
    <font>
      <b/>
      <sz val="12"/>
      <color indexed="8"/>
      <name val="Arial"/>
      <family val="2"/>
    </font>
    <font>
      <b/>
      <sz val="36"/>
      <color theme="1"/>
      <name val="Calibri"/>
      <family val="2"/>
      <scheme val="minor"/>
    </font>
    <font>
      <sz val="12"/>
      <color indexed="8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sz val="11"/>
      <name val="Arial"/>
      <family val="2"/>
    </font>
    <font>
      <b/>
      <sz val="11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rgb="FF545454"/>
      <name val="Arial"/>
      <family val="2"/>
    </font>
    <font>
      <b/>
      <sz val="10"/>
      <color rgb="FF545454"/>
      <name val="Arial Narrow"/>
      <family val="2"/>
    </font>
    <font>
      <b/>
      <sz val="9"/>
      <color rgb="FF545454"/>
      <name val="Arial"/>
      <family val="2"/>
    </font>
    <font>
      <sz val="9"/>
      <color rgb="FF545454"/>
      <name val="Arial"/>
      <family val="2"/>
    </font>
    <font>
      <b/>
      <sz val="12"/>
      <name val="Verdana"/>
      <family val="2"/>
    </font>
    <font>
      <sz val="11"/>
      <color indexed="8"/>
      <name val="Calibri"/>
      <family val="2"/>
      <charset val="1"/>
    </font>
    <font>
      <b/>
      <sz val="10"/>
      <color indexed="8"/>
      <name val="Verdana"/>
      <family val="2"/>
    </font>
    <font>
      <sz val="10"/>
      <color indexed="8"/>
      <name val="Verdana"/>
      <family val="2"/>
    </font>
    <font>
      <sz val="10"/>
      <color rgb="FF000000"/>
      <name val="Arial"/>
      <family val="2"/>
    </font>
    <font>
      <sz val="10"/>
      <color rgb="FF000000"/>
      <name val="Arial MT"/>
      <family val="2"/>
    </font>
    <font>
      <b/>
      <sz val="11"/>
      <color indexed="8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12"/>
      <color indexed="8"/>
      <name val="Verdana"/>
      <family val="2"/>
    </font>
    <font>
      <b/>
      <sz val="10"/>
      <color rgb="FFFF0000"/>
      <name val="Verdana"/>
      <family val="2"/>
    </font>
    <font>
      <sz val="10"/>
      <color rgb="FF00000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/>
        <bgColor indexed="64"/>
      </patternFill>
    </fill>
  </fills>
  <borders count="8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auto="1"/>
      </bottom>
      <diagonal/>
    </border>
    <border>
      <left style="hair">
        <color indexed="64"/>
      </left>
      <right/>
      <top style="hair">
        <color indexed="64"/>
      </top>
      <bottom style="medium">
        <color auto="1"/>
      </bottom>
      <diagonal/>
    </border>
    <border>
      <left/>
      <right/>
      <top style="hair">
        <color indexed="64"/>
      </top>
      <bottom style="medium">
        <color auto="1"/>
      </bottom>
      <diagonal/>
    </border>
    <border>
      <left/>
      <right style="medium">
        <color indexed="64"/>
      </right>
      <top style="hair">
        <color indexed="64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9" fontId="8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1" fillId="0" borderId="0"/>
    <xf numFmtId="0" fontId="27" fillId="0" borderId="0"/>
    <xf numFmtId="0" fontId="30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</cellStyleXfs>
  <cellXfs count="383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/>
    <xf numFmtId="0" fontId="0" fillId="0" borderId="0" xfId="0" applyAlignment="1">
      <alignment horizontal="center" vertical="center"/>
    </xf>
    <xf numFmtId="0" fontId="10" fillId="2" borderId="1" xfId="0" applyFont="1" applyFill="1" applyBorder="1" applyAlignment="1">
      <alignment horizontal="justify" vertical="center" wrapText="1"/>
    </xf>
    <xf numFmtId="0" fontId="10" fillId="2" borderId="1" xfId="0" applyFont="1" applyFill="1" applyBorder="1" applyAlignment="1">
      <alignment horizontal="justify" vertical="center"/>
    </xf>
    <xf numFmtId="0" fontId="10" fillId="2" borderId="1" xfId="0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/>
    </xf>
    <xf numFmtId="0" fontId="15" fillId="0" borderId="0" xfId="0" applyFont="1" applyAlignment="1">
      <alignment horizontal="center" vertical="center" wrapText="1"/>
    </xf>
    <xf numFmtId="172" fontId="18" fillId="0" borderId="1" xfId="5" applyNumberFormat="1" applyFont="1" applyBorder="1" applyAlignment="1">
      <alignment horizontal="center" vertical="center"/>
    </xf>
    <xf numFmtId="1" fontId="18" fillId="0" borderId="1" xfId="0" applyNumberFormat="1" applyFont="1" applyBorder="1" applyAlignment="1">
      <alignment horizontal="center" vertical="center"/>
    </xf>
    <xf numFmtId="49" fontId="15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 wrapText="1"/>
    </xf>
    <xf numFmtId="0" fontId="16" fillId="0" borderId="0" xfId="0" applyFont="1" applyAlignment="1">
      <alignment wrapText="1"/>
    </xf>
    <xf numFmtId="0" fontId="17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17" fillId="0" borderId="0" xfId="0" applyFont="1" applyAlignment="1">
      <alignment horizontal="center" vertical="center" wrapText="1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horizontal="right" vertical="center" wrapText="1"/>
    </xf>
    <xf numFmtId="0" fontId="0" fillId="0" borderId="0" xfId="0" applyAlignment="1">
      <alignment horizontal="right" vertical="center"/>
    </xf>
    <xf numFmtId="3" fontId="0" fillId="0" borderId="0" xfId="0" applyNumberFormat="1" applyAlignment="1">
      <alignment horizontal="right" vertical="center"/>
    </xf>
    <xf numFmtId="171" fontId="18" fillId="0" borderId="1" xfId="6" applyNumberFormat="1" applyFont="1" applyBorder="1" applyAlignment="1">
      <alignment horizontal="right" vertical="center"/>
    </xf>
    <xf numFmtId="171" fontId="16" fillId="0" borderId="0" xfId="6" applyNumberFormat="1" applyFont="1" applyBorder="1" applyAlignment="1">
      <alignment horizontal="right" vertical="center"/>
    </xf>
    <xf numFmtId="0" fontId="19" fillId="3" borderId="1" xfId="0" applyFont="1" applyFill="1" applyBorder="1" applyAlignment="1">
      <alignment horizontal="center" vertical="center" wrapText="1"/>
    </xf>
    <xf numFmtId="169" fontId="4" fillId="0" borderId="0" xfId="0" applyNumberFormat="1" applyFont="1" applyAlignment="1">
      <alignment horizontal="right" vertical="center"/>
    </xf>
    <xf numFmtId="168" fontId="18" fillId="2" borderId="1" xfId="0" applyNumberFormat="1" applyFont="1" applyFill="1" applyBorder="1" applyAlignment="1">
      <alignment horizontal="right" vertical="center"/>
    </xf>
    <xf numFmtId="0" fontId="11" fillId="0" borderId="1" xfId="0" applyFont="1" applyBorder="1" applyAlignment="1">
      <alignment horizontal="left" vertical="center" wrapText="1"/>
    </xf>
    <xf numFmtId="0" fontId="22" fillId="0" borderId="15" xfId="7" applyNumberFormat="1" applyFont="1" applyFill="1" applyBorder="1" applyAlignment="1" applyProtection="1">
      <alignment horizontal="left" vertical="center" wrapText="1"/>
      <protection hidden="1"/>
    </xf>
    <xf numFmtId="0" fontId="22" fillId="0" borderId="8" xfId="8" applyFont="1" applyBorder="1" applyAlignment="1">
      <alignment horizontal="center" vertical="center" wrapText="1"/>
    </xf>
    <xf numFmtId="166" fontId="22" fillId="0" borderId="8" xfId="7" applyFont="1" applyFill="1" applyBorder="1" applyAlignment="1" applyProtection="1">
      <alignment horizontal="center" vertical="center"/>
      <protection hidden="1"/>
    </xf>
    <xf numFmtId="0" fontId="22" fillId="0" borderId="16" xfId="8" applyFont="1" applyBorder="1" applyAlignment="1" applyProtection="1">
      <alignment horizontal="center" vertical="center"/>
      <protection locked="0"/>
    </xf>
    <xf numFmtId="0" fontId="3" fillId="0" borderId="6" xfId="8" applyFont="1" applyBorder="1" applyAlignment="1">
      <alignment horizontal="center" vertical="center" wrapText="1"/>
    </xf>
    <xf numFmtId="0" fontId="3" fillId="0" borderId="6" xfId="8" applyFont="1" applyBorder="1" applyAlignment="1" applyProtection="1">
      <alignment horizontal="center" vertical="center"/>
      <protection hidden="1"/>
    </xf>
    <xf numFmtId="0" fontId="3" fillId="0" borderId="18" xfId="8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vertical="top"/>
    </xf>
    <xf numFmtId="43" fontId="6" fillId="0" borderId="0" xfId="1" applyFont="1" applyFill="1" applyBorder="1" applyAlignment="1" applyProtection="1">
      <alignment horizontal="right" vertical="top"/>
    </xf>
    <xf numFmtId="43" fontId="6" fillId="0" borderId="20" xfId="1" applyFont="1" applyFill="1" applyBorder="1" applyAlignment="1" applyProtection="1">
      <alignment horizontal="right" vertical="top"/>
    </xf>
    <xf numFmtId="0" fontId="5" fillId="0" borderId="21" xfId="0" applyFont="1" applyBorder="1" applyAlignment="1">
      <alignment horizontal="left" vertical="top" wrapText="1"/>
    </xf>
    <xf numFmtId="0" fontId="23" fillId="0" borderId="22" xfId="0" applyFont="1" applyBorder="1" applyAlignment="1">
      <alignment horizontal="center" vertical="top" wrapText="1"/>
    </xf>
    <xf numFmtId="0" fontId="23" fillId="0" borderId="22" xfId="0" applyFont="1" applyBorder="1" applyAlignment="1">
      <alignment horizontal="center" vertical="top"/>
    </xf>
    <xf numFmtId="43" fontId="23" fillId="0" borderId="22" xfId="1" applyFont="1" applyFill="1" applyBorder="1" applyAlignment="1" applyProtection="1">
      <alignment horizontal="center" vertical="top"/>
    </xf>
    <xf numFmtId="43" fontId="23" fillId="0" borderId="23" xfId="1" applyFont="1" applyFill="1" applyBorder="1" applyAlignment="1" applyProtection="1">
      <alignment horizontal="right" vertical="top"/>
    </xf>
    <xf numFmtId="0" fontId="6" fillId="0" borderId="21" xfId="0" applyFont="1" applyBorder="1" applyAlignment="1">
      <alignment horizontal="left" vertical="top" wrapText="1"/>
    </xf>
    <xf numFmtId="173" fontId="6" fillId="0" borderId="22" xfId="1" applyNumberFormat="1" applyFont="1" applyFill="1" applyBorder="1" applyAlignment="1" applyProtection="1">
      <alignment horizontal="center" vertical="top" wrapText="1"/>
    </xf>
    <xf numFmtId="9" fontId="6" fillId="0" borderId="22" xfId="0" applyNumberFormat="1" applyFont="1" applyBorder="1" applyAlignment="1">
      <alignment vertical="top" wrapText="1"/>
    </xf>
    <xf numFmtId="173" fontId="6" fillId="0" borderId="24" xfId="1" applyNumberFormat="1" applyFont="1" applyFill="1" applyBorder="1" applyAlignment="1" applyProtection="1">
      <alignment horizontal="right" vertical="top"/>
    </xf>
    <xf numFmtId="43" fontId="6" fillId="0" borderId="24" xfId="1" applyFont="1" applyFill="1" applyBorder="1" applyAlignment="1" applyProtection="1">
      <alignment horizontal="right" vertical="top"/>
    </xf>
    <xf numFmtId="166" fontId="6" fillId="0" borderId="23" xfId="7" applyFont="1" applyFill="1" applyBorder="1" applyAlignment="1" applyProtection="1">
      <alignment horizontal="center" vertical="top"/>
      <protection hidden="1"/>
    </xf>
    <xf numFmtId="0" fontId="6" fillId="0" borderId="21" xfId="0" applyFont="1" applyBorder="1" applyAlignment="1" applyProtection="1">
      <alignment horizontal="left" vertical="top" wrapText="1"/>
      <protection hidden="1"/>
    </xf>
    <xf numFmtId="0" fontId="6" fillId="0" borderId="22" xfId="0" applyFont="1" applyBorder="1" applyAlignment="1" applyProtection="1">
      <alignment horizontal="center" vertical="top" wrapText="1"/>
      <protection hidden="1"/>
    </xf>
    <xf numFmtId="0" fontId="6" fillId="0" borderId="22" xfId="0" applyFont="1" applyBorder="1" applyAlignment="1" applyProtection="1">
      <alignment vertical="top" wrapText="1"/>
      <protection hidden="1"/>
    </xf>
    <xf numFmtId="0" fontId="6" fillId="0" borderId="22" xfId="0" applyFont="1" applyBorder="1" applyAlignment="1" applyProtection="1">
      <alignment horizontal="right" vertical="top"/>
      <protection hidden="1"/>
    </xf>
    <xf numFmtId="43" fontId="6" fillId="0" borderId="22" xfId="1" applyFont="1" applyFill="1" applyBorder="1" applyAlignment="1" applyProtection="1">
      <alignment horizontal="right" vertical="top"/>
      <protection hidden="1"/>
    </xf>
    <xf numFmtId="43" fontId="6" fillId="0" borderId="23" xfId="1" applyFont="1" applyFill="1" applyBorder="1" applyAlignment="1" applyProtection="1">
      <alignment horizontal="right" vertical="top"/>
      <protection hidden="1"/>
    </xf>
    <xf numFmtId="0" fontId="24" fillId="0" borderId="25" xfId="8" applyFont="1" applyBorder="1" applyAlignment="1">
      <alignment vertical="top"/>
    </xf>
    <xf numFmtId="166" fontId="5" fillId="0" borderId="26" xfId="7" applyFont="1" applyFill="1" applyBorder="1" applyAlignment="1" applyProtection="1">
      <alignment horizontal="right" vertical="top"/>
      <protection hidden="1"/>
    </xf>
    <xf numFmtId="43" fontId="5" fillId="0" borderId="27" xfId="1" applyFont="1" applyFill="1" applyBorder="1" applyAlignment="1" applyProtection="1">
      <alignment horizontal="right" vertical="top"/>
    </xf>
    <xf numFmtId="43" fontId="5" fillId="0" borderId="20" xfId="1" applyFont="1" applyFill="1" applyBorder="1" applyAlignment="1" applyProtection="1">
      <alignment horizontal="right" vertical="top"/>
    </xf>
    <xf numFmtId="0" fontId="5" fillId="0" borderId="21" xfId="0" quotePrefix="1" applyFont="1" applyBorder="1" applyAlignment="1">
      <alignment horizontal="left" vertical="top" wrapText="1"/>
    </xf>
    <xf numFmtId="0" fontId="24" fillId="0" borderId="22" xfId="0" applyFont="1" applyBorder="1" applyAlignment="1">
      <alignment horizontal="center" vertical="top" wrapText="1"/>
    </xf>
    <xf numFmtId="0" fontId="24" fillId="0" borderId="22" xfId="0" applyFont="1" applyBorder="1" applyAlignment="1">
      <alignment horizontal="center" vertical="top"/>
    </xf>
    <xf numFmtId="43" fontId="24" fillId="0" borderId="22" xfId="1" applyFont="1" applyFill="1" applyBorder="1" applyAlignment="1" applyProtection="1">
      <alignment horizontal="center" vertical="top"/>
    </xf>
    <xf numFmtId="43" fontId="24" fillId="0" borderId="23" xfId="1" applyFont="1" applyFill="1" applyBorder="1" applyAlignment="1" applyProtection="1">
      <alignment horizontal="right" vertical="top"/>
    </xf>
    <xf numFmtId="0" fontId="6" fillId="0" borderId="22" xfId="0" applyFont="1" applyBorder="1" applyAlignment="1">
      <alignment horizontal="center" vertical="top" wrapText="1"/>
    </xf>
    <xf numFmtId="0" fontId="6" fillId="0" borderId="22" xfId="0" applyFont="1" applyBorder="1" applyAlignment="1">
      <alignment horizontal="right" vertical="top"/>
    </xf>
    <xf numFmtId="43" fontId="6" fillId="0" borderId="22" xfId="1" applyFont="1" applyFill="1" applyBorder="1" applyAlignment="1" applyProtection="1">
      <alignment horizontal="right" vertical="top"/>
    </xf>
    <xf numFmtId="166" fontId="6" fillId="0" borderId="23" xfId="7" applyFont="1" applyFill="1" applyBorder="1" applyAlignment="1" applyProtection="1">
      <alignment horizontal="right" vertical="top"/>
      <protection hidden="1"/>
    </xf>
    <xf numFmtId="9" fontId="6" fillId="0" borderId="22" xfId="5" applyFont="1" applyFill="1" applyBorder="1" applyAlignment="1">
      <alignment horizontal="center" vertical="top"/>
    </xf>
    <xf numFmtId="0" fontId="25" fillId="0" borderId="25" xfId="8" applyFont="1" applyBorder="1" applyAlignment="1">
      <alignment vertical="top"/>
    </xf>
    <xf numFmtId="0" fontId="24" fillId="0" borderId="22" xfId="0" applyFont="1" applyBorder="1" applyAlignment="1">
      <alignment horizontal="right" vertical="top"/>
    </xf>
    <xf numFmtId="0" fontId="6" fillId="0" borderId="22" xfId="0" applyFont="1" applyBorder="1" applyAlignment="1">
      <alignment vertical="top" wrapText="1"/>
    </xf>
    <xf numFmtId="0" fontId="6" fillId="0" borderId="22" xfId="0" applyFont="1" applyBorder="1" applyAlignment="1">
      <alignment vertical="top"/>
    </xf>
    <xf numFmtId="43" fontId="6" fillId="0" borderId="23" xfId="1" applyFont="1" applyFill="1" applyBorder="1" applyAlignment="1" applyProtection="1">
      <alignment horizontal="right" vertical="top"/>
    </xf>
    <xf numFmtId="4" fontId="6" fillId="0" borderId="28" xfId="0" applyNumberFormat="1" applyFont="1" applyBorder="1" applyAlignment="1">
      <alignment horizontal="left" vertical="top" wrapText="1"/>
    </xf>
    <xf numFmtId="0" fontId="6" fillId="0" borderId="29" xfId="0" applyFont="1" applyBorder="1" applyAlignment="1">
      <alignment horizontal="center" wrapText="1"/>
    </xf>
    <xf numFmtId="0" fontId="6" fillId="0" borderId="30" xfId="0" applyFont="1" applyBorder="1" applyAlignment="1">
      <alignment wrapText="1"/>
    </xf>
    <xf numFmtId="0" fontId="5" fillId="0" borderId="30" xfId="0" applyFont="1" applyBorder="1" applyAlignment="1">
      <alignment horizontal="right"/>
    </xf>
    <xf numFmtId="174" fontId="6" fillId="0" borderId="30" xfId="0" applyNumberFormat="1" applyFont="1" applyBorder="1" applyAlignment="1">
      <alignment horizontal="right"/>
    </xf>
    <xf numFmtId="0" fontId="5" fillId="0" borderId="25" xfId="8" applyFont="1" applyBorder="1" applyAlignment="1">
      <alignment vertical="top"/>
    </xf>
    <xf numFmtId="173" fontId="6" fillId="0" borderId="22" xfId="1" applyNumberFormat="1" applyFont="1" applyFill="1" applyBorder="1" applyAlignment="1" applyProtection="1">
      <alignment horizontal="right" vertical="top"/>
    </xf>
    <xf numFmtId="43" fontId="6" fillId="0" borderId="27" xfId="1" applyFont="1" applyFill="1" applyBorder="1" applyAlignment="1" applyProtection="1">
      <alignment horizontal="right" vertical="top"/>
    </xf>
    <xf numFmtId="0" fontId="6" fillId="0" borderId="21" xfId="0" quotePrefix="1" applyFont="1" applyBorder="1" applyAlignment="1">
      <alignment horizontal="left" vertical="top" wrapText="1"/>
    </xf>
    <xf numFmtId="172" fontId="6" fillId="0" borderId="22" xfId="0" applyNumberFormat="1" applyFont="1" applyBorder="1" applyAlignment="1">
      <alignment horizontal="center" vertical="top"/>
    </xf>
    <xf numFmtId="43" fontId="6" fillId="0" borderId="22" xfId="1" applyFont="1" applyFill="1" applyBorder="1" applyAlignment="1" applyProtection="1">
      <alignment horizontal="center" vertical="top"/>
    </xf>
    <xf numFmtId="43" fontId="5" fillId="0" borderId="23" xfId="1" applyFont="1" applyFill="1" applyBorder="1" applyAlignment="1" applyProtection="1">
      <alignment horizontal="right" vertical="top"/>
    </xf>
    <xf numFmtId="0" fontId="6" fillId="0" borderId="0" xfId="0" applyFont="1" applyAlignment="1">
      <alignment horizontal="right" vertical="top"/>
    </xf>
    <xf numFmtId="49" fontId="15" fillId="0" borderId="32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right" vertical="center" wrapText="1"/>
    </xf>
    <xf numFmtId="0" fontId="16" fillId="0" borderId="33" xfId="0" applyFont="1" applyBorder="1" applyAlignment="1">
      <alignment horizontal="left" vertical="center"/>
    </xf>
    <xf numFmtId="0" fontId="16" fillId="0" borderId="33" xfId="0" applyFont="1" applyBorder="1" applyAlignment="1">
      <alignment horizontal="center" vertical="center"/>
    </xf>
    <xf numFmtId="171" fontId="16" fillId="0" borderId="33" xfId="6" applyNumberFormat="1" applyFont="1" applyBorder="1" applyAlignment="1">
      <alignment horizontal="right" vertical="center"/>
    </xf>
    <xf numFmtId="0" fontId="1" fillId="0" borderId="0" xfId="9"/>
    <xf numFmtId="0" fontId="28" fillId="0" borderId="44" xfId="10" applyFont="1" applyBorder="1" applyAlignment="1">
      <alignment horizontal="center" vertical="center"/>
    </xf>
    <xf numFmtId="0" fontId="28" fillId="0" borderId="47" xfId="10" applyFont="1" applyBorder="1" applyAlignment="1">
      <alignment horizontal="center" vertical="center"/>
    </xf>
    <xf numFmtId="0" fontId="28" fillId="0" borderId="52" xfId="10" applyFont="1" applyBorder="1" applyAlignment="1">
      <alignment horizontal="left"/>
    </xf>
    <xf numFmtId="0" fontId="28" fillId="0" borderId="53" xfId="10" applyFont="1" applyBorder="1" applyAlignment="1">
      <alignment horizontal="center" vertical="center"/>
    </xf>
    <xf numFmtId="0" fontId="28" fillId="0" borderId="55" xfId="10" applyFont="1" applyBorder="1" applyAlignment="1">
      <alignment horizontal="center" vertical="center"/>
    </xf>
    <xf numFmtId="0" fontId="28" fillId="0" borderId="1" xfId="10" applyFont="1" applyBorder="1" applyAlignment="1">
      <alignment horizontal="center" vertical="center"/>
    </xf>
    <xf numFmtId="0" fontId="2" fillId="2" borderId="42" xfId="8" applyFill="1" applyBorder="1" applyAlignment="1">
      <alignment horizontal="left" vertical="center" wrapText="1"/>
    </xf>
    <xf numFmtId="2" fontId="29" fillId="2" borderId="53" xfId="10" applyNumberFormat="1" applyFont="1" applyFill="1" applyBorder="1" applyAlignment="1">
      <alignment horizontal="center" vertical="center"/>
    </xf>
    <xf numFmtId="2" fontId="28" fillId="0" borderId="1" xfId="10" applyNumberFormat="1" applyFont="1" applyBorder="1" applyAlignment="1">
      <alignment horizontal="right" vertical="center" wrapText="1"/>
    </xf>
    <xf numFmtId="0" fontId="1" fillId="0" borderId="56" xfId="9" applyBorder="1" applyAlignment="1">
      <alignment horizontal="left" vertical="center" wrapText="1"/>
    </xf>
    <xf numFmtId="0" fontId="29" fillId="0" borderId="53" xfId="10" applyFont="1" applyBorder="1"/>
    <xf numFmtId="0" fontId="29" fillId="0" borderId="55" xfId="10" applyFont="1" applyBorder="1" applyAlignment="1">
      <alignment horizontal="center"/>
    </xf>
    <xf numFmtId="0" fontId="29" fillId="0" borderId="53" xfId="10" applyFont="1" applyBorder="1" applyAlignment="1">
      <alignment wrapText="1"/>
    </xf>
    <xf numFmtId="2" fontId="28" fillId="0" borderId="1" xfId="10" applyNumberFormat="1" applyFont="1" applyBorder="1" applyAlignment="1">
      <alignment vertical="center" wrapText="1"/>
    </xf>
    <xf numFmtId="2" fontId="29" fillId="0" borderId="53" xfId="10" applyNumberFormat="1" applyFont="1" applyBorder="1" applyAlignment="1">
      <alignment horizontal="center"/>
    </xf>
    <xf numFmtId="0" fontId="29" fillId="0" borderId="47" xfId="10" applyFont="1" applyBorder="1"/>
    <xf numFmtId="0" fontId="29" fillId="0" borderId="47" xfId="10" applyFont="1" applyBorder="1" applyAlignment="1">
      <alignment wrapText="1"/>
    </xf>
    <xf numFmtId="0" fontId="29" fillId="0" borderId="1" xfId="10" applyFont="1" applyBorder="1"/>
    <xf numFmtId="0" fontId="29" fillId="0" borderId="1" xfId="10" applyFont="1" applyBorder="1" applyAlignment="1">
      <alignment wrapText="1"/>
    </xf>
    <xf numFmtId="2" fontId="28" fillId="0" borderId="58" xfId="10" applyNumberFormat="1" applyFont="1" applyBorder="1" applyAlignment="1">
      <alignment vertical="center" wrapText="1"/>
    </xf>
    <xf numFmtId="0" fontId="29" fillId="0" borderId="41" xfId="10" applyFont="1" applyBorder="1"/>
    <xf numFmtId="0" fontId="29" fillId="0" borderId="41" xfId="10" applyFont="1" applyBorder="1" applyAlignment="1">
      <alignment wrapText="1"/>
    </xf>
    <xf numFmtId="2" fontId="28" fillId="4" borderId="53" xfId="10" applyNumberFormat="1" applyFont="1" applyFill="1" applyBorder="1" applyAlignment="1">
      <alignment wrapText="1"/>
    </xf>
    <xf numFmtId="0" fontId="33" fillId="0" borderId="9" xfId="12" applyFont="1" applyBorder="1" applyAlignment="1">
      <alignment vertical="center"/>
    </xf>
    <xf numFmtId="0" fontId="33" fillId="0" borderId="1" xfId="12" applyFont="1" applyBorder="1" applyAlignment="1">
      <alignment vertical="center"/>
    </xf>
    <xf numFmtId="0" fontId="33" fillId="0" borderId="10" xfId="13" applyFont="1" applyBorder="1" applyAlignment="1">
      <alignment vertical="center"/>
    </xf>
    <xf numFmtId="0" fontId="33" fillId="0" borderId="11" xfId="13" applyFont="1" applyBorder="1" applyAlignment="1">
      <alignment vertical="center"/>
    </xf>
    <xf numFmtId="2" fontId="11" fillId="0" borderId="1" xfId="0" applyNumberFormat="1" applyFont="1" applyBorder="1" applyAlignment="1">
      <alignment horizontal="right" vertical="center" wrapText="1"/>
    </xf>
    <xf numFmtId="171" fontId="11" fillId="0" borderId="1" xfId="6" applyNumberFormat="1" applyFont="1" applyBorder="1" applyAlignment="1">
      <alignment horizontal="right" vertical="center" wrapText="1"/>
    </xf>
    <xf numFmtId="0" fontId="21" fillId="0" borderId="1" xfId="0" applyFont="1" applyBorder="1" applyAlignment="1">
      <alignment horizontal="left" vertical="center" wrapText="1"/>
    </xf>
    <xf numFmtId="171" fontId="18" fillId="0" borderId="1" xfId="6" applyNumberFormat="1" applyFont="1" applyBorder="1" applyAlignment="1">
      <alignment horizontal="right" vertical="center" wrapText="1"/>
    </xf>
    <xf numFmtId="2" fontId="29" fillId="2" borderId="55" xfId="10" applyNumberFormat="1" applyFont="1" applyFill="1" applyBorder="1" applyAlignment="1">
      <alignment horizontal="center" vertical="center"/>
    </xf>
    <xf numFmtId="2" fontId="29" fillId="0" borderId="56" xfId="10" applyNumberFormat="1" applyFont="1" applyBorder="1" applyAlignment="1">
      <alignment vertical="center" wrapText="1"/>
    </xf>
    <xf numFmtId="0" fontId="1" fillId="0" borderId="1" xfId="9" applyBorder="1"/>
    <xf numFmtId="0" fontId="28" fillId="6" borderId="53" xfId="10" applyFont="1" applyFill="1" applyBorder="1" applyAlignment="1">
      <alignment horizontal="center" vertical="center"/>
    </xf>
    <xf numFmtId="2" fontId="28" fillId="6" borderId="54" xfId="10" applyNumberFormat="1" applyFont="1" applyFill="1" applyBorder="1" applyAlignment="1">
      <alignment horizontal="center" vertical="center"/>
    </xf>
    <xf numFmtId="0" fontId="22" fillId="0" borderId="15" xfId="14" applyNumberFormat="1" applyFont="1" applyFill="1" applyBorder="1" applyAlignment="1" applyProtection="1">
      <alignment horizontal="left" vertical="center" wrapText="1"/>
      <protection hidden="1"/>
    </xf>
    <xf numFmtId="166" fontId="22" fillId="0" borderId="8" xfId="14" applyFont="1" applyFill="1" applyBorder="1" applyAlignment="1" applyProtection="1">
      <alignment horizontal="center" vertical="center"/>
      <protection hidden="1"/>
    </xf>
    <xf numFmtId="166" fontId="5" fillId="0" borderId="26" xfId="14" applyFont="1" applyFill="1" applyBorder="1" applyAlignment="1" applyProtection="1">
      <alignment horizontal="right" vertical="top"/>
      <protection hidden="1"/>
    </xf>
    <xf numFmtId="166" fontId="6" fillId="0" borderId="23" xfId="14" applyFont="1" applyFill="1" applyBorder="1" applyAlignment="1" applyProtection="1">
      <alignment horizontal="center" vertical="top"/>
      <protection hidden="1"/>
    </xf>
    <xf numFmtId="166" fontId="6" fillId="0" borderId="23" xfId="14" applyFont="1" applyFill="1" applyBorder="1" applyAlignment="1" applyProtection="1">
      <alignment horizontal="right" vertical="top"/>
      <protection hidden="1"/>
    </xf>
    <xf numFmtId="0" fontId="11" fillId="0" borderId="1" xfId="0" applyFont="1" applyBorder="1" applyAlignment="1">
      <alignment horizontal="center" vertical="center" wrapText="1"/>
    </xf>
    <xf numFmtId="0" fontId="1" fillId="0" borderId="19" xfId="9" applyBorder="1"/>
    <xf numFmtId="0" fontId="1" fillId="0" borderId="20" xfId="9" applyBorder="1"/>
    <xf numFmtId="2" fontId="29" fillId="0" borderId="50" xfId="10" applyNumberFormat="1" applyFont="1" applyBorder="1" applyAlignment="1">
      <alignment vertical="center" wrapText="1"/>
    </xf>
    <xf numFmtId="2" fontId="29" fillId="0" borderId="1" xfId="10" applyNumberFormat="1" applyFont="1" applyBorder="1" applyAlignment="1">
      <alignment vertical="center" wrapText="1"/>
    </xf>
    <xf numFmtId="2" fontId="28" fillId="0" borderId="2" xfId="10" applyNumberFormat="1" applyFont="1" applyBorder="1" applyAlignment="1">
      <alignment horizontal="right" vertical="center" wrapText="1"/>
    </xf>
    <xf numFmtId="2" fontId="29" fillId="0" borderId="46" xfId="10" applyNumberFormat="1" applyFont="1" applyBorder="1" applyAlignment="1">
      <alignment vertical="center" wrapText="1"/>
    </xf>
    <xf numFmtId="2" fontId="29" fillId="0" borderId="55" xfId="10" applyNumberFormat="1" applyFont="1" applyBorder="1" applyAlignment="1">
      <alignment horizontal="center"/>
    </xf>
    <xf numFmtId="4" fontId="6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wrapText="1"/>
    </xf>
    <xf numFmtId="0" fontId="5" fillId="0" borderId="0" xfId="0" applyFont="1" applyAlignment="1">
      <alignment horizontal="right"/>
    </xf>
    <xf numFmtId="174" fontId="6" fillId="0" borderId="0" xfId="0" applyNumberFormat="1" applyFont="1" applyAlignment="1">
      <alignment horizontal="right"/>
    </xf>
    <xf numFmtId="43" fontId="5" fillId="0" borderId="0" xfId="1" applyFont="1" applyFill="1" applyBorder="1" applyAlignment="1" applyProtection="1">
      <alignment horizontal="right"/>
    </xf>
    <xf numFmtId="0" fontId="0" fillId="0" borderId="0" xfId="0" applyAlignment="1">
      <alignment wrapText="1"/>
    </xf>
    <xf numFmtId="9" fontId="0" fillId="0" borderId="0" xfId="0" applyNumberFormat="1"/>
    <xf numFmtId="165" fontId="0" fillId="0" borderId="0" xfId="0" applyNumberFormat="1"/>
    <xf numFmtId="43" fontId="0" fillId="0" borderId="0" xfId="0" applyNumberFormat="1"/>
    <xf numFmtId="2" fontId="6" fillId="0" borderId="22" xfId="0" applyNumberFormat="1" applyFont="1" applyBorder="1" applyAlignment="1">
      <alignment vertical="top" wrapText="1"/>
    </xf>
    <xf numFmtId="0" fontId="6" fillId="0" borderId="19" xfId="0" applyFont="1" applyBorder="1" applyAlignment="1" applyProtection="1">
      <alignment horizontal="left" vertical="top" wrapText="1"/>
      <protection hidden="1"/>
    </xf>
    <xf numFmtId="0" fontId="6" fillId="0" borderId="0" xfId="0" applyFont="1" applyAlignment="1" applyProtection="1">
      <alignment horizontal="center" vertical="top" wrapText="1"/>
      <protection hidden="1"/>
    </xf>
    <xf numFmtId="0" fontId="6" fillId="0" borderId="0" xfId="0" applyFont="1" applyAlignment="1" applyProtection="1">
      <alignment vertical="top" wrapText="1"/>
      <protection hidden="1"/>
    </xf>
    <xf numFmtId="0" fontId="6" fillId="0" borderId="25" xfId="0" applyFont="1" applyBorder="1" applyAlignment="1" applyProtection="1">
      <alignment horizontal="right" vertical="top"/>
      <protection hidden="1"/>
    </xf>
    <xf numFmtId="43" fontId="6" fillId="0" borderId="26" xfId="1" applyFont="1" applyFill="1" applyBorder="1" applyAlignment="1" applyProtection="1">
      <alignment horizontal="right" vertical="top"/>
      <protection hidden="1"/>
    </xf>
    <xf numFmtId="43" fontId="6" fillId="0" borderId="22" xfId="1" applyFont="1" applyFill="1" applyBorder="1" applyAlignment="1">
      <alignment horizontal="center" vertical="center"/>
    </xf>
    <xf numFmtId="9" fontId="6" fillId="0" borderId="22" xfId="5" applyFont="1" applyFill="1" applyBorder="1" applyAlignment="1">
      <alignment horizontal="center" vertical="center"/>
    </xf>
    <xf numFmtId="9" fontId="6" fillId="0" borderId="22" xfId="0" applyNumberFormat="1" applyFont="1" applyBorder="1" applyAlignment="1">
      <alignment vertical="top"/>
    </xf>
    <xf numFmtId="9" fontId="6" fillId="0" borderId="22" xfId="5" applyFont="1" applyBorder="1" applyAlignment="1">
      <alignment horizontal="right" vertical="top"/>
    </xf>
    <xf numFmtId="9" fontId="6" fillId="0" borderId="22" xfId="5" applyFont="1" applyBorder="1" applyAlignment="1" applyProtection="1">
      <alignment horizontal="right" vertical="top"/>
      <protection hidden="1"/>
    </xf>
    <xf numFmtId="2" fontId="11" fillId="0" borderId="1" xfId="0" applyNumberFormat="1" applyFont="1" applyBorder="1" applyAlignment="1">
      <alignment horizontal="center" vertical="center" wrapText="1"/>
    </xf>
    <xf numFmtId="2" fontId="6" fillId="0" borderId="22" xfId="5" applyNumberFormat="1" applyFont="1" applyBorder="1" applyAlignment="1">
      <alignment vertical="top" wrapText="1"/>
    </xf>
    <xf numFmtId="0" fontId="6" fillId="0" borderId="25" xfId="0" applyFont="1" applyBorder="1" applyAlignment="1">
      <alignment vertical="top"/>
    </xf>
    <xf numFmtId="9" fontId="6" fillId="0" borderId="22" xfId="5" applyFont="1" applyBorder="1" applyAlignment="1">
      <alignment vertical="top"/>
    </xf>
    <xf numFmtId="9" fontId="6" fillId="0" borderId="25" xfId="5" applyFont="1" applyBorder="1" applyAlignment="1">
      <alignment vertical="top"/>
    </xf>
    <xf numFmtId="2" fontId="29" fillId="0" borderId="53" xfId="10" applyNumberFormat="1" applyFont="1" applyBorder="1" applyAlignment="1">
      <alignment wrapText="1"/>
    </xf>
    <xf numFmtId="2" fontId="29" fillId="0" borderId="47" xfId="10" applyNumberFormat="1" applyFont="1" applyBorder="1" applyAlignment="1">
      <alignment wrapText="1"/>
    </xf>
    <xf numFmtId="2" fontId="29" fillId="0" borderId="1" xfId="10" applyNumberFormat="1" applyFont="1" applyBorder="1" applyAlignment="1">
      <alignment wrapText="1"/>
    </xf>
    <xf numFmtId="0" fontId="18" fillId="0" borderId="80" xfId="0" applyFont="1" applyBorder="1" applyAlignment="1">
      <alignment vertical="top"/>
    </xf>
    <xf numFmtId="0" fontId="29" fillId="0" borderId="55" xfId="10" applyFont="1" applyBorder="1"/>
    <xf numFmtId="10" fontId="6" fillId="0" borderId="22" xfId="5" applyNumberFormat="1" applyFont="1" applyFill="1" applyBorder="1" applyAlignment="1">
      <alignment horizontal="center" vertical="top"/>
    </xf>
    <xf numFmtId="0" fontId="9" fillId="2" borderId="2" xfId="0" applyFont="1" applyFill="1" applyBorder="1" applyAlignment="1">
      <alignment horizontal="right" vertical="center" wrapText="1"/>
    </xf>
    <xf numFmtId="0" fontId="9" fillId="2" borderId="3" xfId="0" applyFont="1" applyFill="1" applyBorder="1" applyAlignment="1">
      <alignment horizontal="right" vertical="center" wrapText="1"/>
    </xf>
    <xf numFmtId="0" fontId="9" fillId="2" borderId="4" xfId="0" applyFont="1" applyFill="1" applyBorder="1" applyAlignment="1">
      <alignment horizontal="right" vertical="center" wrapText="1"/>
    </xf>
    <xf numFmtId="0" fontId="25" fillId="0" borderId="22" xfId="0" applyFont="1" applyBorder="1" applyAlignment="1">
      <alignment horizontal="center" vertical="top" wrapText="1"/>
    </xf>
    <xf numFmtId="0" fontId="25" fillId="0" borderId="22" xfId="0" applyFont="1" applyBorder="1" applyAlignment="1">
      <alignment horizontal="center" vertical="top"/>
    </xf>
    <xf numFmtId="43" fontId="25" fillId="0" borderId="22" xfId="1" applyFont="1" applyFill="1" applyBorder="1" applyAlignment="1" applyProtection="1">
      <alignment horizontal="center" vertical="top"/>
    </xf>
    <xf numFmtId="43" fontId="25" fillId="0" borderId="23" xfId="1" applyFont="1" applyFill="1" applyBorder="1" applyAlignment="1" applyProtection="1">
      <alignment horizontal="right" vertical="top"/>
    </xf>
    <xf numFmtId="176" fontId="5" fillId="0" borderId="31" xfId="1" applyNumberFormat="1" applyFont="1" applyFill="1" applyBorder="1" applyAlignment="1" applyProtection="1">
      <alignment horizontal="right"/>
    </xf>
    <xf numFmtId="175" fontId="5" fillId="0" borderId="27" xfId="1" applyNumberFormat="1" applyFont="1" applyFill="1" applyBorder="1" applyAlignment="1" applyProtection="1">
      <alignment horizontal="right" vertical="top"/>
    </xf>
    <xf numFmtId="178" fontId="4" fillId="0" borderId="34" xfId="0" applyNumberFormat="1" applyFont="1" applyBorder="1" applyAlignment="1">
      <alignment horizontal="right" vertical="center"/>
    </xf>
    <xf numFmtId="10" fontId="6" fillId="0" borderId="22" xfId="0" applyNumberFormat="1" applyFont="1" applyBorder="1" applyAlignment="1">
      <alignment vertical="top" wrapText="1"/>
    </xf>
    <xf numFmtId="168" fontId="0" fillId="2" borderId="0" xfId="0" applyNumberFormat="1" applyFill="1"/>
    <xf numFmtId="177" fontId="18" fillId="0" borderId="0" xfId="4" applyNumberFormat="1" applyFont="1" applyBorder="1" applyAlignment="1">
      <alignment horizontal="right" vertical="center"/>
    </xf>
    <xf numFmtId="177" fontId="4" fillId="0" borderId="0" xfId="4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43" fontId="6" fillId="0" borderId="22" xfId="1" applyFont="1" applyFill="1" applyBorder="1" applyAlignment="1">
      <alignment horizontal="center" vertical="top"/>
    </xf>
    <xf numFmtId="2" fontId="11" fillId="0" borderId="0" xfId="0" applyNumberFormat="1" applyFont="1" applyAlignment="1">
      <alignment horizontal="center" vertical="center" wrapText="1"/>
    </xf>
    <xf numFmtId="10" fontId="0" fillId="2" borderId="0" xfId="5" applyNumberFormat="1" applyFont="1" applyFill="1"/>
    <xf numFmtId="2" fontId="0" fillId="2" borderId="0" xfId="0" applyNumberFormat="1" applyFill="1"/>
    <xf numFmtId="43" fontId="0" fillId="2" borderId="0" xfId="1" applyFont="1" applyFill="1"/>
    <xf numFmtId="0" fontId="16" fillId="0" borderId="0" xfId="0" applyFont="1" applyAlignment="1">
      <alignment horizontal="left" vertical="center" wrapText="1"/>
    </xf>
    <xf numFmtId="0" fontId="15" fillId="0" borderId="19" xfId="0" applyFont="1" applyBorder="1"/>
    <xf numFmtId="0" fontId="15" fillId="0" borderId="0" xfId="0" applyFont="1" applyBorder="1" applyAlignment="1">
      <alignment wrapText="1"/>
    </xf>
    <xf numFmtId="0" fontId="7" fillId="0" borderId="0" xfId="0" applyFont="1" applyBorder="1" applyAlignment="1">
      <alignment horizontal="left"/>
    </xf>
    <xf numFmtId="0" fontId="16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right" vertical="center"/>
    </xf>
    <xf numFmtId="0" fontId="15" fillId="0" borderId="20" xfId="0" applyFont="1" applyBorder="1" applyAlignment="1">
      <alignment horizontal="right" vertical="center"/>
    </xf>
    <xf numFmtId="0" fontId="14" fillId="0" borderId="19" xfId="0" applyFont="1" applyBorder="1"/>
    <xf numFmtId="0" fontId="17" fillId="0" borderId="0" xfId="0" applyFont="1" applyBorder="1" applyAlignment="1">
      <alignment horizontal="left"/>
    </xf>
    <xf numFmtId="14" fontId="15" fillId="0" borderId="0" xfId="0" applyNumberFormat="1" applyFont="1" applyBorder="1" applyAlignment="1">
      <alignment horizontal="right" vertical="center"/>
    </xf>
    <xf numFmtId="0" fontId="19" fillId="3" borderId="64" xfId="0" applyFont="1" applyFill="1" applyBorder="1" applyAlignment="1">
      <alignment horizontal="center" vertical="center"/>
    </xf>
    <xf numFmtId="167" fontId="9" fillId="2" borderId="9" xfId="0" applyNumberFormat="1" applyFont="1" applyFill="1" applyBorder="1" applyAlignment="1">
      <alignment horizontal="center" vertical="center"/>
    </xf>
    <xf numFmtId="2" fontId="10" fillId="2" borderId="9" xfId="0" applyNumberFormat="1" applyFont="1" applyFill="1" applyBorder="1" applyAlignment="1">
      <alignment horizontal="center" vertical="center"/>
    </xf>
    <xf numFmtId="168" fontId="10" fillId="2" borderId="64" xfId="0" applyNumberFormat="1" applyFont="1" applyFill="1" applyBorder="1" applyAlignment="1">
      <alignment horizontal="right" vertical="center"/>
    </xf>
    <xf numFmtId="168" fontId="9" fillId="2" borderId="64" xfId="0" applyNumberFormat="1" applyFont="1" applyFill="1" applyBorder="1" applyAlignment="1">
      <alignment horizontal="right" vertical="center"/>
    </xf>
    <xf numFmtId="2" fontId="10" fillId="0" borderId="9" xfId="0" applyNumberFormat="1" applyFont="1" applyBorder="1" applyAlignment="1">
      <alignment horizontal="center" vertical="center"/>
    </xf>
    <xf numFmtId="167" fontId="9" fillId="0" borderId="9" xfId="0" applyNumberFormat="1" applyFont="1" applyBorder="1" applyAlignment="1">
      <alignment horizontal="center" vertical="center"/>
    </xf>
    <xf numFmtId="2" fontId="10" fillId="2" borderId="73" xfId="0" applyNumberFormat="1" applyFont="1" applyFill="1" applyBorder="1" applyAlignment="1">
      <alignment horizontal="center" vertical="center"/>
    </xf>
    <xf numFmtId="168" fontId="4" fillId="0" borderId="64" xfId="4" applyNumberFormat="1" applyFont="1" applyBorder="1" applyAlignment="1">
      <alignment horizontal="right" vertical="center"/>
    </xf>
    <xf numFmtId="177" fontId="18" fillId="0" borderId="64" xfId="4" applyNumberFormat="1" applyFont="1" applyBorder="1" applyAlignment="1">
      <alignment horizontal="right" vertical="center"/>
    </xf>
    <xf numFmtId="177" fontId="4" fillId="0" borderId="64" xfId="4" applyNumberFormat="1" applyFont="1" applyBorder="1" applyAlignment="1">
      <alignment horizontal="right" vertical="center"/>
    </xf>
    <xf numFmtId="178" fontId="4" fillId="0" borderId="64" xfId="4" applyNumberFormat="1" applyFont="1" applyBorder="1" applyAlignment="1">
      <alignment horizontal="right" vertical="center"/>
    </xf>
    <xf numFmtId="49" fontId="15" fillId="0" borderId="19" xfId="0" applyNumberFormat="1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/>
    </xf>
    <xf numFmtId="0" fontId="16" fillId="0" borderId="20" xfId="0" applyFont="1" applyBorder="1" applyAlignment="1">
      <alignment horizontal="right" vertical="center"/>
    </xf>
    <xf numFmtId="0" fontId="4" fillId="0" borderId="19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4" fillId="0" borderId="28" xfId="0" applyFont="1" applyBorder="1" applyAlignment="1">
      <alignment vertical="center" wrapText="1"/>
    </xf>
    <xf numFmtId="0" fontId="4" fillId="0" borderId="82" xfId="0" applyFont="1" applyBorder="1" applyAlignment="1">
      <alignment vertical="center" wrapText="1"/>
    </xf>
    <xf numFmtId="14" fontId="18" fillId="0" borderId="82" xfId="0" applyNumberFormat="1" applyFont="1" applyBorder="1" applyAlignment="1">
      <alignment vertical="center"/>
    </xf>
    <xf numFmtId="0" fontId="18" fillId="0" borderId="83" xfId="0" applyFont="1" applyBorder="1" applyAlignment="1">
      <alignment vertical="center"/>
    </xf>
    <xf numFmtId="0" fontId="4" fillId="0" borderId="73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 wrapText="1"/>
    </xf>
    <xf numFmtId="49" fontId="11" fillId="0" borderId="7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14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right" vertical="center" wrapText="1"/>
    </xf>
    <xf numFmtId="0" fontId="21" fillId="0" borderId="3" xfId="0" applyFont="1" applyBorder="1" applyAlignment="1">
      <alignment horizontal="left" vertical="center" wrapText="1"/>
    </xf>
    <xf numFmtId="0" fontId="21" fillId="0" borderId="4" xfId="0" applyFont="1" applyBorder="1" applyAlignment="1">
      <alignment horizontal="left" vertical="center" wrapText="1"/>
    </xf>
    <xf numFmtId="0" fontId="21" fillId="0" borderId="14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73" xfId="0" applyFont="1" applyBorder="1" applyAlignment="1">
      <alignment horizontal="right" vertical="center" wrapText="1"/>
    </xf>
    <xf numFmtId="0" fontId="18" fillId="0" borderId="2" xfId="0" applyFont="1" applyBorder="1" applyAlignment="1">
      <alignment horizontal="right" vertical="center" wrapText="1"/>
    </xf>
    <xf numFmtId="0" fontId="13" fillId="0" borderId="81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14" fillId="0" borderId="64" xfId="0" applyFont="1" applyBorder="1" applyAlignment="1">
      <alignment horizontal="center" vertical="top" wrapText="1"/>
    </xf>
    <xf numFmtId="0" fontId="9" fillId="2" borderId="1" xfId="0" applyFont="1" applyFill="1" applyBorder="1" applyAlignment="1">
      <alignment horizontal="left" vertical="center"/>
    </xf>
    <xf numFmtId="0" fontId="9" fillId="2" borderId="64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right" vertical="center"/>
    </xf>
    <xf numFmtId="0" fontId="19" fillId="3" borderId="9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22" fillId="0" borderId="13" xfId="8" applyFont="1" applyBorder="1" applyAlignment="1">
      <alignment horizontal="center" vertical="center" wrapText="1"/>
    </xf>
    <xf numFmtId="0" fontId="3" fillId="0" borderId="17" xfId="8" applyFont="1" applyBorder="1" applyAlignment="1">
      <alignment vertical="center" wrapText="1"/>
    </xf>
    <xf numFmtId="0" fontId="3" fillId="0" borderId="5" xfId="8" applyFont="1" applyBorder="1" applyAlignment="1">
      <alignment vertical="center" wrapText="1"/>
    </xf>
    <xf numFmtId="0" fontId="3" fillId="0" borderId="7" xfId="8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4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right" vertical="center" wrapText="1"/>
    </xf>
    <xf numFmtId="0" fontId="18" fillId="0" borderId="82" xfId="0" applyFont="1" applyBorder="1" applyAlignment="1">
      <alignment horizontal="right" vertical="center"/>
    </xf>
    <xf numFmtId="0" fontId="17" fillId="0" borderId="0" xfId="0" applyFont="1" applyAlignment="1">
      <alignment horizontal="left" vertical="center" wrapText="1"/>
    </xf>
    <xf numFmtId="0" fontId="22" fillId="0" borderId="74" xfId="8" applyFont="1" applyBorder="1" applyAlignment="1">
      <alignment horizontal="center" vertical="center" wrapText="1"/>
    </xf>
    <xf numFmtId="0" fontId="3" fillId="0" borderId="73" xfId="8" applyFont="1" applyBorder="1" applyAlignment="1">
      <alignment vertical="center" wrapText="1"/>
    </xf>
    <xf numFmtId="0" fontId="3" fillId="0" borderId="4" xfId="8" applyFont="1" applyBorder="1" applyAlignment="1">
      <alignment vertical="center" wrapText="1"/>
    </xf>
    <xf numFmtId="0" fontId="3" fillId="0" borderId="2" xfId="8" applyFont="1" applyBorder="1" applyAlignment="1">
      <alignment vertical="center" wrapText="1"/>
    </xf>
    <xf numFmtId="0" fontId="15" fillId="0" borderId="0" xfId="0" applyFont="1" applyAlignment="1">
      <alignment horizontal="left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82" xfId="0" applyFont="1" applyBorder="1" applyAlignment="1">
      <alignment horizontal="center" vertical="center" wrapText="1"/>
    </xf>
    <xf numFmtId="0" fontId="4" fillId="0" borderId="83" xfId="0" applyFont="1" applyBorder="1" applyAlignment="1">
      <alignment horizontal="center" vertical="center" wrapText="1"/>
    </xf>
    <xf numFmtId="0" fontId="2" fillId="2" borderId="42" xfId="8" applyFill="1" applyBorder="1" applyAlignment="1">
      <alignment horizontal="left" vertical="center" wrapText="1"/>
    </xf>
    <xf numFmtId="0" fontId="1" fillId="0" borderId="56" xfId="9" applyBorder="1" applyAlignment="1">
      <alignment horizontal="left" vertical="center" wrapText="1"/>
    </xf>
    <xf numFmtId="0" fontId="29" fillId="0" borderId="52" xfId="10" applyFont="1" applyBorder="1" applyAlignment="1">
      <alignment horizontal="left"/>
    </xf>
    <xf numFmtId="0" fontId="29" fillId="0" borderId="53" xfId="10" applyFont="1" applyBorder="1" applyAlignment="1">
      <alignment horizontal="left"/>
    </xf>
    <xf numFmtId="0" fontId="28" fillId="0" borderId="55" xfId="10" applyFont="1" applyBorder="1" applyAlignment="1">
      <alignment horizontal="center"/>
    </xf>
    <xf numFmtId="0" fontId="28" fillId="0" borderId="43" xfId="10" applyFont="1" applyBorder="1" applyAlignment="1">
      <alignment horizontal="center"/>
    </xf>
    <xf numFmtId="0" fontId="28" fillId="0" borderId="56" xfId="10" applyFont="1" applyBorder="1" applyAlignment="1">
      <alignment horizontal="center"/>
    </xf>
    <xf numFmtId="0" fontId="28" fillId="0" borderId="59" xfId="10" applyFont="1" applyBorder="1" applyAlignment="1">
      <alignment horizontal="left" vertical="top"/>
    </xf>
    <xf numFmtId="0" fontId="28" fillId="0" borderId="45" xfId="10" applyFont="1" applyBorder="1" applyAlignment="1">
      <alignment horizontal="left" vertical="top"/>
    </xf>
    <xf numFmtId="0" fontId="28" fillId="0" borderId="48" xfId="10" applyFont="1" applyBorder="1" applyAlignment="1">
      <alignment horizontal="left" vertical="top"/>
    </xf>
    <xf numFmtId="0" fontId="28" fillId="0" borderId="19" xfId="10" applyFont="1" applyBorder="1" applyAlignment="1">
      <alignment horizontal="left" vertical="top"/>
    </xf>
    <xf numFmtId="0" fontId="28" fillId="0" borderId="0" xfId="10" applyFont="1" applyAlignment="1">
      <alignment horizontal="left" vertical="top"/>
    </xf>
    <xf numFmtId="0" fontId="28" fillId="0" borderId="20" xfId="10" applyFont="1" applyBorder="1" applyAlignment="1">
      <alignment horizontal="left" vertical="top"/>
    </xf>
    <xf numFmtId="0" fontId="28" fillId="0" borderId="37" xfId="10" applyFont="1" applyBorder="1" applyAlignment="1">
      <alignment horizontal="left" vertical="top"/>
    </xf>
    <xf numFmtId="0" fontId="28" fillId="0" borderId="38" xfId="10" applyFont="1" applyBorder="1" applyAlignment="1">
      <alignment horizontal="left" vertical="top"/>
    </xf>
    <xf numFmtId="0" fontId="28" fillId="0" borderId="39" xfId="10" applyFont="1" applyBorder="1" applyAlignment="1">
      <alignment horizontal="left" vertical="top"/>
    </xf>
    <xf numFmtId="0" fontId="34" fillId="5" borderId="3" xfId="12" applyFont="1" applyFill="1" applyBorder="1" applyAlignment="1">
      <alignment horizontal="center" vertical="top" wrapText="1"/>
    </xf>
    <xf numFmtId="0" fontId="34" fillId="5" borderId="4" xfId="12" applyFont="1" applyFill="1" applyBorder="1" applyAlignment="1">
      <alignment horizontal="center" vertical="top" wrapText="1"/>
    </xf>
    <xf numFmtId="0" fontId="34" fillId="5" borderId="2" xfId="12" applyFont="1" applyFill="1" applyBorder="1" applyAlignment="1">
      <alignment horizontal="center" vertical="top" wrapText="1"/>
    </xf>
    <xf numFmtId="0" fontId="34" fillId="5" borderId="14" xfId="12" applyFont="1" applyFill="1" applyBorder="1" applyAlignment="1">
      <alignment horizontal="center" vertical="top" wrapText="1"/>
    </xf>
    <xf numFmtId="0" fontId="34" fillId="5" borderId="3" xfId="12" applyFont="1" applyFill="1" applyBorder="1" applyAlignment="1">
      <alignment horizontal="left" vertical="top" wrapText="1"/>
    </xf>
    <xf numFmtId="0" fontId="34" fillId="5" borderId="4" xfId="12" applyFont="1" applyFill="1" applyBorder="1" applyAlignment="1">
      <alignment horizontal="left" vertical="top" wrapText="1"/>
    </xf>
    <xf numFmtId="0" fontId="34" fillId="5" borderId="2" xfId="12" applyFont="1" applyFill="1" applyBorder="1" applyAlignment="1">
      <alignment horizontal="left" vertical="top" wrapText="1"/>
    </xf>
    <xf numFmtId="0" fontId="34" fillId="0" borderId="3" xfId="13" applyFont="1" applyBorder="1" applyAlignment="1">
      <alignment horizontal="center" vertical="center" wrapText="1"/>
    </xf>
    <xf numFmtId="0" fontId="34" fillId="0" borderId="14" xfId="13" applyFont="1" applyBorder="1" applyAlignment="1">
      <alignment horizontal="center" vertical="center" wrapText="1"/>
    </xf>
    <xf numFmtId="0" fontId="34" fillId="0" borderId="60" xfId="13" applyFont="1" applyBorder="1" applyAlignment="1">
      <alignment horizontal="left" vertical="center"/>
    </xf>
    <xf numFmtId="0" fontId="34" fillId="0" borderId="61" xfId="13" applyFont="1" applyBorder="1" applyAlignment="1">
      <alignment horizontal="left" vertical="center"/>
    </xf>
    <xf numFmtId="0" fontId="34" fillId="0" borderId="62" xfId="13" applyFont="1" applyBorder="1" applyAlignment="1">
      <alignment horizontal="left" vertical="center"/>
    </xf>
    <xf numFmtId="0" fontId="34" fillId="0" borderId="60" xfId="13" applyFont="1" applyBorder="1" applyAlignment="1">
      <alignment horizontal="center" vertical="center" wrapText="1"/>
    </xf>
    <xf numFmtId="0" fontId="34" fillId="0" borderId="63" xfId="13" applyFont="1" applyBorder="1" applyAlignment="1">
      <alignment horizontal="center" vertical="center" wrapText="1"/>
    </xf>
    <xf numFmtId="0" fontId="28" fillId="0" borderId="68" xfId="10" applyFont="1" applyBorder="1" applyAlignment="1">
      <alignment horizontal="center" vertical="center"/>
    </xf>
    <xf numFmtId="0" fontId="28" fillId="0" borderId="40" xfId="10" applyFont="1" applyBorder="1" applyAlignment="1">
      <alignment horizontal="center" vertical="center"/>
    </xf>
    <xf numFmtId="0" fontId="29" fillId="6" borderId="69" xfId="10" applyFont="1" applyFill="1" applyBorder="1" applyAlignment="1">
      <alignment horizontal="center" vertical="center" wrapText="1"/>
    </xf>
    <xf numFmtId="0" fontId="29" fillId="6" borderId="12" xfId="10" applyFont="1" applyFill="1" applyBorder="1" applyAlignment="1">
      <alignment horizontal="center" vertical="center" wrapText="1"/>
    </xf>
    <xf numFmtId="0" fontId="29" fillId="6" borderId="70" xfId="10" applyFont="1" applyFill="1" applyBorder="1" applyAlignment="1">
      <alignment horizontal="center" vertical="center" wrapText="1"/>
    </xf>
    <xf numFmtId="0" fontId="29" fillId="6" borderId="49" xfId="10" applyFont="1" applyFill="1" applyBorder="1" applyAlignment="1">
      <alignment horizontal="center" vertical="center" wrapText="1"/>
    </xf>
    <xf numFmtId="0" fontId="29" fillId="6" borderId="38" xfId="10" applyFont="1" applyFill="1" applyBorder="1" applyAlignment="1">
      <alignment horizontal="center" vertical="center" wrapText="1"/>
    </xf>
    <xf numFmtId="0" fontId="29" fillId="6" borderId="50" xfId="10" applyFont="1" applyFill="1" applyBorder="1" applyAlignment="1">
      <alignment horizontal="center" vertical="center" wrapText="1"/>
    </xf>
    <xf numFmtId="0" fontId="28" fillId="0" borderId="69" xfId="10" applyFont="1" applyBorder="1" applyAlignment="1">
      <alignment horizontal="center" vertical="center"/>
    </xf>
    <xf numFmtId="0" fontId="28" fillId="0" borderId="49" xfId="10" applyFont="1" applyBorder="1" applyAlignment="1">
      <alignment horizontal="center" vertical="center"/>
    </xf>
    <xf numFmtId="2" fontId="31" fillId="6" borderId="71" xfId="11" applyNumberFormat="1" applyFont="1" applyFill="1" applyBorder="1" applyAlignment="1">
      <alignment horizontal="center" vertical="center" shrinkToFit="1"/>
    </xf>
    <xf numFmtId="2" fontId="31" fillId="6" borderId="51" xfId="11" applyNumberFormat="1" applyFont="1" applyFill="1" applyBorder="1" applyAlignment="1">
      <alignment horizontal="center" vertical="center" shrinkToFit="1"/>
    </xf>
    <xf numFmtId="0" fontId="28" fillId="0" borderId="72" xfId="10" applyFont="1" applyBorder="1" applyAlignment="1">
      <alignment horizontal="center" vertical="center"/>
    </xf>
    <xf numFmtId="0" fontId="28" fillId="0" borderId="41" xfId="10" applyFont="1" applyBorder="1" applyAlignment="1">
      <alignment horizontal="center" vertical="center"/>
    </xf>
    <xf numFmtId="9" fontId="28" fillId="6" borderId="69" xfId="10" applyNumberFormat="1" applyFont="1" applyFill="1" applyBorder="1" applyAlignment="1">
      <alignment horizontal="center" vertical="center" wrapText="1"/>
    </xf>
    <xf numFmtId="9" fontId="28" fillId="6" borderId="36" xfId="10" applyNumberFormat="1" applyFont="1" applyFill="1" applyBorder="1" applyAlignment="1">
      <alignment horizontal="center" vertical="center" wrapText="1"/>
    </xf>
    <xf numFmtId="9" fontId="28" fillId="6" borderId="49" xfId="10" applyNumberFormat="1" applyFont="1" applyFill="1" applyBorder="1" applyAlignment="1">
      <alignment horizontal="center" vertical="center" wrapText="1"/>
    </xf>
    <xf numFmtId="9" fontId="28" fillId="6" borderId="39" xfId="10" applyNumberFormat="1" applyFont="1" applyFill="1" applyBorder="1" applyAlignment="1">
      <alignment horizontal="center" vertical="center" wrapText="1"/>
    </xf>
    <xf numFmtId="0" fontId="28" fillId="0" borderId="52" xfId="10" applyFont="1" applyBorder="1" applyAlignment="1">
      <alignment horizontal="left" vertical="center"/>
    </xf>
    <xf numFmtId="0" fontId="28" fillId="0" borderId="53" xfId="10" applyFont="1" applyBorder="1" applyAlignment="1">
      <alignment horizontal="left" vertical="center"/>
    </xf>
    <xf numFmtId="0" fontId="29" fillId="0" borderId="53" xfId="10" applyFont="1" applyBorder="1" applyAlignment="1">
      <alignment horizontal="left" vertical="center"/>
    </xf>
    <xf numFmtId="0" fontId="29" fillId="0" borderId="54" xfId="10" applyFont="1" applyBorder="1" applyAlignment="1">
      <alignment horizontal="left" vertical="center"/>
    </xf>
    <xf numFmtId="17" fontId="29" fillId="0" borderId="53" xfId="10" applyNumberFormat="1" applyFont="1" applyBorder="1" applyAlignment="1">
      <alignment horizontal="left" vertical="center"/>
    </xf>
    <xf numFmtId="0" fontId="32" fillId="0" borderId="52" xfId="10" applyFont="1" applyBorder="1" applyAlignment="1">
      <alignment horizontal="center" vertical="center"/>
    </xf>
    <xf numFmtId="0" fontId="32" fillId="0" borderId="53" xfId="10" applyFont="1" applyBorder="1" applyAlignment="1">
      <alignment horizontal="center" vertical="center"/>
    </xf>
    <xf numFmtId="0" fontId="28" fillId="0" borderId="53" xfId="10" applyFont="1" applyBorder="1" applyAlignment="1">
      <alignment horizontal="center" vertical="center"/>
    </xf>
    <xf numFmtId="0" fontId="28" fillId="0" borderId="47" xfId="10" applyFont="1" applyBorder="1" applyAlignment="1">
      <alignment horizontal="center" vertical="center"/>
    </xf>
    <xf numFmtId="0" fontId="28" fillId="0" borderId="44" xfId="10" applyFont="1" applyBorder="1" applyAlignment="1">
      <alignment horizontal="center" vertical="center"/>
    </xf>
    <xf numFmtId="0" fontId="28" fillId="0" borderId="48" xfId="10" applyFont="1" applyBorder="1" applyAlignment="1">
      <alignment horizontal="center" vertical="center"/>
    </xf>
    <xf numFmtId="0" fontId="28" fillId="0" borderId="38" xfId="10" applyFont="1" applyBorder="1" applyAlignment="1">
      <alignment horizontal="center" vertical="center"/>
    </xf>
    <xf numFmtId="0" fontId="28" fillId="0" borderId="39" xfId="10" applyFont="1" applyBorder="1" applyAlignment="1">
      <alignment horizontal="center" vertical="center"/>
    </xf>
    <xf numFmtId="0" fontId="28" fillId="0" borderId="57" xfId="10" applyFont="1" applyBorder="1" applyAlignment="1">
      <alignment horizontal="center" vertical="center"/>
    </xf>
    <xf numFmtId="0" fontId="28" fillId="0" borderId="20" xfId="10" applyFont="1" applyBorder="1" applyAlignment="1">
      <alignment horizontal="center" vertical="center"/>
    </xf>
    <xf numFmtId="0" fontId="26" fillId="0" borderId="65" xfId="8" applyFont="1" applyBorder="1" applyAlignment="1">
      <alignment horizontal="center" vertical="center" wrapText="1"/>
    </xf>
    <xf numFmtId="0" fontId="26" fillId="0" borderId="66" xfId="8" applyFont="1" applyBorder="1" applyAlignment="1">
      <alignment horizontal="center" vertical="center" wrapText="1"/>
    </xf>
    <xf numFmtId="0" fontId="26" fillId="0" borderId="67" xfId="8" applyFont="1" applyBorder="1" applyAlignment="1">
      <alignment horizontal="center" vertical="center" wrapText="1"/>
    </xf>
    <xf numFmtId="0" fontId="28" fillId="0" borderId="59" xfId="10" applyFont="1" applyBorder="1" applyAlignment="1">
      <alignment horizontal="center"/>
    </xf>
    <xf numFmtId="0" fontId="28" fillId="0" borderId="45" xfId="10" applyFont="1" applyBorder="1" applyAlignment="1">
      <alignment horizontal="center"/>
    </xf>
    <xf numFmtId="0" fontId="28" fillId="0" borderId="48" xfId="10" applyFont="1" applyBorder="1" applyAlignment="1">
      <alignment horizontal="center"/>
    </xf>
    <xf numFmtId="0" fontId="1" fillId="2" borderId="56" xfId="9" applyFill="1" applyBorder="1" applyAlignment="1">
      <alignment horizontal="left" vertical="center" wrapText="1"/>
    </xf>
    <xf numFmtId="0" fontId="3" fillId="2" borderId="42" xfId="8" applyFont="1" applyFill="1" applyBorder="1" applyAlignment="1">
      <alignment horizontal="center" vertical="center" wrapText="1"/>
    </xf>
    <xf numFmtId="0" fontId="3" fillId="2" borderId="56" xfId="8" applyFont="1" applyFill="1" applyBorder="1" applyAlignment="1">
      <alignment horizontal="center" vertical="center" wrapText="1"/>
    </xf>
    <xf numFmtId="0" fontId="2" fillId="2" borderId="56" xfId="8" applyFill="1" applyBorder="1" applyAlignment="1">
      <alignment horizontal="left" vertical="center" wrapText="1"/>
    </xf>
    <xf numFmtId="0" fontId="29" fillId="0" borderId="42" xfId="10" applyFont="1" applyBorder="1" applyAlignment="1">
      <alignment horizontal="left"/>
    </xf>
    <xf numFmtId="0" fontId="29" fillId="0" borderId="56" xfId="10" applyFont="1" applyBorder="1" applyAlignment="1">
      <alignment horizontal="left"/>
    </xf>
    <xf numFmtId="0" fontId="34" fillId="5" borderId="75" xfId="12" applyFont="1" applyFill="1" applyBorder="1" applyAlignment="1">
      <alignment horizontal="center" vertical="top" wrapText="1"/>
    </xf>
    <xf numFmtId="0" fontId="34" fillId="5" borderId="76" xfId="12" applyFont="1" applyFill="1" applyBorder="1" applyAlignment="1">
      <alignment horizontal="center" vertical="top" wrapText="1"/>
    </xf>
    <xf numFmtId="0" fontId="13" fillId="0" borderId="35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35" fillId="0" borderId="64" xfId="0" applyFont="1" applyBorder="1" applyAlignment="1">
      <alignment horizontal="center" vertical="center" wrapText="1"/>
    </xf>
    <xf numFmtId="0" fontId="26" fillId="0" borderId="19" xfId="8" applyFont="1" applyBorder="1" applyAlignment="1">
      <alignment horizontal="center" vertical="center" wrapText="1"/>
    </xf>
    <xf numFmtId="0" fontId="26" fillId="0" borderId="0" xfId="8" applyFont="1" applyAlignment="1">
      <alignment horizontal="center" vertical="center" wrapText="1"/>
    </xf>
    <xf numFmtId="0" fontId="26" fillId="0" borderId="20" xfId="8" applyFont="1" applyBorder="1" applyAlignment="1">
      <alignment horizontal="center" vertical="center" wrapText="1"/>
    </xf>
    <xf numFmtId="0" fontId="28" fillId="0" borderId="45" xfId="10" applyFont="1" applyBorder="1" applyAlignment="1">
      <alignment horizontal="center" vertical="center"/>
    </xf>
    <xf numFmtId="0" fontId="28" fillId="0" borderId="0" xfId="10" applyFont="1" applyAlignment="1">
      <alignment horizontal="center" vertical="center"/>
    </xf>
    <xf numFmtId="0" fontId="28" fillId="0" borderId="78" xfId="10" applyFont="1" applyBorder="1" applyAlignment="1">
      <alignment horizontal="center" vertical="center"/>
    </xf>
    <xf numFmtId="0" fontId="28" fillId="0" borderId="79" xfId="10" applyFont="1" applyBorder="1" applyAlignment="1">
      <alignment horizontal="center" vertical="center"/>
    </xf>
    <xf numFmtId="0" fontId="28" fillId="0" borderId="42" xfId="10" applyFont="1" applyBorder="1" applyAlignment="1">
      <alignment horizontal="left" vertical="center"/>
    </xf>
    <xf numFmtId="0" fontId="28" fillId="0" borderId="43" xfId="10" applyFont="1" applyBorder="1" applyAlignment="1">
      <alignment horizontal="left" vertical="center"/>
    </xf>
    <xf numFmtId="0" fontId="28" fillId="0" borderId="56" xfId="10" applyFont="1" applyBorder="1" applyAlignment="1">
      <alignment horizontal="left" vertical="center"/>
    </xf>
    <xf numFmtId="0" fontId="29" fillId="0" borderId="55" xfId="10" applyFont="1" applyBorder="1" applyAlignment="1">
      <alignment horizontal="left" vertical="center"/>
    </xf>
    <xf numFmtId="0" fontId="29" fillId="0" borderId="43" xfId="10" applyFont="1" applyBorder="1" applyAlignment="1">
      <alignment horizontal="left" vertical="center"/>
    </xf>
    <xf numFmtId="0" fontId="29" fillId="0" borderId="77" xfId="10" applyFont="1" applyBorder="1" applyAlignment="1">
      <alignment horizontal="left" vertical="center"/>
    </xf>
    <xf numFmtId="17" fontId="29" fillId="0" borderId="55" xfId="10" applyNumberFormat="1" applyFont="1" applyBorder="1" applyAlignment="1">
      <alignment horizontal="left" vertical="center"/>
    </xf>
    <xf numFmtId="17" fontId="29" fillId="0" borderId="43" xfId="10" applyNumberFormat="1" applyFont="1" applyBorder="1" applyAlignment="1">
      <alignment horizontal="left" vertical="center"/>
    </xf>
    <xf numFmtId="17" fontId="29" fillId="0" borderId="56" xfId="10" applyNumberFormat="1" applyFont="1" applyBorder="1" applyAlignment="1">
      <alignment horizontal="left" vertical="center"/>
    </xf>
    <xf numFmtId="0" fontId="32" fillId="0" borderId="59" xfId="10" applyFont="1" applyBorder="1" applyAlignment="1">
      <alignment horizontal="center" vertical="center"/>
    </xf>
    <xf numFmtId="0" fontId="32" fillId="0" borderId="46" xfId="10" applyFont="1" applyBorder="1" applyAlignment="1">
      <alignment horizontal="center" vertical="center"/>
    </xf>
    <xf numFmtId="0" fontId="32" fillId="0" borderId="37" xfId="10" applyFont="1" applyBorder="1" applyAlignment="1">
      <alignment horizontal="center" vertical="center"/>
    </xf>
    <xf numFmtId="0" fontId="32" fillId="0" borderId="50" xfId="10" applyFont="1" applyBorder="1" applyAlignment="1">
      <alignment horizontal="center" vertical="center"/>
    </xf>
    <xf numFmtId="0" fontId="28" fillId="0" borderId="46" xfId="10" applyFont="1" applyBorder="1" applyAlignment="1">
      <alignment horizontal="center" vertical="center"/>
    </xf>
    <xf numFmtId="0" fontId="2" fillId="2" borderId="42" xfId="8" applyFill="1" applyBorder="1" applyAlignment="1">
      <alignment horizontal="center" vertical="center" wrapText="1"/>
    </xf>
    <xf numFmtId="0" fontId="2" fillId="2" borderId="56" xfId="8" applyFill="1" applyBorder="1" applyAlignment="1">
      <alignment horizontal="center" vertical="center" wrapText="1"/>
    </xf>
  </cellXfs>
  <cellStyles count="15">
    <cellStyle name="Excel Built-in Normal" xfId="10"/>
    <cellStyle name="Millares" xfId="1" builtinId="3"/>
    <cellStyle name="Millares 4" xfId="7"/>
    <cellStyle name="Millares 4 2" xfId="14"/>
    <cellStyle name="Moneda" xfId="4" builtinId="4"/>
    <cellStyle name="Moneda 2" xfId="6"/>
    <cellStyle name="Normal" xfId="0" builtinId="0"/>
    <cellStyle name="Normal 10 2" xfId="13"/>
    <cellStyle name="Normal 2" xfId="2"/>
    <cellStyle name="Normal 2 2 3" xfId="8"/>
    <cellStyle name="Normal 3 2" xfId="9"/>
    <cellStyle name="Normal 3 2 2" xfId="12"/>
    <cellStyle name="Normal 9" xfId="11"/>
    <cellStyle name="Porcentaje" xfId="5" builtinId="5"/>
    <cellStyle name="Porcentu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jpeg"/><Relationship Id="rId13" Type="http://schemas.openxmlformats.org/officeDocument/2006/relationships/image" Target="../media/image14.jpeg"/><Relationship Id="rId18" Type="http://schemas.openxmlformats.org/officeDocument/2006/relationships/image" Target="../media/image19.jpeg"/><Relationship Id="rId3" Type="http://schemas.openxmlformats.org/officeDocument/2006/relationships/image" Target="../media/image4.jpeg"/><Relationship Id="rId21" Type="http://schemas.openxmlformats.org/officeDocument/2006/relationships/image" Target="../media/image22.jpeg"/><Relationship Id="rId7" Type="http://schemas.openxmlformats.org/officeDocument/2006/relationships/image" Target="../media/image8.jpeg"/><Relationship Id="rId12" Type="http://schemas.openxmlformats.org/officeDocument/2006/relationships/image" Target="../media/image13.jpeg"/><Relationship Id="rId17" Type="http://schemas.openxmlformats.org/officeDocument/2006/relationships/image" Target="../media/image18.png"/><Relationship Id="rId25" Type="http://schemas.openxmlformats.org/officeDocument/2006/relationships/image" Target="../media/image26.png"/><Relationship Id="rId2" Type="http://schemas.openxmlformats.org/officeDocument/2006/relationships/image" Target="../media/image3.jpeg"/><Relationship Id="rId16" Type="http://schemas.openxmlformats.org/officeDocument/2006/relationships/image" Target="../media/image17.jpeg"/><Relationship Id="rId20" Type="http://schemas.openxmlformats.org/officeDocument/2006/relationships/image" Target="../media/image21.jpeg"/><Relationship Id="rId1" Type="http://schemas.openxmlformats.org/officeDocument/2006/relationships/image" Target="../media/image1.png"/><Relationship Id="rId6" Type="http://schemas.openxmlformats.org/officeDocument/2006/relationships/image" Target="../media/image7.png"/><Relationship Id="rId11" Type="http://schemas.openxmlformats.org/officeDocument/2006/relationships/image" Target="../media/image12.jpeg"/><Relationship Id="rId24" Type="http://schemas.openxmlformats.org/officeDocument/2006/relationships/image" Target="../media/image25.jpeg"/><Relationship Id="rId5" Type="http://schemas.openxmlformats.org/officeDocument/2006/relationships/image" Target="../media/image6.jpeg"/><Relationship Id="rId15" Type="http://schemas.openxmlformats.org/officeDocument/2006/relationships/image" Target="../media/image16.png"/><Relationship Id="rId23" Type="http://schemas.openxmlformats.org/officeDocument/2006/relationships/image" Target="../media/image24.jpeg"/><Relationship Id="rId10" Type="http://schemas.openxmlformats.org/officeDocument/2006/relationships/image" Target="../media/image11.jpeg"/><Relationship Id="rId19" Type="http://schemas.openxmlformats.org/officeDocument/2006/relationships/image" Target="../media/image20.png"/><Relationship Id="rId4" Type="http://schemas.openxmlformats.org/officeDocument/2006/relationships/image" Target="../media/image5.jpeg"/><Relationship Id="rId9" Type="http://schemas.openxmlformats.org/officeDocument/2006/relationships/image" Target="../media/image10.jpeg"/><Relationship Id="rId14" Type="http://schemas.openxmlformats.org/officeDocument/2006/relationships/image" Target="../media/image15.jpeg"/><Relationship Id="rId22" Type="http://schemas.openxmlformats.org/officeDocument/2006/relationships/image" Target="../media/image2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</xdr:colOff>
      <xdr:row>0</xdr:row>
      <xdr:rowOff>22860</xdr:rowOff>
    </xdr:from>
    <xdr:to>
      <xdr:col>1</xdr:col>
      <xdr:colOff>685800</xdr:colOff>
      <xdr:row>1</xdr:row>
      <xdr:rowOff>22860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832A2CD-35C9-42F0-8293-E6440A1E62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" y="22860"/>
          <a:ext cx="1120140" cy="1120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678180</xdr:colOff>
      <xdr:row>57</xdr:row>
      <xdr:rowOff>167640</xdr:rowOff>
    </xdr:from>
    <xdr:to>
      <xdr:col>1</xdr:col>
      <xdr:colOff>2240280</xdr:colOff>
      <xdr:row>64</xdr:row>
      <xdr:rowOff>190500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5C2B915-57E4-368A-5F41-31B911E572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140" y="11986260"/>
          <a:ext cx="1562100" cy="1402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</xdr:colOff>
      <xdr:row>0</xdr:row>
      <xdr:rowOff>22860</xdr:rowOff>
    </xdr:from>
    <xdr:to>
      <xdr:col>0</xdr:col>
      <xdr:colOff>1107758</xdr:colOff>
      <xdr:row>1</xdr:row>
      <xdr:rowOff>31432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8EA9E29-416F-4F81-ADF6-A6380A6C20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" y="22860"/>
          <a:ext cx="1106805" cy="111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745066</xdr:colOff>
      <xdr:row>962</xdr:row>
      <xdr:rowOff>42334</xdr:rowOff>
    </xdr:from>
    <xdr:to>
      <xdr:col>0</xdr:col>
      <xdr:colOff>2307166</xdr:colOff>
      <xdr:row>969</xdr:row>
      <xdr:rowOff>132081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BD71B97-CE8D-4B67-8B71-8B14217D2D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066" y="176673934"/>
          <a:ext cx="1562100" cy="1402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181488</xdr:colOff>
      <xdr:row>0</xdr:row>
      <xdr:rowOff>136071</xdr:rowOff>
    </xdr:from>
    <xdr:to>
      <xdr:col>0</xdr:col>
      <xdr:colOff>1398733</xdr:colOff>
      <xdr:row>1</xdr:row>
      <xdr:rowOff>13606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91432AFE-72E7-4CC2-BF6D-C6824FF21D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488" y="136071"/>
          <a:ext cx="1217245" cy="1211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231320</xdr:colOff>
      <xdr:row>11</xdr:row>
      <xdr:rowOff>78240</xdr:rowOff>
    </xdr:from>
    <xdr:to>
      <xdr:col>8</xdr:col>
      <xdr:colOff>1962150</xdr:colOff>
      <xdr:row>22</xdr:row>
      <xdr:rowOff>32656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6DE6DE44-B57B-47E5-A156-2BD52D6F06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499" y="4024311"/>
          <a:ext cx="3023508" cy="2267631"/>
        </a:xfrm>
        <a:prstGeom prst="rect">
          <a:avLst/>
        </a:prstGeom>
      </xdr:spPr>
    </xdr:pic>
    <xdr:clientData/>
  </xdr:twoCellAnchor>
  <xdr:twoCellAnchor editAs="oneCell">
    <xdr:from>
      <xdr:col>7</xdr:col>
      <xdr:colOff>748392</xdr:colOff>
      <xdr:row>39</xdr:row>
      <xdr:rowOff>27212</xdr:rowOff>
    </xdr:from>
    <xdr:to>
      <xdr:col>8</xdr:col>
      <xdr:colOff>1197429</xdr:colOff>
      <xdr:row>50</xdr:row>
      <xdr:rowOff>90713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EDC75ECD-1BDF-4E62-8C05-1373B6CCA5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6571" y="9538605"/>
          <a:ext cx="1741715" cy="2322287"/>
        </a:xfrm>
        <a:prstGeom prst="rect">
          <a:avLst/>
        </a:prstGeom>
      </xdr:spPr>
    </xdr:pic>
    <xdr:clientData/>
  </xdr:twoCellAnchor>
  <xdr:twoCellAnchor editAs="oneCell">
    <xdr:from>
      <xdr:col>7</xdr:col>
      <xdr:colOff>285749</xdr:colOff>
      <xdr:row>93</xdr:row>
      <xdr:rowOff>27213</xdr:rowOff>
    </xdr:from>
    <xdr:to>
      <xdr:col>8</xdr:col>
      <xdr:colOff>1975757</xdr:colOff>
      <xdr:row>104</xdr:row>
      <xdr:rowOff>168728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C6F0BB7-2EB1-4B2A-BDF4-31678220F2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83928" y="20505963"/>
          <a:ext cx="2982686" cy="2237015"/>
        </a:xfrm>
        <a:prstGeom prst="rect">
          <a:avLst/>
        </a:prstGeom>
      </xdr:spPr>
    </xdr:pic>
    <xdr:clientData/>
  </xdr:twoCellAnchor>
  <xdr:twoCellAnchor editAs="oneCell">
    <xdr:from>
      <xdr:col>7</xdr:col>
      <xdr:colOff>955901</xdr:colOff>
      <xdr:row>145</xdr:row>
      <xdr:rowOff>27213</xdr:rowOff>
    </xdr:from>
    <xdr:to>
      <xdr:col>8</xdr:col>
      <xdr:colOff>1251856</xdr:colOff>
      <xdr:row>156</xdr:row>
      <xdr:rowOff>49891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EF49F8EE-618F-44DA-B489-551031B2D3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54080" y="30466392"/>
          <a:ext cx="1588633" cy="2118178"/>
        </a:xfrm>
        <a:prstGeom prst="rect">
          <a:avLst/>
        </a:prstGeom>
      </xdr:spPr>
    </xdr:pic>
    <xdr:clientData/>
  </xdr:twoCellAnchor>
  <xdr:twoCellAnchor editAs="oneCell">
    <xdr:from>
      <xdr:col>7</xdr:col>
      <xdr:colOff>612323</xdr:colOff>
      <xdr:row>322</xdr:row>
      <xdr:rowOff>19384</xdr:rowOff>
    </xdr:from>
    <xdr:to>
      <xdr:col>8</xdr:col>
      <xdr:colOff>1455965</xdr:colOff>
      <xdr:row>331</xdr:row>
      <xdr:rowOff>175133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919B7D23-96ED-48C7-8032-4C8DCA13AE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810502" y="64707741"/>
          <a:ext cx="2136320" cy="1870249"/>
        </a:xfrm>
        <a:prstGeom prst="rect">
          <a:avLst/>
        </a:prstGeom>
      </xdr:spPr>
    </xdr:pic>
    <xdr:clientData/>
  </xdr:twoCellAnchor>
  <xdr:twoCellAnchor editAs="oneCell">
    <xdr:from>
      <xdr:col>7</xdr:col>
      <xdr:colOff>707572</xdr:colOff>
      <xdr:row>346</xdr:row>
      <xdr:rowOff>13607</xdr:rowOff>
    </xdr:from>
    <xdr:to>
      <xdr:col>8</xdr:col>
      <xdr:colOff>1551214</xdr:colOff>
      <xdr:row>355</xdr:row>
      <xdr:rowOff>169356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49D67DF0-0DC0-4563-A6B1-A3C6097376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905751" y="69301178"/>
          <a:ext cx="2136320" cy="1870249"/>
        </a:xfrm>
        <a:prstGeom prst="rect">
          <a:avLst/>
        </a:prstGeom>
      </xdr:spPr>
    </xdr:pic>
    <xdr:clientData/>
  </xdr:twoCellAnchor>
  <xdr:twoCellAnchor editAs="oneCell">
    <xdr:from>
      <xdr:col>7</xdr:col>
      <xdr:colOff>693964</xdr:colOff>
      <xdr:row>600</xdr:row>
      <xdr:rowOff>71438</xdr:rowOff>
    </xdr:from>
    <xdr:to>
      <xdr:col>8</xdr:col>
      <xdr:colOff>1581149</xdr:colOff>
      <xdr:row>608</xdr:row>
      <xdr:rowOff>182335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7D2E8B50-9C91-4F33-8C47-A31CBB7C50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92143" y="112779402"/>
          <a:ext cx="2179863" cy="1634897"/>
        </a:xfrm>
        <a:prstGeom prst="rect">
          <a:avLst/>
        </a:prstGeom>
      </xdr:spPr>
    </xdr:pic>
    <xdr:clientData/>
  </xdr:twoCellAnchor>
  <xdr:twoCellAnchor editAs="oneCell">
    <xdr:from>
      <xdr:col>7</xdr:col>
      <xdr:colOff>693964</xdr:colOff>
      <xdr:row>646</xdr:row>
      <xdr:rowOff>81644</xdr:rowOff>
    </xdr:from>
    <xdr:to>
      <xdr:col>8</xdr:col>
      <xdr:colOff>1404256</xdr:colOff>
      <xdr:row>654</xdr:row>
      <xdr:rowOff>59872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D46F6FFC-325C-4FEF-9EF9-EE51FA1B28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92143" y="121607037"/>
          <a:ext cx="2002970" cy="1502228"/>
        </a:xfrm>
        <a:prstGeom prst="rect">
          <a:avLst/>
        </a:prstGeom>
      </xdr:spPr>
    </xdr:pic>
    <xdr:clientData/>
  </xdr:twoCellAnchor>
  <xdr:twoCellAnchor editAs="oneCell">
    <xdr:from>
      <xdr:col>7</xdr:col>
      <xdr:colOff>734786</xdr:colOff>
      <xdr:row>669</xdr:row>
      <xdr:rowOff>37421</xdr:rowOff>
    </xdr:from>
    <xdr:to>
      <xdr:col>8</xdr:col>
      <xdr:colOff>1649186</xdr:colOff>
      <xdr:row>677</xdr:row>
      <xdr:rowOff>168729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E7006E42-0FCD-4BDB-ADAB-36CA53BC17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32965" y="125971528"/>
          <a:ext cx="2207078" cy="1655308"/>
        </a:xfrm>
        <a:prstGeom prst="rect">
          <a:avLst/>
        </a:prstGeom>
      </xdr:spPr>
    </xdr:pic>
    <xdr:clientData/>
  </xdr:twoCellAnchor>
  <xdr:twoCellAnchor editAs="oneCell">
    <xdr:from>
      <xdr:col>7</xdr:col>
      <xdr:colOff>802821</xdr:colOff>
      <xdr:row>738</xdr:row>
      <xdr:rowOff>108857</xdr:rowOff>
    </xdr:from>
    <xdr:to>
      <xdr:col>8</xdr:col>
      <xdr:colOff>1567543</xdr:colOff>
      <xdr:row>746</xdr:row>
      <xdr:rowOff>127907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8DBA861E-8B49-431C-8498-75CCB15CBD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0" y="139269107"/>
          <a:ext cx="2057400" cy="1543050"/>
        </a:xfrm>
        <a:prstGeom prst="rect">
          <a:avLst/>
        </a:prstGeom>
      </xdr:spPr>
    </xdr:pic>
    <xdr:clientData/>
  </xdr:twoCellAnchor>
  <xdr:twoCellAnchor editAs="oneCell">
    <xdr:from>
      <xdr:col>7</xdr:col>
      <xdr:colOff>689429</xdr:colOff>
      <xdr:row>761</xdr:row>
      <xdr:rowOff>27215</xdr:rowOff>
    </xdr:from>
    <xdr:to>
      <xdr:col>8</xdr:col>
      <xdr:colOff>1635578</xdr:colOff>
      <xdr:row>769</xdr:row>
      <xdr:rowOff>182335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322435BB-4E2B-4AA3-80A7-EC0293A7C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87608" y="143596179"/>
          <a:ext cx="2238827" cy="1679120"/>
        </a:xfrm>
        <a:prstGeom prst="rect">
          <a:avLst/>
        </a:prstGeom>
      </xdr:spPr>
    </xdr:pic>
    <xdr:clientData/>
  </xdr:twoCellAnchor>
  <xdr:twoCellAnchor editAs="oneCell">
    <xdr:from>
      <xdr:col>7</xdr:col>
      <xdr:colOff>408215</xdr:colOff>
      <xdr:row>831</xdr:row>
      <xdr:rowOff>54428</xdr:rowOff>
    </xdr:from>
    <xdr:to>
      <xdr:col>8</xdr:col>
      <xdr:colOff>1945823</xdr:colOff>
      <xdr:row>841</xdr:row>
      <xdr:rowOff>54429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6E532608-2D1D-424A-9C39-5C51BEA674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06394" y="157638749"/>
          <a:ext cx="2830286" cy="2122715"/>
        </a:xfrm>
        <a:prstGeom prst="rect">
          <a:avLst/>
        </a:prstGeom>
      </xdr:spPr>
    </xdr:pic>
    <xdr:clientData/>
  </xdr:twoCellAnchor>
  <xdr:twoCellAnchor editAs="oneCell">
    <xdr:from>
      <xdr:col>7</xdr:col>
      <xdr:colOff>830034</xdr:colOff>
      <xdr:row>857</xdr:row>
      <xdr:rowOff>81641</xdr:rowOff>
    </xdr:from>
    <xdr:to>
      <xdr:col>8</xdr:col>
      <xdr:colOff>1251857</xdr:colOff>
      <xdr:row>869</xdr:row>
      <xdr:rowOff>81642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D5C58F67-91D9-481C-B97B-214688BBAC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28213" y="162863891"/>
          <a:ext cx="1714501" cy="2286001"/>
        </a:xfrm>
        <a:prstGeom prst="rect">
          <a:avLst/>
        </a:prstGeom>
      </xdr:spPr>
    </xdr:pic>
    <xdr:clientData/>
  </xdr:twoCellAnchor>
  <xdr:twoCellAnchor editAs="oneCell">
    <xdr:from>
      <xdr:col>7</xdr:col>
      <xdr:colOff>816429</xdr:colOff>
      <xdr:row>884</xdr:row>
      <xdr:rowOff>122462</xdr:rowOff>
    </xdr:from>
    <xdr:to>
      <xdr:col>8</xdr:col>
      <xdr:colOff>1224643</xdr:colOff>
      <xdr:row>896</xdr:row>
      <xdr:rowOff>104317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7CEE9101-21A2-4C4E-ADD7-3C598A52E6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14608" y="168075426"/>
          <a:ext cx="1700892" cy="2267855"/>
        </a:xfrm>
        <a:prstGeom prst="rect">
          <a:avLst/>
        </a:prstGeom>
      </xdr:spPr>
    </xdr:pic>
    <xdr:clientData/>
  </xdr:twoCellAnchor>
  <xdr:twoCellAnchor editAs="oneCell">
    <xdr:from>
      <xdr:col>7</xdr:col>
      <xdr:colOff>426306</xdr:colOff>
      <xdr:row>67</xdr:row>
      <xdr:rowOff>54428</xdr:rowOff>
    </xdr:from>
    <xdr:to>
      <xdr:col>8</xdr:col>
      <xdr:colOff>1820316</xdr:colOff>
      <xdr:row>78</xdr:row>
      <xdr:rowOff>81642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EA2196D-FEF8-44A5-A699-F94BBD7466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7624485" y="15103928"/>
          <a:ext cx="2686688" cy="2571750"/>
        </a:xfrm>
        <a:prstGeom prst="rect">
          <a:avLst/>
        </a:prstGeom>
      </xdr:spPr>
    </xdr:pic>
    <xdr:clientData/>
  </xdr:twoCellAnchor>
  <xdr:twoCellAnchor editAs="oneCell">
    <xdr:from>
      <xdr:col>7</xdr:col>
      <xdr:colOff>353784</xdr:colOff>
      <xdr:row>119</xdr:row>
      <xdr:rowOff>88445</xdr:rowOff>
    </xdr:from>
    <xdr:to>
      <xdr:col>8</xdr:col>
      <xdr:colOff>1907721</xdr:colOff>
      <xdr:row>130</xdr:row>
      <xdr:rowOff>127906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830FC25-85F1-40F1-90CC-4F440B7B34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51963" y="25547409"/>
          <a:ext cx="2846615" cy="2134961"/>
        </a:xfrm>
        <a:prstGeom prst="rect">
          <a:avLst/>
        </a:prstGeom>
      </xdr:spPr>
    </xdr:pic>
    <xdr:clientData/>
  </xdr:twoCellAnchor>
  <xdr:twoCellAnchor editAs="oneCell">
    <xdr:from>
      <xdr:col>7</xdr:col>
      <xdr:colOff>675644</xdr:colOff>
      <xdr:row>171</xdr:row>
      <xdr:rowOff>54427</xdr:rowOff>
    </xdr:from>
    <xdr:to>
      <xdr:col>8</xdr:col>
      <xdr:colOff>1543690</xdr:colOff>
      <xdr:row>182</xdr:row>
      <xdr:rowOff>27214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96988EE2-7B4C-4244-926C-9CA53FB840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7873823" y="35473820"/>
          <a:ext cx="2160724" cy="2068287"/>
        </a:xfrm>
        <a:prstGeom prst="rect">
          <a:avLst/>
        </a:prstGeom>
      </xdr:spPr>
    </xdr:pic>
    <xdr:clientData/>
  </xdr:twoCellAnchor>
  <xdr:twoCellAnchor editAs="oneCell">
    <xdr:from>
      <xdr:col>7</xdr:col>
      <xdr:colOff>531149</xdr:colOff>
      <xdr:row>222</xdr:row>
      <xdr:rowOff>176893</xdr:rowOff>
    </xdr:from>
    <xdr:to>
      <xdr:col>8</xdr:col>
      <xdr:colOff>1853309</xdr:colOff>
      <xdr:row>234</xdr:row>
      <xdr:rowOff>181161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B3E835D4-E00F-4FB9-8B0A-CE8634B436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7729328" y="45366214"/>
          <a:ext cx="2614838" cy="2297888"/>
        </a:xfrm>
        <a:prstGeom prst="rect">
          <a:avLst/>
        </a:prstGeom>
      </xdr:spPr>
    </xdr:pic>
    <xdr:clientData/>
  </xdr:twoCellAnchor>
  <xdr:twoCellAnchor editAs="oneCell">
    <xdr:from>
      <xdr:col>7</xdr:col>
      <xdr:colOff>503464</xdr:colOff>
      <xdr:row>197</xdr:row>
      <xdr:rowOff>0</xdr:rowOff>
    </xdr:from>
    <xdr:to>
      <xdr:col>8</xdr:col>
      <xdr:colOff>1825624</xdr:colOff>
      <xdr:row>209</xdr:row>
      <xdr:rowOff>11888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A31A47D2-92EC-46F2-8FA1-0659BDCEC1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7701643" y="40399607"/>
          <a:ext cx="2614838" cy="2297888"/>
        </a:xfrm>
        <a:prstGeom prst="rect">
          <a:avLst/>
        </a:prstGeom>
      </xdr:spPr>
    </xdr:pic>
    <xdr:clientData/>
  </xdr:twoCellAnchor>
  <xdr:twoCellAnchor editAs="oneCell">
    <xdr:from>
      <xdr:col>7</xdr:col>
      <xdr:colOff>544285</xdr:colOff>
      <xdr:row>249</xdr:row>
      <xdr:rowOff>13607</xdr:rowOff>
    </xdr:from>
    <xdr:to>
      <xdr:col>8</xdr:col>
      <xdr:colOff>1866445</xdr:colOff>
      <xdr:row>259</xdr:row>
      <xdr:rowOff>66317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A18A5E2F-01CC-4A4C-8D8B-895CF313AB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7742464" y="50373643"/>
          <a:ext cx="2614838" cy="2297888"/>
        </a:xfrm>
        <a:prstGeom prst="rect">
          <a:avLst/>
        </a:prstGeom>
      </xdr:spPr>
    </xdr:pic>
    <xdr:clientData/>
  </xdr:twoCellAnchor>
  <xdr:twoCellAnchor editAs="oneCell">
    <xdr:from>
      <xdr:col>7</xdr:col>
      <xdr:colOff>707572</xdr:colOff>
      <xdr:row>272</xdr:row>
      <xdr:rowOff>176893</xdr:rowOff>
    </xdr:from>
    <xdr:to>
      <xdr:col>8</xdr:col>
      <xdr:colOff>1575618</xdr:colOff>
      <xdr:row>283</xdr:row>
      <xdr:rowOff>149680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60D0B4B6-83D6-4126-9355-43A44A85E0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7905751" y="55285822"/>
          <a:ext cx="2160724" cy="2068287"/>
        </a:xfrm>
        <a:prstGeom prst="rect">
          <a:avLst/>
        </a:prstGeom>
      </xdr:spPr>
    </xdr:pic>
    <xdr:clientData/>
  </xdr:twoCellAnchor>
  <xdr:twoCellAnchor editAs="oneCell">
    <xdr:from>
      <xdr:col>7</xdr:col>
      <xdr:colOff>762000</xdr:colOff>
      <xdr:row>297</xdr:row>
      <xdr:rowOff>68036</xdr:rowOff>
    </xdr:from>
    <xdr:to>
      <xdr:col>8</xdr:col>
      <xdr:colOff>1401536</xdr:colOff>
      <xdr:row>307</xdr:row>
      <xdr:rowOff>12589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D8F9EA8E-66FD-4596-9B28-61E8A796FC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7960179" y="59966679"/>
          <a:ext cx="1932214" cy="1849553"/>
        </a:xfrm>
        <a:prstGeom prst="rect">
          <a:avLst/>
        </a:prstGeom>
      </xdr:spPr>
    </xdr:pic>
    <xdr:clientData/>
  </xdr:twoCellAnchor>
  <xdr:twoCellAnchor editAs="oneCell">
    <xdr:from>
      <xdr:col>7</xdr:col>
      <xdr:colOff>68036</xdr:colOff>
      <xdr:row>370</xdr:row>
      <xdr:rowOff>108858</xdr:rowOff>
    </xdr:from>
    <xdr:to>
      <xdr:col>8</xdr:col>
      <xdr:colOff>2085151</xdr:colOff>
      <xdr:row>377</xdr:row>
      <xdr:rowOff>149679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76D85D25-65BB-4350-8EB3-163B82C88C0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2969" b="33707"/>
        <a:stretch/>
      </xdr:blipFill>
      <xdr:spPr>
        <a:xfrm>
          <a:off x="7266215" y="73995644"/>
          <a:ext cx="3309793" cy="213632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394</xdr:row>
      <xdr:rowOff>0</xdr:rowOff>
    </xdr:from>
    <xdr:to>
      <xdr:col>8</xdr:col>
      <xdr:colOff>2119145</xdr:colOff>
      <xdr:row>402</xdr:row>
      <xdr:rowOff>0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7AFDCF03-2EF2-420D-9AF2-8BAA801714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98179" y="79248000"/>
          <a:ext cx="3411823" cy="1891393"/>
        </a:xfrm>
        <a:prstGeom prst="rect">
          <a:avLst/>
        </a:prstGeom>
      </xdr:spPr>
    </xdr:pic>
    <xdr:clientData/>
  </xdr:twoCellAnchor>
  <xdr:twoCellAnchor editAs="oneCell">
    <xdr:from>
      <xdr:col>7</xdr:col>
      <xdr:colOff>81643</xdr:colOff>
      <xdr:row>417</xdr:row>
      <xdr:rowOff>27214</xdr:rowOff>
    </xdr:from>
    <xdr:to>
      <xdr:col>8</xdr:col>
      <xdr:colOff>2200788</xdr:colOff>
      <xdr:row>424</xdr:row>
      <xdr:rowOff>149678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41502EE1-735C-42EC-A47E-B560B950C6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79822" y="84051321"/>
          <a:ext cx="3411823" cy="1891393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440</xdr:row>
      <xdr:rowOff>0</xdr:rowOff>
    </xdr:from>
    <xdr:to>
      <xdr:col>8</xdr:col>
      <xdr:colOff>2119145</xdr:colOff>
      <xdr:row>448</xdr:row>
      <xdr:rowOff>0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DB59F621-1F1C-495B-B0D9-3582631104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98179" y="88868250"/>
          <a:ext cx="3411823" cy="1891393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463</xdr:row>
      <xdr:rowOff>0</xdr:rowOff>
    </xdr:from>
    <xdr:to>
      <xdr:col>8</xdr:col>
      <xdr:colOff>2119145</xdr:colOff>
      <xdr:row>471</xdr:row>
      <xdr:rowOff>163286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F76F7C47-3DB1-4708-BCDF-DFFB253FF4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98179" y="93644357"/>
          <a:ext cx="3411823" cy="1891393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486</xdr:row>
      <xdr:rowOff>0</xdr:rowOff>
    </xdr:from>
    <xdr:to>
      <xdr:col>8</xdr:col>
      <xdr:colOff>2119145</xdr:colOff>
      <xdr:row>493</xdr:row>
      <xdr:rowOff>163286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8BCCD0F4-334D-48A5-A947-60FD42ACD2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98179" y="98257179"/>
          <a:ext cx="3411823" cy="1891393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509</xdr:row>
      <xdr:rowOff>0</xdr:rowOff>
    </xdr:from>
    <xdr:to>
      <xdr:col>8</xdr:col>
      <xdr:colOff>2119145</xdr:colOff>
      <xdr:row>516</xdr:row>
      <xdr:rowOff>27214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C04A125A-E0D1-4EE1-9BDC-0111AB29A0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98179" y="103060500"/>
          <a:ext cx="3411823" cy="1891393"/>
        </a:xfrm>
        <a:prstGeom prst="rect">
          <a:avLst/>
        </a:prstGeom>
      </xdr:spPr>
    </xdr:pic>
    <xdr:clientData/>
  </xdr:twoCellAnchor>
  <xdr:twoCellAnchor editAs="oneCell">
    <xdr:from>
      <xdr:col>7</xdr:col>
      <xdr:colOff>16328</xdr:colOff>
      <xdr:row>532</xdr:row>
      <xdr:rowOff>2721</xdr:rowOff>
    </xdr:from>
    <xdr:to>
      <xdr:col>8</xdr:col>
      <xdr:colOff>2135473</xdr:colOff>
      <xdr:row>540</xdr:row>
      <xdr:rowOff>70757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4817199E-CAF7-4DF0-98CD-466AC859E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4507" y="108002614"/>
          <a:ext cx="3411823" cy="1891393"/>
        </a:xfrm>
        <a:prstGeom prst="rect">
          <a:avLst/>
        </a:prstGeom>
      </xdr:spPr>
    </xdr:pic>
    <xdr:clientData/>
  </xdr:twoCellAnchor>
  <xdr:twoCellAnchor editAs="oneCell">
    <xdr:from>
      <xdr:col>7</xdr:col>
      <xdr:colOff>530679</xdr:colOff>
      <xdr:row>623</xdr:row>
      <xdr:rowOff>54428</xdr:rowOff>
    </xdr:from>
    <xdr:to>
      <xdr:col>8</xdr:col>
      <xdr:colOff>1428750</xdr:colOff>
      <xdr:row>631</xdr:row>
      <xdr:rowOff>173490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DB936BBF-E260-4D87-95E9-71A77CD3C9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28858" y="117171107"/>
          <a:ext cx="2190749" cy="1643062"/>
        </a:xfrm>
        <a:prstGeom prst="rect">
          <a:avLst/>
        </a:prstGeom>
      </xdr:spPr>
    </xdr:pic>
    <xdr:clientData/>
  </xdr:twoCellAnchor>
  <xdr:twoCellAnchor editAs="oneCell">
    <xdr:from>
      <xdr:col>7</xdr:col>
      <xdr:colOff>530677</xdr:colOff>
      <xdr:row>692</xdr:row>
      <xdr:rowOff>30615</xdr:rowOff>
    </xdr:from>
    <xdr:to>
      <xdr:col>8</xdr:col>
      <xdr:colOff>1798864</xdr:colOff>
      <xdr:row>702</xdr:row>
      <xdr:rowOff>46264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6F8E40B7-A84F-49BB-9FBF-95F7264610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28856" y="130373436"/>
          <a:ext cx="2560865" cy="1920649"/>
        </a:xfrm>
        <a:prstGeom prst="rect">
          <a:avLst/>
        </a:prstGeom>
      </xdr:spPr>
    </xdr:pic>
    <xdr:clientData/>
  </xdr:twoCellAnchor>
  <xdr:twoCellAnchor editAs="oneCell">
    <xdr:from>
      <xdr:col>7</xdr:col>
      <xdr:colOff>693962</xdr:colOff>
      <xdr:row>715</xdr:row>
      <xdr:rowOff>47624</xdr:rowOff>
    </xdr:from>
    <xdr:to>
      <xdr:col>8</xdr:col>
      <xdr:colOff>1533071</xdr:colOff>
      <xdr:row>723</xdr:row>
      <xdr:rowOff>122464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C923E98E-3928-499F-A10E-5417F7E147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92141" y="134799160"/>
          <a:ext cx="2131787" cy="1598840"/>
        </a:xfrm>
        <a:prstGeom prst="rect">
          <a:avLst/>
        </a:prstGeom>
      </xdr:spPr>
    </xdr:pic>
    <xdr:clientData/>
  </xdr:twoCellAnchor>
  <xdr:twoCellAnchor editAs="oneCell">
    <xdr:from>
      <xdr:col>7</xdr:col>
      <xdr:colOff>1142999</xdr:colOff>
      <xdr:row>784</xdr:row>
      <xdr:rowOff>81642</xdr:rowOff>
    </xdr:from>
    <xdr:to>
      <xdr:col>8</xdr:col>
      <xdr:colOff>1107622</xdr:colOff>
      <xdr:row>792</xdr:row>
      <xdr:rowOff>29936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A7929427-DCEC-4070-B463-2B95415AD8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41178" y="148059321"/>
          <a:ext cx="1257301" cy="1676401"/>
        </a:xfrm>
        <a:prstGeom prst="rect">
          <a:avLst/>
        </a:prstGeom>
      </xdr:spPr>
    </xdr:pic>
    <xdr:clientData/>
  </xdr:twoCellAnchor>
  <xdr:twoCellAnchor editAs="oneCell">
    <xdr:from>
      <xdr:col>7</xdr:col>
      <xdr:colOff>945695</xdr:colOff>
      <xdr:row>807</xdr:row>
      <xdr:rowOff>27214</xdr:rowOff>
    </xdr:from>
    <xdr:to>
      <xdr:col>8</xdr:col>
      <xdr:colOff>1197428</xdr:colOff>
      <xdr:row>815</xdr:row>
      <xdr:rowOff>167821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1E5774D2-92D5-41A4-B56C-5E7FD84165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43874" y="152617714"/>
          <a:ext cx="1544411" cy="2059214"/>
        </a:xfrm>
        <a:prstGeom prst="rect">
          <a:avLst/>
        </a:prstGeom>
      </xdr:spPr>
    </xdr:pic>
    <xdr:clientData/>
  </xdr:twoCellAnchor>
  <xdr:twoCellAnchor editAs="oneCell">
    <xdr:from>
      <xdr:col>7</xdr:col>
      <xdr:colOff>408212</xdr:colOff>
      <xdr:row>555</xdr:row>
      <xdr:rowOff>149678</xdr:rowOff>
    </xdr:from>
    <xdr:to>
      <xdr:col>8</xdr:col>
      <xdr:colOff>1722663</xdr:colOff>
      <xdr:row>563</xdr:row>
      <xdr:rowOff>46263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C9BCD3F3-28D5-43DF-AF53-0E9E9AAAD15F}"/>
            </a:ext>
          </a:extLst>
        </xdr:cNvPr>
        <xdr:cNvPicPr/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7606391" y="112857642"/>
          <a:ext cx="2607129" cy="189683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NF\Trabajos\Presupuesto%20Hormaza\Ctos_Unit_Galeria_MIO_AGOSTO_08-2009(1P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ificaciones"/>
      <sheetName val="Basicos"/>
      <sheetName val="Cantidades "/>
      <sheetName val="PreciosMat"/>
      <sheetName val="Cncto"/>
      <sheetName val=" M.O. "/>
      <sheetName val="CUnit"/>
      <sheetName val="RCtosUnit"/>
      <sheetName val="Edificios"/>
      <sheetName val="MO-MAT-EQUI"/>
      <sheetName val="RES VIVIENDA"/>
    </sheetNames>
    <sheetDataSet>
      <sheetData sheetId="0"/>
      <sheetData sheetId="1"/>
      <sheetData sheetId="2"/>
      <sheetData sheetId="3">
        <row r="23">
          <cell r="D23" t="str">
            <v>precio con descuento MARZO 2007</v>
          </cell>
        </row>
        <row r="24">
          <cell r="D24" t="str">
            <v>precio mostrador MARZO 2007</v>
          </cell>
        </row>
        <row r="25">
          <cell r="B25">
            <v>1</v>
          </cell>
          <cell r="C25">
            <v>2</v>
          </cell>
          <cell r="D25">
            <v>3</v>
          </cell>
          <cell r="E25">
            <v>4</v>
          </cell>
          <cell r="F25">
            <v>5</v>
          </cell>
          <cell r="G25">
            <v>6</v>
          </cell>
          <cell r="H25">
            <v>7</v>
          </cell>
        </row>
        <row r="27">
          <cell r="D27" t="str">
            <v>LISTADO DE MATERIALES</v>
          </cell>
          <cell r="E27" t="str">
            <v>UND</v>
          </cell>
          <cell r="F27" t="str">
            <v xml:space="preserve">precio ADAM </v>
          </cell>
          <cell r="G27" t="str">
            <v xml:space="preserve">precio con descuento </v>
          </cell>
          <cell r="H27">
            <v>39849</v>
          </cell>
        </row>
        <row r="29">
          <cell r="B29" t="str">
            <v>Ac</v>
          </cell>
          <cell r="D29" t="str">
            <v>ACERO, HIERROS,ALAMBRES</v>
          </cell>
        </row>
        <row r="30">
          <cell r="B30" t="str">
            <v>Ac-2</v>
          </cell>
          <cell r="C30" t="str">
            <v>Mat</v>
          </cell>
          <cell r="D30" t="str">
            <v>ALAMBRE NEGRO</v>
          </cell>
          <cell r="E30" t="str">
            <v>Klg</v>
          </cell>
          <cell r="F30">
            <v>2800</v>
          </cell>
          <cell r="G30">
            <v>2175</v>
          </cell>
          <cell r="H30">
            <v>3000</v>
          </cell>
          <cell r="L30">
            <v>2270</v>
          </cell>
        </row>
        <row r="31">
          <cell r="B31" t="str">
            <v>Ac-3</v>
          </cell>
          <cell r="C31" t="str">
            <v>Mat</v>
          </cell>
          <cell r="D31" t="str">
            <v>HIERRO</v>
          </cell>
          <cell r="E31" t="str">
            <v>Klg</v>
          </cell>
          <cell r="F31">
            <v>2306</v>
          </cell>
          <cell r="G31">
            <v>2050</v>
          </cell>
          <cell r="H31">
            <v>2530</v>
          </cell>
          <cell r="L31">
            <v>2050</v>
          </cell>
        </row>
        <row r="32">
          <cell r="B32" t="str">
            <v>Ac-4</v>
          </cell>
          <cell r="C32" t="str">
            <v>Mat</v>
          </cell>
          <cell r="D32" t="str">
            <v xml:space="preserve">PUNTILLA DE 3"  </v>
          </cell>
          <cell r="E32" t="str">
            <v>Lb</v>
          </cell>
          <cell r="F32">
            <v>1600</v>
          </cell>
          <cell r="G32">
            <v>1487.5</v>
          </cell>
          <cell r="H32">
            <v>1400</v>
          </cell>
        </row>
        <row r="33">
          <cell r="B33" t="str">
            <v>Ac-5</v>
          </cell>
          <cell r="C33" t="str">
            <v>Mat</v>
          </cell>
          <cell r="D33" t="str">
            <v>PUNTILLAS</v>
          </cell>
          <cell r="E33" t="str">
            <v>Lb</v>
          </cell>
          <cell r="F33">
            <v>1500</v>
          </cell>
          <cell r="G33">
            <v>1487.5</v>
          </cell>
          <cell r="H33">
            <v>1400</v>
          </cell>
          <cell r="L33">
            <v>1550</v>
          </cell>
        </row>
        <row r="34">
          <cell r="B34" t="str">
            <v>Ac-6</v>
          </cell>
          <cell r="C34" t="str">
            <v>Mat</v>
          </cell>
          <cell r="D34" t="str">
            <v>ARO METALICO PARA RECAMARAS (TAPA)</v>
          </cell>
          <cell r="E34" t="str">
            <v>Und</v>
          </cell>
          <cell r="F34">
            <v>120000</v>
          </cell>
          <cell r="G34">
            <v>120000</v>
          </cell>
          <cell r="H34">
            <v>175000</v>
          </cell>
        </row>
        <row r="35">
          <cell r="B35" t="str">
            <v>Ac-7</v>
          </cell>
          <cell r="C35" t="str">
            <v>Mat</v>
          </cell>
          <cell r="D35" t="str">
            <v>CUBIERTA TRAPEZOIDAL ACESCO DE 3,05 M</v>
          </cell>
          <cell r="E35" t="str">
            <v>M 2</v>
          </cell>
          <cell r="H35">
            <v>13935</v>
          </cell>
        </row>
        <row r="36">
          <cell r="B36" t="str">
            <v>Ac-8</v>
          </cell>
          <cell r="C36" t="str">
            <v>Mat</v>
          </cell>
          <cell r="D36" t="str">
            <v>MARCO PARA SUMIDERO</v>
          </cell>
          <cell r="E36" t="str">
            <v>Und</v>
          </cell>
          <cell r="H36">
            <v>76912</v>
          </cell>
        </row>
        <row r="37">
          <cell r="B37" t="str">
            <v>Ac-9</v>
          </cell>
          <cell r="C37" t="str">
            <v>Mat</v>
          </cell>
          <cell r="D37" t="str">
            <v>REJILLA METALICA DE 0,10 X 0,60 M DE 3/8"</v>
          </cell>
          <cell r="E37" t="str">
            <v>Und</v>
          </cell>
          <cell r="H37">
            <v>60000</v>
          </cell>
        </row>
        <row r="38">
          <cell r="B38" t="str">
            <v>Ac-10</v>
          </cell>
          <cell r="C38" t="str">
            <v>Mat</v>
          </cell>
          <cell r="D38" t="str">
            <v>ALAMBRE DE PUS</v>
          </cell>
          <cell r="E38" t="str">
            <v>M L</v>
          </cell>
          <cell r="H38">
            <v>385.71428571428572</v>
          </cell>
        </row>
        <row r="39">
          <cell r="B39" t="str">
            <v>Ac-11</v>
          </cell>
          <cell r="C39" t="str">
            <v>Mat</v>
          </cell>
          <cell r="D39" t="str">
            <v>ABRAZADERAS</v>
          </cell>
          <cell r="E39" t="str">
            <v>Und</v>
          </cell>
          <cell r="H39">
            <v>1200</v>
          </cell>
        </row>
        <row r="41">
          <cell r="B41" t="str">
            <v>ADM</v>
          </cell>
          <cell r="D41" t="str">
            <v>ADMINISTRACION DE OBRA VIVIENDA</v>
          </cell>
        </row>
        <row r="42">
          <cell r="B42" t="str">
            <v>Adm-1</v>
          </cell>
          <cell r="C42" t="str">
            <v>OTR</v>
          </cell>
          <cell r="D42" t="str">
            <v>CERRAMIENTO</v>
          </cell>
          <cell r="E42" t="str">
            <v>Und</v>
          </cell>
          <cell r="F42">
            <v>2187.5</v>
          </cell>
          <cell r="G42">
            <v>2187.5</v>
          </cell>
          <cell r="H42">
            <v>2187.5</v>
          </cell>
        </row>
        <row r="43">
          <cell r="B43" t="str">
            <v>Adm-2</v>
          </cell>
          <cell r="C43" t="str">
            <v>OTR</v>
          </cell>
          <cell r="D43" t="str">
            <v>CAMPAMENTO</v>
          </cell>
          <cell r="E43" t="str">
            <v>Und</v>
          </cell>
          <cell r="F43">
            <v>9375</v>
          </cell>
          <cell r="G43">
            <v>9375</v>
          </cell>
          <cell r="H43">
            <v>9375</v>
          </cell>
        </row>
        <row r="44">
          <cell r="B44" t="str">
            <v>Adm-3</v>
          </cell>
          <cell r="C44" t="str">
            <v>OTR</v>
          </cell>
          <cell r="D44" t="str">
            <v>INGENIERO RESIDENTE</v>
          </cell>
          <cell r="E44" t="str">
            <v>Und</v>
          </cell>
          <cell r="F44">
            <v>9375</v>
          </cell>
          <cell r="G44">
            <v>9375</v>
          </cell>
          <cell r="H44">
            <v>9375</v>
          </cell>
        </row>
        <row r="45">
          <cell r="B45" t="str">
            <v>Adm-4</v>
          </cell>
          <cell r="C45" t="str">
            <v>OTR</v>
          </cell>
          <cell r="D45" t="str">
            <v>GEOTECNOLOGOS</v>
          </cell>
          <cell r="E45" t="str">
            <v>Und</v>
          </cell>
          <cell r="F45">
            <v>4687.5</v>
          </cell>
          <cell r="G45">
            <v>4687.5</v>
          </cell>
          <cell r="H45">
            <v>4687.5</v>
          </cell>
        </row>
        <row r="46">
          <cell r="B46" t="str">
            <v>Adm-5</v>
          </cell>
          <cell r="C46" t="str">
            <v>OTR</v>
          </cell>
          <cell r="D46" t="str">
            <v>OFICINA Y CONTABILIDAD</v>
          </cell>
          <cell r="E46" t="str">
            <v>Und</v>
          </cell>
          <cell r="F46">
            <v>4687.5</v>
          </cell>
          <cell r="G46">
            <v>4687.5</v>
          </cell>
          <cell r="H46">
            <v>4687.5</v>
          </cell>
        </row>
        <row r="47">
          <cell r="B47" t="str">
            <v>Adm-6</v>
          </cell>
          <cell r="C47" t="str">
            <v>OTR</v>
          </cell>
          <cell r="D47" t="str">
            <v>VIGILANCIA</v>
          </cell>
          <cell r="E47" t="str">
            <v>Und</v>
          </cell>
          <cell r="F47">
            <v>9375</v>
          </cell>
          <cell r="G47">
            <v>9375</v>
          </cell>
          <cell r="H47">
            <v>9375</v>
          </cell>
        </row>
        <row r="48">
          <cell r="B48" t="str">
            <v>Adm-7</v>
          </cell>
          <cell r="C48" t="str">
            <v>OTR</v>
          </cell>
          <cell r="D48" t="str">
            <v>PAPELERIA</v>
          </cell>
          <cell r="E48" t="str">
            <v>Und</v>
          </cell>
          <cell r="F48">
            <v>1250</v>
          </cell>
          <cell r="G48">
            <v>1250</v>
          </cell>
          <cell r="H48">
            <v>1250</v>
          </cell>
        </row>
        <row r="49">
          <cell r="B49" t="str">
            <v>Adm-8</v>
          </cell>
          <cell r="C49" t="str">
            <v>OTR</v>
          </cell>
          <cell r="D49" t="str">
            <v>VEHICULO - CONDUCTOR</v>
          </cell>
          <cell r="E49" t="str">
            <v>Und</v>
          </cell>
          <cell r="F49">
            <v>10937.5</v>
          </cell>
          <cell r="G49">
            <v>10937.5</v>
          </cell>
          <cell r="H49">
            <v>10937.5</v>
          </cell>
        </row>
        <row r="50">
          <cell r="B50" t="str">
            <v>Adm-9</v>
          </cell>
          <cell r="C50" t="str">
            <v>OTR</v>
          </cell>
          <cell r="D50" t="str">
            <v>ALMACENISTA</v>
          </cell>
          <cell r="E50" t="str">
            <v>Und</v>
          </cell>
          <cell r="F50">
            <v>3750</v>
          </cell>
          <cell r="G50">
            <v>3750</v>
          </cell>
          <cell r="H50">
            <v>3750</v>
          </cell>
        </row>
        <row r="51">
          <cell r="B51" t="str">
            <v>Adm-10</v>
          </cell>
          <cell r="C51" t="str">
            <v>OTR</v>
          </cell>
          <cell r="D51" t="str">
            <v>AYUDANTE DE ALMACEN</v>
          </cell>
          <cell r="E51" t="str">
            <v>Und</v>
          </cell>
          <cell r="F51">
            <v>2343.75</v>
          </cell>
          <cell r="G51">
            <v>2343.75</v>
          </cell>
          <cell r="H51">
            <v>2343.75</v>
          </cell>
        </row>
        <row r="52">
          <cell r="B52" t="str">
            <v>Adm-11</v>
          </cell>
          <cell r="C52" t="str">
            <v>OTR</v>
          </cell>
          <cell r="D52" t="str">
            <v>DIRECTOR DE OBRA DEL PROYECTO</v>
          </cell>
          <cell r="E52" t="str">
            <v>Und</v>
          </cell>
          <cell r="F52">
            <v>11962.96875</v>
          </cell>
          <cell r="G52">
            <v>11962.96875</v>
          </cell>
          <cell r="H52">
            <v>11962.96875</v>
          </cell>
        </row>
        <row r="54">
          <cell r="B54" t="str">
            <v>Ag</v>
          </cell>
          <cell r="D54" t="str">
            <v>AGREGADOS</v>
          </cell>
        </row>
        <row r="55">
          <cell r="B55" t="str">
            <v>Ag-1</v>
          </cell>
          <cell r="C55" t="str">
            <v>Mat</v>
          </cell>
          <cell r="D55" t="str">
            <v>AGUA</v>
          </cell>
          <cell r="E55" t="str">
            <v>Lt</v>
          </cell>
          <cell r="F55">
            <v>10</v>
          </cell>
          <cell r="G55">
            <v>10</v>
          </cell>
          <cell r="H55">
            <v>20</v>
          </cell>
        </row>
        <row r="56">
          <cell r="B56" t="str">
            <v>Ag-2</v>
          </cell>
          <cell r="C56" t="str">
            <v>Mat</v>
          </cell>
          <cell r="D56" t="str">
            <v xml:space="preserve">ARENA DE RIO </v>
          </cell>
          <cell r="E56" t="str">
            <v>M 3</v>
          </cell>
          <cell r="F56">
            <v>40000</v>
          </cell>
          <cell r="G56">
            <v>40000</v>
          </cell>
          <cell r="H56">
            <v>45000</v>
          </cell>
        </row>
        <row r="57">
          <cell r="B57" t="str">
            <v>Ag-3</v>
          </cell>
          <cell r="C57" t="str">
            <v>Mat</v>
          </cell>
          <cell r="D57" t="str">
            <v xml:space="preserve">GRAVA DE RIO  </v>
          </cell>
          <cell r="E57" t="str">
            <v>M 3</v>
          </cell>
          <cell r="F57">
            <v>48000</v>
          </cell>
          <cell r="G57">
            <v>48000</v>
          </cell>
          <cell r="H57">
            <v>48000</v>
          </cell>
        </row>
        <row r="58">
          <cell r="B58" t="str">
            <v>Ag-4</v>
          </cell>
          <cell r="C58" t="str">
            <v>Mat</v>
          </cell>
          <cell r="D58" t="str">
            <v>PIEDRA</v>
          </cell>
          <cell r="E58" t="str">
            <v>M 3</v>
          </cell>
          <cell r="F58">
            <v>45000</v>
          </cell>
          <cell r="G58">
            <v>45000</v>
          </cell>
          <cell r="H58">
            <v>50000</v>
          </cell>
        </row>
        <row r="59">
          <cell r="B59" t="str">
            <v>Ag-5</v>
          </cell>
          <cell r="C59" t="str">
            <v>Mat</v>
          </cell>
          <cell r="D59" t="str">
            <v xml:space="preserve">TIERRA AMARILLA  </v>
          </cell>
          <cell r="E59" t="str">
            <v>M 3</v>
          </cell>
          <cell r="F59">
            <v>8000</v>
          </cell>
          <cell r="H59">
            <v>12000</v>
          </cell>
        </row>
        <row r="60">
          <cell r="B60" t="str">
            <v>Ag-6</v>
          </cell>
          <cell r="C60" t="str">
            <v>Mat</v>
          </cell>
          <cell r="D60" t="str">
            <v xml:space="preserve">TRITURADO </v>
          </cell>
          <cell r="E60" t="str">
            <v>M 3</v>
          </cell>
          <cell r="F60">
            <v>48000</v>
          </cell>
          <cell r="G60">
            <v>48000</v>
          </cell>
          <cell r="H60">
            <v>65000</v>
          </cell>
        </row>
        <row r="61">
          <cell r="B61" t="str">
            <v>AG-7</v>
          </cell>
          <cell r="C61" t="str">
            <v>Mat</v>
          </cell>
          <cell r="D61" t="str">
            <v>SUB BASE GRANULAR</v>
          </cell>
          <cell r="E61" t="str">
            <v>M 3</v>
          </cell>
          <cell r="H61">
            <v>45000</v>
          </cell>
        </row>
        <row r="62">
          <cell r="B62" t="str">
            <v>Ag-8</v>
          </cell>
          <cell r="C62" t="str">
            <v>Mat</v>
          </cell>
          <cell r="D62" t="str">
            <v>ROCAMUERTA</v>
          </cell>
          <cell r="E62" t="str">
            <v>M 3</v>
          </cell>
          <cell r="H62">
            <v>17000</v>
          </cell>
        </row>
        <row r="63">
          <cell r="B63" t="str">
            <v>AG-9</v>
          </cell>
          <cell r="C63" t="str">
            <v>Mat</v>
          </cell>
          <cell r="D63" t="str">
            <v>BASE</v>
          </cell>
          <cell r="E63" t="str">
            <v>M 3</v>
          </cell>
          <cell r="H63">
            <v>50000</v>
          </cell>
        </row>
        <row r="64">
          <cell r="B64" t="str">
            <v>AG-10</v>
          </cell>
          <cell r="C64" t="str">
            <v>Mat</v>
          </cell>
          <cell r="D64" t="str">
            <v>MEZCLA ASFALTICA</v>
          </cell>
          <cell r="E64" t="str">
            <v>M 3</v>
          </cell>
          <cell r="H64">
            <v>454800</v>
          </cell>
          <cell r="K64">
            <v>454800</v>
          </cell>
        </row>
        <row r="65">
          <cell r="B65" t="str">
            <v>Ag-11</v>
          </cell>
          <cell r="C65" t="str">
            <v>Mat</v>
          </cell>
          <cell r="D65" t="str">
            <v>IMPRIMACION</v>
          </cell>
          <cell r="E65" t="str">
            <v>M 2</v>
          </cell>
          <cell r="H65">
            <v>1900</v>
          </cell>
        </row>
        <row r="68">
          <cell r="B68" t="str">
            <v>Ap</v>
          </cell>
          <cell r="D68" t="str">
            <v>APARATOS</v>
          </cell>
        </row>
        <row r="69">
          <cell r="B69" t="str">
            <v>Ap-1</v>
          </cell>
          <cell r="C69" t="str">
            <v>Mat</v>
          </cell>
          <cell r="D69" t="str">
            <v>SANITARIO</v>
          </cell>
          <cell r="E69" t="str">
            <v>Und</v>
          </cell>
          <cell r="F69">
            <v>162000</v>
          </cell>
          <cell r="G69">
            <v>162000</v>
          </cell>
          <cell r="H69">
            <v>189700</v>
          </cell>
          <cell r="L69">
            <v>192000</v>
          </cell>
        </row>
        <row r="70">
          <cell r="B70" t="str">
            <v>Ap-2</v>
          </cell>
          <cell r="C70" t="str">
            <v>Mat</v>
          </cell>
          <cell r="D70" t="str">
            <v>LAVAMANOS</v>
          </cell>
          <cell r="E70" t="str">
            <v>Und</v>
          </cell>
          <cell r="F70">
            <v>15500</v>
          </cell>
          <cell r="G70">
            <v>14051</v>
          </cell>
          <cell r="H70">
            <v>89000</v>
          </cell>
          <cell r="L70">
            <v>9600</v>
          </cell>
        </row>
        <row r="71">
          <cell r="B71" t="str">
            <v>Ap-4</v>
          </cell>
          <cell r="C71" t="str">
            <v>Mat</v>
          </cell>
          <cell r="D71" t="str">
            <v>DUCHA</v>
          </cell>
          <cell r="E71" t="str">
            <v>Und</v>
          </cell>
          <cell r="F71">
            <v>45000</v>
          </cell>
          <cell r="G71">
            <v>45000</v>
          </cell>
          <cell r="H71">
            <v>25000</v>
          </cell>
          <cell r="L71">
            <v>48018</v>
          </cell>
        </row>
        <row r="72">
          <cell r="B72" t="str">
            <v>Ap-6</v>
          </cell>
          <cell r="C72" t="str">
            <v>Mat</v>
          </cell>
          <cell r="D72" t="str">
            <v xml:space="preserve">LAVAPLATOS  </v>
          </cell>
          <cell r="E72" t="str">
            <v>Und</v>
          </cell>
          <cell r="F72">
            <v>49100</v>
          </cell>
          <cell r="G72">
            <v>49100</v>
          </cell>
          <cell r="H72">
            <v>95000</v>
          </cell>
          <cell r="L72">
            <v>68000</v>
          </cell>
        </row>
        <row r="73">
          <cell r="B73" t="str">
            <v>Ap-7</v>
          </cell>
          <cell r="C73" t="str">
            <v>Mat</v>
          </cell>
          <cell r="D73" t="str">
            <v>ORINAL</v>
          </cell>
          <cell r="E73" t="str">
            <v>Und</v>
          </cell>
          <cell r="F73">
            <v>49100</v>
          </cell>
          <cell r="G73">
            <v>49100</v>
          </cell>
          <cell r="H73">
            <v>121300</v>
          </cell>
        </row>
        <row r="75">
          <cell r="B75" t="str">
            <v>CMa</v>
          </cell>
          <cell r="D75" t="str">
            <v>CARP DE MADERA</v>
          </cell>
        </row>
        <row r="76">
          <cell r="B76" t="str">
            <v>Cma-1</v>
          </cell>
          <cell r="C76" t="str">
            <v>Mat</v>
          </cell>
          <cell r="D76" t="str">
            <v>BASTIDOR</v>
          </cell>
          <cell r="E76" t="str">
            <v>M L</v>
          </cell>
          <cell r="F76">
            <v>2000</v>
          </cell>
          <cell r="G76">
            <v>1800</v>
          </cell>
          <cell r="H76">
            <v>1250</v>
          </cell>
        </row>
        <row r="77">
          <cell r="B77" t="str">
            <v>Cma-3</v>
          </cell>
          <cell r="C77" t="str">
            <v>Mat</v>
          </cell>
          <cell r="D77" t="str">
            <v>FORMALETA CIMIENTOS</v>
          </cell>
          <cell r="E77" t="str">
            <v>Gbl</v>
          </cell>
          <cell r="F77">
            <v>30000</v>
          </cell>
          <cell r="G77">
            <v>45500</v>
          </cell>
          <cell r="H77">
            <v>55500</v>
          </cell>
        </row>
        <row r="78">
          <cell r="B78" t="str">
            <v>Cma-4</v>
          </cell>
          <cell r="C78" t="str">
            <v>Mat</v>
          </cell>
          <cell r="D78" t="str">
            <v>FORMALETA COLUMNAS</v>
          </cell>
          <cell r="E78" t="str">
            <v>Gbl</v>
          </cell>
          <cell r="F78">
            <v>30000</v>
          </cell>
          <cell r="G78">
            <v>31800</v>
          </cell>
          <cell r="H78">
            <v>21800</v>
          </cell>
        </row>
        <row r="79">
          <cell r="B79" t="str">
            <v>Cma-7</v>
          </cell>
          <cell r="C79" t="str">
            <v>Mat</v>
          </cell>
          <cell r="D79" t="str">
            <v>FORMALETA SENCILLA</v>
          </cell>
          <cell r="E79" t="str">
            <v>Gbl</v>
          </cell>
          <cell r="F79">
            <v>30000</v>
          </cell>
          <cell r="G79">
            <v>21000</v>
          </cell>
          <cell r="H79">
            <v>31000</v>
          </cell>
        </row>
        <row r="80">
          <cell r="B80" t="str">
            <v>Cma-8</v>
          </cell>
          <cell r="C80" t="str">
            <v>Mat</v>
          </cell>
          <cell r="D80" t="str">
            <v>FORMALETA SENCILLA 1</v>
          </cell>
          <cell r="E80" t="str">
            <v>Gbl</v>
          </cell>
          <cell r="F80">
            <v>15100</v>
          </cell>
          <cell r="G80">
            <v>5000</v>
          </cell>
          <cell r="H80">
            <v>6000</v>
          </cell>
        </row>
        <row r="81">
          <cell r="B81" t="str">
            <v>Cma-11</v>
          </cell>
          <cell r="C81" t="str">
            <v>Mat</v>
          </cell>
          <cell r="D81" t="str">
            <v>TACO DE GUADUA</v>
          </cell>
          <cell r="E81" t="str">
            <v>Und</v>
          </cell>
          <cell r="F81">
            <v>3200</v>
          </cell>
          <cell r="G81">
            <v>3200</v>
          </cell>
          <cell r="H81">
            <v>3600</v>
          </cell>
        </row>
        <row r="82">
          <cell r="B82" t="str">
            <v>Cma-13</v>
          </cell>
          <cell r="C82" t="str">
            <v>Mat</v>
          </cell>
          <cell r="D82" t="str">
            <v>CUARTONES</v>
          </cell>
          <cell r="E82" t="str">
            <v>Und</v>
          </cell>
          <cell r="F82">
            <v>5000</v>
          </cell>
          <cell r="H82">
            <v>4800</v>
          </cell>
        </row>
        <row r="83">
          <cell r="B83" t="str">
            <v>Cma-14</v>
          </cell>
          <cell r="C83" t="str">
            <v>Mat</v>
          </cell>
          <cell r="D83" t="str">
            <v>FORMALETA CICLOPEO</v>
          </cell>
          <cell r="E83" t="str">
            <v>Gbl</v>
          </cell>
          <cell r="F83">
            <v>30000</v>
          </cell>
          <cell r="G83">
            <v>4700</v>
          </cell>
          <cell r="H83">
            <v>5700</v>
          </cell>
        </row>
        <row r="84">
          <cell r="B84" t="str">
            <v>Cma-15</v>
          </cell>
          <cell r="C84" t="str">
            <v>Mat</v>
          </cell>
          <cell r="D84" t="str">
            <v>TACO METALICO</v>
          </cell>
          <cell r="E84" t="str">
            <v>Und</v>
          </cell>
          <cell r="H84">
            <v>3200</v>
          </cell>
        </row>
        <row r="85">
          <cell r="B85" t="str">
            <v>Cma-16</v>
          </cell>
          <cell r="C85" t="str">
            <v>Mat</v>
          </cell>
          <cell r="D85" t="str">
            <v>FORMALETA VIGA DINTEL - ALFAJIA</v>
          </cell>
          <cell r="E85" t="str">
            <v>Gbl</v>
          </cell>
          <cell r="H85">
            <v>6750</v>
          </cell>
        </row>
        <row r="86">
          <cell r="B86" t="str">
            <v>Cma-17</v>
          </cell>
          <cell r="C86" t="str">
            <v>Mat</v>
          </cell>
          <cell r="D86" t="str">
            <v>FORMALETA LOSA MACIZA ENTREPISO</v>
          </cell>
          <cell r="E86" t="str">
            <v>Gbl</v>
          </cell>
          <cell r="H86">
            <v>3720</v>
          </cell>
        </row>
        <row r="87">
          <cell r="B87" t="str">
            <v>Cma-18</v>
          </cell>
          <cell r="C87" t="str">
            <v>Mat</v>
          </cell>
          <cell r="D87" t="str">
            <v>TABLA COMUN</v>
          </cell>
          <cell r="E87" t="str">
            <v>Und</v>
          </cell>
          <cell r="H87">
            <v>6000</v>
          </cell>
        </row>
        <row r="88">
          <cell r="B88" t="str">
            <v>Cma-19</v>
          </cell>
          <cell r="C88" t="str">
            <v>Mat</v>
          </cell>
          <cell r="D88" t="str">
            <v xml:space="preserve">FORMALETA </v>
          </cell>
          <cell r="E88" t="str">
            <v>M 2</v>
          </cell>
          <cell r="H88">
            <v>25069.999999999996</v>
          </cell>
        </row>
        <row r="89">
          <cell r="B89" t="str">
            <v>Cma-20</v>
          </cell>
          <cell r="C89" t="str">
            <v>Mat</v>
          </cell>
          <cell r="D89" t="str">
            <v>CASETON EN GUADUA</v>
          </cell>
          <cell r="E89" t="str">
            <v>M 2</v>
          </cell>
          <cell r="H89">
            <v>20000</v>
          </cell>
        </row>
        <row r="91">
          <cell r="B91" t="str">
            <v>CMe</v>
          </cell>
          <cell r="D91" t="str">
            <v>CARP METALICA</v>
          </cell>
        </row>
        <row r="92">
          <cell r="B92" t="str">
            <v>Cme-4</v>
          </cell>
          <cell r="C92" t="str">
            <v>Mat</v>
          </cell>
          <cell r="D92" t="str">
            <v>PUERTA  PPAL METALICA INCLUYE MARCO 1x1.9</v>
          </cell>
          <cell r="E92" t="str">
            <v>Und</v>
          </cell>
          <cell r="F92">
            <v>135000</v>
          </cell>
          <cell r="G92">
            <v>135000</v>
          </cell>
          <cell r="H92">
            <v>200000</v>
          </cell>
          <cell r="L92">
            <v>154000</v>
          </cell>
        </row>
        <row r="93">
          <cell r="B93" t="str">
            <v>Cme-5</v>
          </cell>
          <cell r="C93" t="str">
            <v>Mat</v>
          </cell>
          <cell r="D93" t="str">
            <v>PUERTA ENTAMBORADA BAÑO INCLUYE MARCO</v>
          </cell>
          <cell r="E93" t="str">
            <v>Und</v>
          </cell>
          <cell r="F93">
            <v>63000</v>
          </cell>
          <cell r="G93">
            <v>63000</v>
          </cell>
          <cell r="H93">
            <v>140000</v>
          </cell>
          <cell r="L93">
            <v>72000</v>
          </cell>
        </row>
        <row r="94">
          <cell r="B94" t="str">
            <v>Cme-12</v>
          </cell>
          <cell r="C94" t="str">
            <v>Mat</v>
          </cell>
          <cell r="D94" t="str">
            <v>VENTANA DE ALUMINIO VIDRIO E INST</v>
          </cell>
          <cell r="E94" t="str">
            <v>M 2</v>
          </cell>
          <cell r="F94">
            <v>66000</v>
          </cell>
          <cell r="G94">
            <v>66000</v>
          </cell>
          <cell r="H94">
            <v>120000</v>
          </cell>
          <cell r="L94">
            <v>87000</v>
          </cell>
        </row>
        <row r="95">
          <cell r="B95" t="str">
            <v>CME-13</v>
          </cell>
          <cell r="C95" t="str">
            <v>Mat</v>
          </cell>
          <cell r="D95" t="str">
            <v>CORTINA ENRROLLABLE</v>
          </cell>
          <cell r="E95" t="str">
            <v>M 2</v>
          </cell>
          <cell r="H95">
            <v>120000</v>
          </cell>
        </row>
        <row r="96">
          <cell r="B96" t="str">
            <v>CME-14</v>
          </cell>
          <cell r="C96" t="str">
            <v>Mat</v>
          </cell>
          <cell r="D96" t="str">
            <v>VENTANAS METALICAS INCLUYE VIDRIO</v>
          </cell>
          <cell r="E96" t="str">
            <v>M 2</v>
          </cell>
        </row>
        <row r="97">
          <cell r="B97" t="str">
            <v>CME-15</v>
          </cell>
          <cell r="C97" t="str">
            <v>Mat</v>
          </cell>
          <cell r="D97" t="str">
            <v>BISAGRAS DE 3"</v>
          </cell>
          <cell r="E97" t="str">
            <v>Und</v>
          </cell>
          <cell r="H97">
            <v>1800</v>
          </cell>
        </row>
        <row r="98">
          <cell r="B98" t="str">
            <v>CME-16</v>
          </cell>
          <cell r="C98" t="str">
            <v>Mat</v>
          </cell>
          <cell r="D98" t="str">
            <v>PORTACANDADOS</v>
          </cell>
          <cell r="E98" t="str">
            <v>Und</v>
          </cell>
          <cell r="H98">
            <v>1100</v>
          </cell>
        </row>
        <row r="99">
          <cell r="B99" t="str">
            <v>CME-17</v>
          </cell>
          <cell r="C99" t="str">
            <v>Mat</v>
          </cell>
          <cell r="D99" t="str">
            <v>CANDADOS</v>
          </cell>
          <cell r="E99" t="str">
            <v>Und</v>
          </cell>
          <cell r="H99">
            <v>25000</v>
          </cell>
        </row>
        <row r="100">
          <cell r="B100" t="str">
            <v>CME-18</v>
          </cell>
          <cell r="C100" t="str">
            <v>Mat</v>
          </cell>
          <cell r="D100" t="str">
            <v>ESTRUCTURA METALICA GALERIA CHUNI</v>
          </cell>
          <cell r="E100" t="str">
            <v>M 2</v>
          </cell>
          <cell r="H100">
            <v>126000</v>
          </cell>
        </row>
        <row r="101">
          <cell r="B101" t="str">
            <v>CME-19</v>
          </cell>
          <cell r="C101" t="str">
            <v>Mat</v>
          </cell>
          <cell r="D101" t="str">
            <v>CUBIERTA METALICA GALERIA CHUNI</v>
          </cell>
          <cell r="E101" t="str">
            <v>M 2</v>
          </cell>
          <cell r="H101">
            <v>32000</v>
          </cell>
        </row>
        <row r="102">
          <cell r="B102" t="str">
            <v>CME-20</v>
          </cell>
          <cell r="C102" t="str">
            <v>Mat</v>
          </cell>
          <cell r="D102" t="str">
            <v>MALLA ESLABONADA CAL 10,5 DE 1,5 M</v>
          </cell>
          <cell r="E102" t="str">
            <v>M L</v>
          </cell>
          <cell r="H102">
            <v>12300</v>
          </cell>
        </row>
        <row r="103">
          <cell r="B103" t="str">
            <v>CME-21</v>
          </cell>
          <cell r="C103" t="str">
            <v>Mat</v>
          </cell>
          <cell r="D103" t="str">
            <v>TUBO CURVADO DE 1.5 M X 1 1/2"</v>
          </cell>
          <cell r="E103" t="str">
            <v>Und</v>
          </cell>
          <cell r="H103">
            <v>23000</v>
          </cell>
        </row>
        <row r="104">
          <cell r="B104" t="str">
            <v>CME-22</v>
          </cell>
          <cell r="C104" t="str">
            <v>Mat</v>
          </cell>
          <cell r="D104" t="str">
            <v>MALLA RIZADA CAL 10,5</v>
          </cell>
          <cell r="E104" t="str">
            <v>M 2</v>
          </cell>
          <cell r="H104">
            <v>28000</v>
          </cell>
        </row>
        <row r="105">
          <cell r="B105" t="str">
            <v>CME-23</v>
          </cell>
          <cell r="C105" t="str">
            <v>Mat</v>
          </cell>
          <cell r="D105" t="str">
            <v>ANGULO DE 1" X 1/8"</v>
          </cell>
          <cell r="E105" t="str">
            <v>M L</v>
          </cell>
          <cell r="H105">
            <v>2316.6666666666665</v>
          </cell>
        </row>
        <row r="107">
          <cell r="B107" t="str">
            <v>Co</v>
          </cell>
          <cell r="D107" t="str">
            <v>CEMENTO, CONCRETOS, MORTEROS</v>
          </cell>
        </row>
        <row r="108">
          <cell r="B108" t="str">
            <v>Co-1</v>
          </cell>
          <cell r="C108" t="str">
            <v>Mat</v>
          </cell>
          <cell r="D108" t="str">
            <v>CEMENTO BLANCO</v>
          </cell>
          <cell r="E108" t="str">
            <v>Klg</v>
          </cell>
          <cell r="F108">
            <v>812.5</v>
          </cell>
          <cell r="G108">
            <v>812.5</v>
          </cell>
          <cell r="H108">
            <v>1200</v>
          </cell>
          <cell r="L108">
            <v>660</v>
          </cell>
        </row>
        <row r="109">
          <cell r="B109" t="str">
            <v>Co-1a</v>
          </cell>
          <cell r="C109" t="str">
            <v>Mat</v>
          </cell>
          <cell r="D109" t="str">
            <v>CEMENTO BLANCO</v>
          </cell>
          <cell r="E109" t="str">
            <v>Saco</v>
          </cell>
          <cell r="F109">
            <v>40625</v>
          </cell>
          <cell r="G109">
            <v>40625</v>
          </cell>
          <cell r="H109">
            <v>60000</v>
          </cell>
        </row>
        <row r="110">
          <cell r="B110" t="str">
            <v>Co-2</v>
          </cell>
          <cell r="C110" t="str">
            <v>Mat</v>
          </cell>
          <cell r="D110" t="str">
            <v xml:space="preserve">CEMENTO GRIS </v>
          </cell>
          <cell r="E110" t="str">
            <v>Klg</v>
          </cell>
          <cell r="F110">
            <v>300</v>
          </cell>
          <cell r="G110">
            <v>256</v>
          </cell>
          <cell r="H110">
            <v>450</v>
          </cell>
          <cell r="K110">
            <v>22500</v>
          </cell>
          <cell r="L110">
            <v>310</v>
          </cell>
        </row>
        <row r="111">
          <cell r="B111" t="str">
            <v>Co-2a</v>
          </cell>
          <cell r="C111" t="str">
            <v>Mat</v>
          </cell>
          <cell r="D111" t="str">
            <v xml:space="preserve">CEMENTO GRIS </v>
          </cell>
          <cell r="E111" t="str">
            <v>Saco</v>
          </cell>
          <cell r="F111">
            <v>15000</v>
          </cell>
          <cell r="G111">
            <v>12800</v>
          </cell>
          <cell r="H111">
            <v>22500</v>
          </cell>
        </row>
        <row r="112">
          <cell r="B112" t="str">
            <v>C 1-2-2</v>
          </cell>
          <cell r="C112" t="str">
            <v>Mat</v>
          </cell>
          <cell r="D112" t="str">
            <v>CONCRETO 1:2:2</v>
          </cell>
          <cell r="E112" t="str">
            <v>M 3</v>
          </cell>
          <cell r="F112">
            <v>266500</v>
          </cell>
          <cell r="G112">
            <v>266500</v>
          </cell>
          <cell r="H112">
            <v>266500</v>
          </cell>
          <cell r="L112" t="str">
            <v>NO CAMBIAR ESTOS DATOS</v>
          </cell>
        </row>
        <row r="113">
          <cell r="B113" t="str">
            <v>C 1-2-3</v>
          </cell>
          <cell r="C113" t="str">
            <v>Mat</v>
          </cell>
          <cell r="D113" t="str">
            <v>CONCRETO 1:2:3</v>
          </cell>
          <cell r="E113" t="str">
            <v>M 3</v>
          </cell>
          <cell r="F113">
            <v>239800</v>
          </cell>
          <cell r="G113">
            <v>239800</v>
          </cell>
          <cell r="H113">
            <v>239800</v>
          </cell>
        </row>
        <row r="114">
          <cell r="B114" t="str">
            <v>C 1-2-4</v>
          </cell>
          <cell r="C114" t="str">
            <v>Mat</v>
          </cell>
          <cell r="D114" t="str">
            <v>CONCRETO 1:2:4</v>
          </cell>
          <cell r="E114" t="str">
            <v>M 3</v>
          </cell>
          <cell r="F114">
            <v>222125</v>
          </cell>
          <cell r="G114">
            <v>222125</v>
          </cell>
          <cell r="H114">
            <v>222125</v>
          </cell>
        </row>
        <row r="115">
          <cell r="B115" t="str">
            <v>C 1-3-6</v>
          </cell>
          <cell r="C115" t="str">
            <v>Mat</v>
          </cell>
          <cell r="D115" t="str">
            <v>CONCRETO 1:3:6</v>
          </cell>
          <cell r="E115" t="str">
            <v>M 3</v>
          </cell>
          <cell r="F115">
            <v>184600</v>
          </cell>
          <cell r="G115">
            <v>184600</v>
          </cell>
          <cell r="H115">
            <v>184600</v>
          </cell>
        </row>
        <row r="116">
          <cell r="B116" t="str">
            <v>C CICL</v>
          </cell>
          <cell r="C116" t="str">
            <v>Mat</v>
          </cell>
          <cell r="D116" t="str">
            <v>CONCRETO CICLOPEO</v>
          </cell>
          <cell r="E116" t="str">
            <v>M 3</v>
          </cell>
          <cell r="F116">
            <v>163880</v>
          </cell>
          <cell r="G116">
            <v>163880</v>
          </cell>
          <cell r="H116">
            <v>163880</v>
          </cell>
        </row>
        <row r="117">
          <cell r="B117" t="str">
            <v>M 1-3</v>
          </cell>
          <cell r="C117" t="str">
            <v>Mat</v>
          </cell>
          <cell r="D117" t="str">
            <v>MORTERO 1-3 (MAT)</v>
          </cell>
          <cell r="E117" t="str">
            <v>M 3</v>
          </cell>
          <cell r="F117">
            <v>257750</v>
          </cell>
          <cell r="G117">
            <v>257750</v>
          </cell>
          <cell r="H117">
            <v>257750</v>
          </cell>
        </row>
        <row r="118">
          <cell r="B118" t="str">
            <v>M 1-4</v>
          </cell>
          <cell r="C118" t="str">
            <v>Mat</v>
          </cell>
          <cell r="D118" t="str">
            <v>MORTERO 1-4 (MAT)</v>
          </cell>
          <cell r="E118" t="str">
            <v>M 3</v>
          </cell>
          <cell r="F118">
            <v>219700</v>
          </cell>
          <cell r="G118">
            <v>219700</v>
          </cell>
          <cell r="H118">
            <v>219700</v>
          </cell>
        </row>
        <row r="119">
          <cell r="B119" t="str">
            <v>M 1-7</v>
          </cell>
          <cell r="C119" t="str">
            <v>Mat</v>
          </cell>
          <cell r="D119" t="str">
            <v>MORTERO 1-7 (MAT)</v>
          </cell>
          <cell r="E119" t="str">
            <v>M 3</v>
          </cell>
          <cell r="F119">
            <v>161650</v>
          </cell>
          <cell r="G119">
            <v>161650</v>
          </cell>
          <cell r="H119">
            <v>161650</v>
          </cell>
        </row>
        <row r="121">
          <cell r="B121" t="str">
            <v>Cu</v>
          </cell>
          <cell r="D121" t="str">
            <v>CUBIERTA</v>
          </cell>
        </row>
        <row r="122">
          <cell r="B122" t="str">
            <v>Cu-1</v>
          </cell>
          <cell r="C122" t="str">
            <v>Mat</v>
          </cell>
          <cell r="D122" t="str">
            <v xml:space="preserve">AMARRAS  </v>
          </cell>
          <cell r="E122" t="str">
            <v>Und</v>
          </cell>
          <cell r="F122">
            <v>68</v>
          </cell>
          <cell r="G122">
            <v>60</v>
          </cell>
          <cell r="H122">
            <v>100</v>
          </cell>
          <cell r="L122">
            <v>64</v>
          </cell>
        </row>
        <row r="123">
          <cell r="B123" t="str">
            <v>Cu-4</v>
          </cell>
          <cell r="C123" t="str">
            <v>Mat</v>
          </cell>
          <cell r="D123" t="str">
            <v>Ganchos para amarre teja A.C en obra</v>
          </cell>
          <cell r="E123" t="str">
            <v>Und</v>
          </cell>
          <cell r="F123">
            <v>180</v>
          </cell>
          <cell r="G123">
            <v>160</v>
          </cell>
          <cell r="H123">
            <v>200</v>
          </cell>
          <cell r="L123">
            <v>120</v>
          </cell>
        </row>
        <row r="124">
          <cell r="B124" t="str">
            <v>Cu-5</v>
          </cell>
          <cell r="C124" t="str">
            <v>Mat</v>
          </cell>
          <cell r="D124" t="str">
            <v>Teja A.C No. 6</v>
          </cell>
          <cell r="E124" t="str">
            <v>Und</v>
          </cell>
          <cell r="F124">
            <v>15500</v>
          </cell>
          <cell r="G124">
            <v>14300</v>
          </cell>
          <cell r="H124">
            <v>19500</v>
          </cell>
          <cell r="L124">
            <v>15400</v>
          </cell>
        </row>
        <row r="125">
          <cell r="B125" t="str">
            <v>Cu-7</v>
          </cell>
          <cell r="C125" t="str">
            <v>Mat</v>
          </cell>
          <cell r="D125" t="str">
            <v xml:space="preserve">TEJA A.C No. 4  </v>
          </cell>
          <cell r="E125" t="str">
            <v>Und</v>
          </cell>
          <cell r="F125">
            <v>10500</v>
          </cell>
          <cell r="G125">
            <v>10300</v>
          </cell>
          <cell r="H125">
            <v>14950</v>
          </cell>
          <cell r="L125">
            <v>10430</v>
          </cell>
        </row>
        <row r="126">
          <cell r="B126" t="str">
            <v>Cu-8</v>
          </cell>
          <cell r="C126" t="str">
            <v>Mat</v>
          </cell>
          <cell r="D126" t="str">
            <v>PERFIL</v>
          </cell>
          <cell r="E126" t="str">
            <v>M L</v>
          </cell>
          <cell r="F126">
            <v>9600</v>
          </cell>
          <cell r="G126">
            <v>9600</v>
          </cell>
          <cell r="H126">
            <v>9835</v>
          </cell>
          <cell r="L126">
            <v>7680</v>
          </cell>
        </row>
        <row r="127">
          <cell r="B127" t="str">
            <v>Cu-9</v>
          </cell>
          <cell r="C127" t="str">
            <v>Mat</v>
          </cell>
          <cell r="D127" t="str">
            <v>REVOQUE DE MURO</v>
          </cell>
          <cell r="E127" t="str">
            <v>Gbl</v>
          </cell>
          <cell r="F127">
            <v>20000</v>
          </cell>
          <cell r="G127">
            <v>20000</v>
          </cell>
          <cell r="H127">
            <v>22000</v>
          </cell>
        </row>
        <row r="128">
          <cell r="B128" t="str">
            <v>CU-10</v>
          </cell>
          <cell r="C128" t="str">
            <v>Mat</v>
          </cell>
          <cell r="D128" t="str">
            <v>TEJA TRAPEZOIDAL ACESCO DE 2,15 X ,80</v>
          </cell>
          <cell r="E128" t="str">
            <v>Und</v>
          </cell>
        </row>
        <row r="129">
          <cell r="B129" t="str">
            <v>CU-11</v>
          </cell>
          <cell r="C129" t="str">
            <v>Mat</v>
          </cell>
          <cell r="D129" t="str">
            <v>FIJADORES</v>
          </cell>
          <cell r="E129" t="str">
            <v>Und</v>
          </cell>
        </row>
        <row r="130">
          <cell r="B130" t="str">
            <v>CU-12</v>
          </cell>
          <cell r="C130" t="str">
            <v>Mat</v>
          </cell>
          <cell r="D130" t="str">
            <v>POLICARBONATO</v>
          </cell>
          <cell r="E130" t="str">
            <v>M 2</v>
          </cell>
          <cell r="H130">
            <v>80000</v>
          </cell>
        </row>
        <row r="132">
          <cell r="B132" t="str">
            <v>Ele</v>
          </cell>
          <cell r="D132" t="str">
            <v>ELECTRICOS ELEMENTOS</v>
          </cell>
        </row>
        <row r="133">
          <cell r="B133" t="str">
            <v>Ele-2</v>
          </cell>
          <cell r="C133" t="str">
            <v>Mat</v>
          </cell>
          <cell r="D133" t="str">
            <v xml:space="preserve">ALAMBRE 14 AWG </v>
          </cell>
          <cell r="E133" t="str">
            <v>M L</v>
          </cell>
          <cell r="F133">
            <v>650</v>
          </cell>
          <cell r="G133">
            <v>549</v>
          </cell>
          <cell r="H133">
            <v>741</v>
          </cell>
        </row>
        <row r="134">
          <cell r="B134" t="str">
            <v>Ele-5</v>
          </cell>
          <cell r="C134" t="str">
            <v>Mat</v>
          </cell>
          <cell r="D134" t="str">
            <v xml:space="preserve">ALAMBRE No. 12 </v>
          </cell>
          <cell r="E134" t="str">
            <v>M L</v>
          </cell>
          <cell r="F134">
            <v>920</v>
          </cell>
          <cell r="G134">
            <v>783</v>
          </cell>
          <cell r="H134">
            <v>1057</v>
          </cell>
        </row>
        <row r="135">
          <cell r="B135" t="str">
            <v>Ele-6</v>
          </cell>
          <cell r="C135" t="str">
            <v>Mat</v>
          </cell>
          <cell r="D135" t="str">
            <v xml:space="preserve">ALAMBRE No. 10 </v>
          </cell>
          <cell r="E135" t="str">
            <v>M L</v>
          </cell>
          <cell r="F135">
            <v>1500</v>
          </cell>
          <cell r="G135">
            <v>1276</v>
          </cell>
          <cell r="H135">
            <v>1723</v>
          </cell>
        </row>
        <row r="136">
          <cell r="B136" t="str">
            <v>Ele-7</v>
          </cell>
          <cell r="C136" t="str">
            <v>Mat</v>
          </cell>
          <cell r="D136" t="str">
            <v>CABLE ANTIFRAUDE</v>
          </cell>
          <cell r="E136" t="str">
            <v>M L</v>
          </cell>
          <cell r="F136">
            <v>2382</v>
          </cell>
          <cell r="G136">
            <v>5575</v>
          </cell>
          <cell r="H136">
            <v>5474</v>
          </cell>
        </row>
        <row r="137">
          <cell r="B137" t="str">
            <v>Ele-8</v>
          </cell>
          <cell r="C137" t="str">
            <v>Mat</v>
          </cell>
          <cell r="D137" t="str">
            <v>BREAKER DE 1*20 AMP</v>
          </cell>
          <cell r="E137" t="str">
            <v>Und</v>
          </cell>
          <cell r="F137">
            <v>7300</v>
          </cell>
          <cell r="G137">
            <v>7100</v>
          </cell>
          <cell r="H137">
            <v>8500</v>
          </cell>
        </row>
        <row r="138">
          <cell r="B138" t="str">
            <v>Ele-9</v>
          </cell>
          <cell r="C138" t="str">
            <v>Mat</v>
          </cell>
          <cell r="D138" t="str">
            <v>BREAKER DE 1*30 AMP</v>
          </cell>
          <cell r="E138" t="str">
            <v>Und</v>
          </cell>
          <cell r="F138">
            <v>7300</v>
          </cell>
          <cell r="G138">
            <v>7100</v>
          </cell>
          <cell r="H138">
            <v>8500</v>
          </cell>
        </row>
        <row r="139">
          <cell r="B139" t="str">
            <v>Ele-10</v>
          </cell>
          <cell r="C139" t="str">
            <v>Mat</v>
          </cell>
          <cell r="D139" t="str">
            <v>BREAKER DE 1*40 AMP</v>
          </cell>
          <cell r="E139" t="str">
            <v>Und</v>
          </cell>
          <cell r="F139">
            <v>7300</v>
          </cell>
          <cell r="G139">
            <v>14129</v>
          </cell>
          <cell r="H139">
            <v>8500</v>
          </cell>
        </row>
        <row r="140">
          <cell r="B140" t="str">
            <v>Ele-11</v>
          </cell>
          <cell r="C140" t="str">
            <v>Mat</v>
          </cell>
          <cell r="D140" t="str">
            <v>ALAMBRE DE COBRE DESNUDO No. 10</v>
          </cell>
          <cell r="E140" t="str">
            <v>M L</v>
          </cell>
          <cell r="F140">
            <v>2200</v>
          </cell>
          <cell r="G140">
            <v>1165</v>
          </cell>
          <cell r="H140">
            <v>1500</v>
          </cell>
        </row>
        <row r="141">
          <cell r="B141" t="str">
            <v>Ele-12</v>
          </cell>
          <cell r="C141" t="str">
            <v>Mat</v>
          </cell>
          <cell r="D141" t="str">
            <v>CAJA ANTIFRAUDE CONTADOR</v>
          </cell>
          <cell r="E141" t="str">
            <v>Und</v>
          </cell>
          <cell r="F141">
            <v>18000</v>
          </cell>
          <cell r="G141">
            <v>23170</v>
          </cell>
          <cell r="H141">
            <v>36000</v>
          </cell>
        </row>
        <row r="142">
          <cell r="B142" t="str">
            <v>Ele-14</v>
          </cell>
          <cell r="C142" t="str">
            <v>Mat</v>
          </cell>
          <cell r="D142" t="str">
            <v>CAJA CUADRADA DE 4*4 DE PVC</v>
          </cell>
          <cell r="E142" t="str">
            <v>Und</v>
          </cell>
          <cell r="F142">
            <v>719</v>
          </cell>
          <cell r="G142">
            <v>719</v>
          </cell>
          <cell r="H142">
            <v>2044</v>
          </cell>
        </row>
        <row r="143">
          <cell r="B143" t="str">
            <v>Ele-16</v>
          </cell>
          <cell r="C143" t="str">
            <v>Mat</v>
          </cell>
          <cell r="D143" t="str">
            <v>CAJA RECTANGULAR DE 2*4 PVC</v>
          </cell>
          <cell r="E143" t="str">
            <v>Und</v>
          </cell>
          <cell r="F143">
            <v>295</v>
          </cell>
          <cell r="G143">
            <v>332</v>
          </cell>
          <cell r="H143">
            <v>1366</v>
          </cell>
        </row>
        <row r="144">
          <cell r="B144" t="str">
            <v>Ele-17</v>
          </cell>
          <cell r="C144" t="str">
            <v>Mat</v>
          </cell>
          <cell r="D144" t="str">
            <v>CAJA OCTOGONAL DE PVC</v>
          </cell>
          <cell r="E144" t="str">
            <v>Und</v>
          </cell>
          <cell r="F144">
            <v>393</v>
          </cell>
          <cell r="G144">
            <v>393</v>
          </cell>
          <cell r="H144">
            <v>1608</v>
          </cell>
        </row>
        <row r="145">
          <cell r="B145" t="str">
            <v>Ele-18</v>
          </cell>
          <cell r="C145" t="str">
            <v>Mat</v>
          </cell>
          <cell r="D145" t="str">
            <v>CAPACETE DE 3/4</v>
          </cell>
          <cell r="E145" t="str">
            <v>Und</v>
          </cell>
          <cell r="F145">
            <v>2500</v>
          </cell>
          <cell r="G145">
            <v>2500</v>
          </cell>
          <cell r="H145">
            <v>16000</v>
          </cell>
        </row>
        <row r="146">
          <cell r="B146" t="str">
            <v>Ele-19</v>
          </cell>
          <cell r="C146" t="str">
            <v>Mat</v>
          </cell>
          <cell r="D146" t="str">
            <v xml:space="preserve">CONDULETE CON DUCTO 3/4" </v>
          </cell>
          <cell r="E146" t="str">
            <v>Und</v>
          </cell>
          <cell r="F146">
            <v>8000</v>
          </cell>
          <cell r="G146">
            <v>8000</v>
          </cell>
          <cell r="H146">
            <v>300</v>
          </cell>
        </row>
        <row r="147">
          <cell r="B147" t="str">
            <v>Ele-20</v>
          </cell>
          <cell r="C147" t="str">
            <v>Mat</v>
          </cell>
          <cell r="D147" t="str">
            <v>CONECTORES PVC DE 1/2</v>
          </cell>
          <cell r="E147" t="str">
            <v>Und</v>
          </cell>
          <cell r="F147">
            <v>150</v>
          </cell>
          <cell r="G147">
            <v>150</v>
          </cell>
          <cell r="H147">
            <v>300</v>
          </cell>
        </row>
        <row r="148">
          <cell r="B148" t="str">
            <v>Ele-21</v>
          </cell>
          <cell r="C148" t="str">
            <v>Mat</v>
          </cell>
          <cell r="D148" t="str">
            <v>CONECTORES PVC DE 3/4</v>
          </cell>
          <cell r="E148" t="str">
            <v>Und</v>
          </cell>
          <cell r="F148">
            <v>180</v>
          </cell>
          <cell r="G148">
            <v>180</v>
          </cell>
          <cell r="H148">
            <v>300</v>
          </cell>
        </row>
        <row r="149">
          <cell r="B149" t="str">
            <v>Ele-22</v>
          </cell>
          <cell r="C149" t="str">
            <v>Mat</v>
          </cell>
          <cell r="D149" t="str">
            <v>CONECTOR PARA VARILLA DE Cu</v>
          </cell>
          <cell r="E149" t="str">
            <v>Und</v>
          </cell>
          <cell r="F149">
            <v>2600</v>
          </cell>
          <cell r="G149">
            <v>2600</v>
          </cell>
          <cell r="H149">
            <v>3300</v>
          </cell>
        </row>
        <row r="150">
          <cell r="B150" t="str">
            <v>Ele-23</v>
          </cell>
          <cell r="C150" t="str">
            <v>Mat</v>
          </cell>
          <cell r="D150" t="str">
            <v>CONSUMIBLES ELECTRICO</v>
          </cell>
          <cell r="E150" t="str">
            <v>Gbl</v>
          </cell>
          <cell r="F150">
            <v>2000</v>
          </cell>
          <cell r="G150">
            <v>2000</v>
          </cell>
          <cell r="H150">
            <v>4000</v>
          </cell>
        </row>
        <row r="151">
          <cell r="B151" t="str">
            <v>Ele-24</v>
          </cell>
          <cell r="C151" t="str">
            <v>Mat</v>
          </cell>
          <cell r="D151" t="str">
            <v xml:space="preserve">CONTADOR MONOFASICO </v>
          </cell>
          <cell r="E151" t="str">
            <v>Und</v>
          </cell>
          <cell r="F151">
            <v>70000</v>
          </cell>
          <cell r="G151">
            <v>53500</v>
          </cell>
          <cell r="H151">
            <v>95000</v>
          </cell>
        </row>
        <row r="152">
          <cell r="B152" t="str">
            <v>Ele-28</v>
          </cell>
          <cell r="C152" t="str">
            <v>MOD</v>
          </cell>
          <cell r="D152" t="str">
            <v>CUADRILLA ELECTRICA</v>
          </cell>
          <cell r="E152" t="str">
            <v>Gbl</v>
          </cell>
          <cell r="F152">
            <v>80000</v>
          </cell>
          <cell r="G152">
            <v>85000</v>
          </cell>
        </row>
        <row r="153">
          <cell r="B153" t="str">
            <v>Ele-29</v>
          </cell>
          <cell r="C153" t="str">
            <v>Mat</v>
          </cell>
          <cell r="D153" t="str">
            <v xml:space="preserve">HIDROSOLFA </v>
          </cell>
          <cell r="E153" t="str">
            <v>Klg</v>
          </cell>
          <cell r="F153">
            <v>3500</v>
          </cell>
          <cell r="G153">
            <v>4250</v>
          </cell>
        </row>
        <row r="154">
          <cell r="B154" t="str">
            <v>Ele-30</v>
          </cell>
          <cell r="C154" t="str">
            <v>Mat</v>
          </cell>
          <cell r="D154" t="str">
            <v>INTERRUPTOR  -  SENCILLA</v>
          </cell>
          <cell r="E154" t="str">
            <v>Und</v>
          </cell>
          <cell r="F154">
            <v>2228</v>
          </cell>
          <cell r="G154">
            <v>2728</v>
          </cell>
          <cell r="H154">
            <v>3350</v>
          </cell>
        </row>
        <row r="155">
          <cell r="B155" t="str">
            <v>Ele-31</v>
          </cell>
          <cell r="C155" t="str">
            <v>Mat</v>
          </cell>
          <cell r="D155" t="str">
            <v>INTERRUPTOR  -  DOBLE</v>
          </cell>
          <cell r="E155" t="str">
            <v>Und</v>
          </cell>
          <cell r="F155">
            <v>3088</v>
          </cell>
          <cell r="G155">
            <v>3786</v>
          </cell>
          <cell r="H155">
            <v>4660</v>
          </cell>
        </row>
        <row r="156">
          <cell r="B156" t="str">
            <v>Ele-33</v>
          </cell>
          <cell r="C156" t="str">
            <v>Mat</v>
          </cell>
          <cell r="D156" t="str">
            <v>PEGANTE 1/4</v>
          </cell>
          <cell r="E156" t="str">
            <v>Gbl</v>
          </cell>
          <cell r="H156">
            <v>22000</v>
          </cell>
        </row>
        <row r="157">
          <cell r="B157" t="str">
            <v>Ele-34</v>
          </cell>
          <cell r="C157" t="str">
            <v>Mat</v>
          </cell>
          <cell r="D157" t="str">
            <v>PLAFON</v>
          </cell>
          <cell r="E157" t="str">
            <v>Und</v>
          </cell>
          <cell r="F157">
            <v>824</v>
          </cell>
          <cell r="G157">
            <v>1253</v>
          </cell>
          <cell r="H157">
            <v>1650</v>
          </cell>
        </row>
        <row r="158">
          <cell r="B158" t="str">
            <v>Ele-35</v>
          </cell>
          <cell r="C158" t="str">
            <v>Mat</v>
          </cell>
          <cell r="D158" t="str">
            <v xml:space="preserve">SOLDADURA TERMOFUNDENTE  </v>
          </cell>
          <cell r="E158" t="str">
            <v>Klg</v>
          </cell>
          <cell r="F158">
            <v>11000</v>
          </cell>
          <cell r="G158">
            <v>8150</v>
          </cell>
        </row>
        <row r="159">
          <cell r="B159" t="str">
            <v>Ele-36</v>
          </cell>
          <cell r="C159" t="str">
            <v>Mat</v>
          </cell>
          <cell r="D159" t="str">
            <v>TABLERO DE BREAKERS</v>
          </cell>
          <cell r="E159" t="str">
            <v>Und</v>
          </cell>
          <cell r="F159">
            <v>31784</v>
          </cell>
          <cell r="G159">
            <v>13572</v>
          </cell>
          <cell r="H159">
            <v>24000</v>
          </cell>
        </row>
        <row r="160">
          <cell r="B160" t="str">
            <v>Ele-38</v>
          </cell>
          <cell r="C160" t="str">
            <v>Mat</v>
          </cell>
          <cell r="D160" t="str">
            <v>TAPON SANITARIO PARA DUCTO DE 2"</v>
          </cell>
          <cell r="E160" t="str">
            <v>Und</v>
          </cell>
          <cell r="F160">
            <v>500</v>
          </cell>
          <cell r="G160">
            <v>500</v>
          </cell>
          <cell r="H160">
            <v>600</v>
          </cell>
        </row>
        <row r="161">
          <cell r="B161" t="str">
            <v>Ele-41</v>
          </cell>
          <cell r="C161" t="str">
            <v>Mat</v>
          </cell>
          <cell r="D161" t="str">
            <v>TOMA ELECTRICO DOBLE</v>
          </cell>
          <cell r="E161" t="str">
            <v>Und</v>
          </cell>
          <cell r="F161">
            <v>2585</v>
          </cell>
          <cell r="G161">
            <v>3167</v>
          </cell>
          <cell r="H161">
            <v>4200</v>
          </cell>
        </row>
        <row r="162">
          <cell r="B162" t="str">
            <v>Ele-44</v>
          </cell>
          <cell r="C162" t="str">
            <v>Mat</v>
          </cell>
          <cell r="D162" t="str">
            <v>TOMA ESTUFA DE 30 AMP</v>
          </cell>
          <cell r="E162" t="str">
            <v>Und</v>
          </cell>
          <cell r="F162">
            <v>7500</v>
          </cell>
          <cell r="G162">
            <v>7100</v>
          </cell>
          <cell r="H162">
            <v>9990</v>
          </cell>
        </row>
        <row r="163">
          <cell r="B163" t="str">
            <v>Ele-45</v>
          </cell>
          <cell r="C163" t="str">
            <v>Mat</v>
          </cell>
          <cell r="D163" t="str">
            <v>TUBERIA CONDUIT DE 1/2"</v>
          </cell>
          <cell r="E163" t="str">
            <v>M L</v>
          </cell>
          <cell r="F163">
            <v>685</v>
          </cell>
          <cell r="G163">
            <v>717</v>
          </cell>
          <cell r="H163">
            <v>1494</v>
          </cell>
        </row>
        <row r="164">
          <cell r="B164" t="str">
            <v>Ele-46</v>
          </cell>
          <cell r="C164" t="str">
            <v>Mat</v>
          </cell>
          <cell r="D164" t="str">
            <v>TUBO GALVANIZADO DE 3/4, CAPACETE Y ADAPT</v>
          </cell>
          <cell r="E164" t="str">
            <v>Und</v>
          </cell>
          <cell r="F164">
            <v>7000</v>
          </cell>
          <cell r="G164">
            <v>7000</v>
          </cell>
          <cell r="H164">
            <v>18500</v>
          </cell>
        </row>
        <row r="165">
          <cell r="B165" t="str">
            <v>Ele-47</v>
          </cell>
          <cell r="C165" t="str">
            <v>Mat</v>
          </cell>
          <cell r="D165" t="str">
            <v>TUBO GALVANIZADO DE 1/2 *3M</v>
          </cell>
          <cell r="E165" t="str">
            <v>Und</v>
          </cell>
          <cell r="F165">
            <v>7000</v>
          </cell>
          <cell r="G165">
            <v>6662</v>
          </cell>
          <cell r="H165">
            <v>8150</v>
          </cell>
        </row>
        <row r="166">
          <cell r="B166" t="str">
            <v>Ele-48</v>
          </cell>
          <cell r="C166" t="str">
            <v>Mat</v>
          </cell>
          <cell r="D166" t="str">
            <v>TUBERIA CONDUIT DE 3/4</v>
          </cell>
          <cell r="E166" t="str">
            <v>M L</v>
          </cell>
          <cell r="F166">
            <v>896</v>
          </cell>
          <cell r="G166">
            <v>867</v>
          </cell>
          <cell r="H166">
            <v>1956</v>
          </cell>
        </row>
        <row r="167">
          <cell r="B167" t="str">
            <v>Ele-49</v>
          </cell>
          <cell r="C167" t="str">
            <v>Mat</v>
          </cell>
          <cell r="D167" t="str">
            <v>1/32 SOLDADURA ELECTRICA - HCA</v>
          </cell>
          <cell r="E167" t="str">
            <v>Und</v>
          </cell>
          <cell r="F167">
            <v>4183</v>
          </cell>
          <cell r="G167">
            <v>1979</v>
          </cell>
          <cell r="H167">
            <v>3200</v>
          </cell>
        </row>
        <row r="168">
          <cell r="B168" t="str">
            <v>Ele-50</v>
          </cell>
          <cell r="C168" t="str">
            <v>Mat</v>
          </cell>
          <cell r="D168" t="str">
            <v xml:space="preserve">VARILLA COPERWELD  </v>
          </cell>
          <cell r="E168" t="str">
            <v>Und</v>
          </cell>
          <cell r="F168">
            <v>105000</v>
          </cell>
          <cell r="G168">
            <v>57260</v>
          </cell>
          <cell r="H168">
            <v>85700</v>
          </cell>
        </row>
        <row r="169">
          <cell r="B169" t="str">
            <v>Ele-51</v>
          </cell>
          <cell r="C169" t="str">
            <v>Mat</v>
          </cell>
          <cell r="D169" t="str">
            <v>TOMA ANTIHUMEDAD</v>
          </cell>
          <cell r="E169" t="str">
            <v>Und</v>
          </cell>
          <cell r="H169">
            <v>35000</v>
          </cell>
        </row>
        <row r="170">
          <cell r="B170" t="str">
            <v>Ele-52</v>
          </cell>
          <cell r="C170" t="str">
            <v>Mat</v>
          </cell>
          <cell r="D170" t="str">
            <v>ADAPTADOR METALICO PARA CONDULETA EMT</v>
          </cell>
          <cell r="E170" t="str">
            <v>Und</v>
          </cell>
          <cell r="H170">
            <v>1500</v>
          </cell>
        </row>
        <row r="171">
          <cell r="B171" t="str">
            <v>Ele-53</v>
          </cell>
          <cell r="C171" t="str">
            <v>Mat</v>
          </cell>
          <cell r="D171" t="str">
            <v>CINTA AISLANTE</v>
          </cell>
          <cell r="E171" t="str">
            <v>Und</v>
          </cell>
          <cell r="H171">
            <v>3000</v>
          </cell>
        </row>
        <row r="172">
          <cell r="B172" t="str">
            <v>Ele-54</v>
          </cell>
          <cell r="C172" t="str">
            <v>Mat</v>
          </cell>
          <cell r="D172" t="str">
            <v>CURVAS DE 1/2"</v>
          </cell>
          <cell r="E172" t="str">
            <v>Und</v>
          </cell>
          <cell r="H172">
            <v>543</v>
          </cell>
        </row>
        <row r="173">
          <cell r="B173" t="str">
            <v>Ele-55</v>
          </cell>
          <cell r="C173" t="str">
            <v>Mat</v>
          </cell>
          <cell r="D173" t="str">
            <v>CURVAS DE 3/4"</v>
          </cell>
          <cell r="E173" t="str">
            <v>Und</v>
          </cell>
          <cell r="H173">
            <v>861</v>
          </cell>
        </row>
        <row r="174">
          <cell r="B174" t="str">
            <v>Ele-56</v>
          </cell>
          <cell r="C174" t="str">
            <v>Mat</v>
          </cell>
          <cell r="D174" t="str">
            <v>SUPLEMENTOS</v>
          </cell>
          <cell r="E174" t="str">
            <v>Und</v>
          </cell>
          <cell r="H174">
            <v>616</v>
          </cell>
        </row>
        <row r="175">
          <cell r="B175" t="str">
            <v>Ele-57</v>
          </cell>
          <cell r="C175" t="str">
            <v>Mat</v>
          </cell>
          <cell r="D175" t="str">
            <v>TAPAS CIEGAS</v>
          </cell>
          <cell r="E175" t="str">
            <v>Und</v>
          </cell>
          <cell r="H175">
            <v>753</v>
          </cell>
        </row>
        <row r="176">
          <cell r="B176" t="str">
            <v>Ele-58</v>
          </cell>
          <cell r="C176" t="str">
            <v>Mat</v>
          </cell>
          <cell r="D176" t="str">
            <v>ADAPTADOR TERMINAL DE 1/2"</v>
          </cell>
          <cell r="E176" t="str">
            <v>Und</v>
          </cell>
          <cell r="H176">
            <v>263</v>
          </cell>
        </row>
        <row r="177">
          <cell r="B177" t="str">
            <v>Ele-59</v>
          </cell>
          <cell r="C177" t="str">
            <v>Mat</v>
          </cell>
          <cell r="D177" t="str">
            <v>ADAPTADOR TERMINAL DE 3/4"</v>
          </cell>
          <cell r="E177" t="str">
            <v>Und</v>
          </cell>
          <cell r="H177">
            <v>349</v>
          </cell>
        </row>
        <row r="178">
          <cell r="B178" t="str">
            <v>Ele-60</v>
          </cell>
          <cell r="C178" t="str">
            <v>Mat</v>
          </cell>
          <cell r="D178" t="str">
            <v>TENSOR PARA ACOMETIDA</v>
          </cell>
          <cell r="E178" t="str">
            <v>Und</v>
          </cell>
          <cell r="H178">
            <v>6500</v>
          </cell>
        </row>
        <row r="181">
          <cell r="B181" t="str">
            <v>En</v>
          </cell>
          <cell r="D181" t="str">
            <v>ENCHAPE</v>
          </cell>
        </row>
        <row r="182">
          <cell r="B182" t="str">
            <v>En-1</v>
          </cell>
          <cell r="C182" t="str">
            <v>Mat</v>
          </cell>
          <cell r="D182" t="str">
            <v>CERAMICA ALFA LISA DE 20 X 20</v>
          </cell>
          <cell r="E182" t="str">
            <v>M 2</v>
          </cell>
          <cell r="H182">
            <v>15000</v>
          </cell>
        </row>
        <row r="183">
          <cell r="B183" t="str">
            <v>En-2</v>
          </cell>
          <cell r="C183" t="str">
            <v>Mat</v>
          </cell>
          <cell r="D183" t="str">
            <v xml:space="preserve">DIOXIDO DE TITANIO  </v>
          </cell>
          <cell r="E183" t="str">
            <v>Klg</v>
          </cell>
          <cell r="H183">
            <v>13500</v>
          </cell>
        </row>
        <row r="184">
          <cell r="B184" t="str">
            <v>En-3</v>
          </cell>
          <cell r="C184" t="str">
            <v>Mat</v>
          </cell>
          <cell r="D184" t="str">
            <v xml:space="preserve">PIRAGUA </v>
          </cell>
          <cell r="E184" t="str">
            <v>M L</v>
          </cell>
          <cell r="H184">
            <v>2000</v>
          </cell>
        </row>
        <row r="185">
          <cell r="B185" t="str">
            <v>En-4</v>
          </cell>
          <cell r="C185" t="str">
            <v>Mat</v>
          </cell>
          <cell r="D185" t="str">
            <v>WAIPE</v>
          </cell>
          <cell r="E185" t="str">
            <v>Klg</v>
          </cell>
          <cell r="H185">
            <v>5500</v>
          </cell>
        </row>
        <row r="187">
          <cell r="B187" t="str">
            <v>Eq</v>
          </cell>
          <cell r="D187" t="str">
            <v>EQUIPO</v>
          </cell>
        </row>
        <row r="188">
          <cell r="B188" t="str">
            <v>Eq-1</v>
          </cell>
          <cell r="C188" t="str">
            <v>Equ</v>
          </cell>
          <cell r="D188" t="str">
            <v>SALTARIN</v>
          </cell>
          <cell r="E188" t="str">
            <v>Hra</v>
          </cell>
          <cell r="F188">
            <v>70</v>
          </cell>
          <cell r="H188">
            <v>8000</v>
          </cell>
        </row>
        <row r="189">
          <cell r="B189" t="str">
            <v>Eq-2</v>
          </cell>
          <cell r="C189" t="str">
            <v>Equ</v>
          </cell>
          <cell r="D189" t="str">
            <v xml:space="preserve">HERRAMIENTA MENOR </v>
          </cell>
          <cell r="E189" t="str">
            <v>Hra</v>
          </cell>
          <cell r="F189">
            <v>50</v>
          </cell>
          <cell r="G189">
            <v>50</v>
          </cell>
          <cell r="H189">
            <v>50</v>
          </cell>
        </row>
        <row r="190">
          <cell r="B190" t="str">
            <v>Eq-3</v>
          </cell>
          <cell r="C190" t="str">
            <v>Equ</v>
          </cell>
          <cell r="D190" t="str">
            <v>MEZCLADORA</v>
          </cell>
          <cell r="E190" t="str">
            <v>Hra</v>
          </cell>
          <cell r="F190">
            <v>10000</v>
          </cell>
          <cell r="G190">
            <v>10000</v>
          </cell>
          <cell r="H190">
            <v>8000</v>
          </cell>
        </row>
        <row r="191">
          <cell r="B191" t="str">
            <v>Eq-4</v>
          </cell>
          <cell r="C191" t="str">
            <v>Equ</v>
          </cell>
          <cell r="D191" t="str">
            <v>CARROTANQUE</v>
          </cell>
          <cell r="E191" t="str">
            <v>Hra</v>
          </cell>
          <cell r="F191">
            <v>1300</v>
          </cell>
          <cell r="H191">
            <v>50000</v>
          </cell>
        </row>
        <row r="192">
          <cell r="B192" t="str">
            <v>Eq-5</v>
          </cell>
          <cell r="C192" t="str">
            <v>Equ</v>
          </cell>
          <cell r="D192" t="str">
            <v>VIBRADOR DE CONCRETO</v>
          </cell>
          <cell r="E192" t="str">
            <v>Hra</v>
          </cell>
          <cell r="F192">
            <v>2800</v>
          </cell>
          <cell r="G192">
            <v>2800</v>
          </cell>
          <cell r="H192">
            <v>8000</v>
          </cell>
        </row>
        <row r="193">
          <cell r="B193" t="str">
            <v>Eq-6</v>
          </cell>
          <cell r="C193" t="str">
            <v>Equ</v>
          </cell>
          <cell r="D193" t="str">
            <v xml:space="preserve">VOLQUETA </v>
          </cell>
          <cell r="E193" t="str">
            <v>Hra</v>
          </cell>
          <cell r="F193">
            <v>7500</v>
          </cell>
          <cell r="G193">
            <v>7500</v>
          </cell>
          <cell r="H193">
            <v>50000</v>
          </cell>
        </row>
        <row r="194">
          <cell r="B194" t="str">
            <v>Eq-7</v>
          </cell>
          <cell r="C194" t="str">
            <v>Equ</v>
          </cell>
          <cell r="D194" t="str">
            <v>RETROEXCAVADORA</v>
          </cell>
          <cell r="E194" t="str">
            <v>Hra</v>
          </cell>
          <cell r="H194">
            <v>100000</v>
          </cell>
        </row>
        <row r="195">
          <cell r="B195" t="str">
            <v>Eq-8</v>
          </cell>
          <cell r="C195" t="str">
            <v>Equ</v>
          </cell>
          <cell r="D195" t="str">
            <v>BULDOCER</v>
          </cell>
          <cell r="E195" t="str">
            <v>Hra</v>
          </cell>
          <cell r="H195">
            <v>21750</v>
          </cell>
        </row>
        <row r="196">
          <cell r="B196" t="str">
            <v>Eq-9</v>
          </cell>
          <cell r="C196" t="str">
            <v>Equ</v>
          </cell>
          <cell r="D196" t="str">
            <v>MOTONIVELADORA</v>
          </cell>
          <cell r="E196" t="str">
            <v>Hra</v>
          </cell>
          <cell r="H196">
            <v>90000</v>
          </cell>
        </row>
        <row r="197">
          <cell r="B197" t="str">
            <v>Eq-10</v>
          </cell>
          <cell r="C197" t="str">
            <v>Equ</v>
          </cell>
          <cell r="D197" t="str">
            <v>VIBROCOMPACTADOR</v>
          </cell>
          <cell r="E197" t="str">
            <v>Hra</v>
          </cell>
          <cell r="H197">
            <v>80000</v>
          </cell>
        </row>
        <row r="198">
          <cell r="B198" t="str">
            <v>Eq-11</v>
          </cell>
          <cell r="C198" t="str">
            <v>Equ</v>
          </cell>
          <cell r="D198" t="str">
            <v>FINISHER</v>
          </cell>
          <cell r="E198" t="str">
            <v>Hra</v>
          </cell>
          <cell r="H198">
            <v>120000</v>
          </cell>
        </row>
        <row r="199">
          <cell r="B199" t="str">
            <v>Eq-12</v>
          </cell>
          <cell r="C199" t="str">
            <v>Equ</v>
          </cell>
          <cell r="D199" t="str">
            <v>COMPACTADOR DE LLANTAS</v>
          </cell>
          <cell r="E199" t="str">
            <v>Hra</v>
          </cell>
          <cell r="H199">
            <v>75000</v>
          </cell>
        </row>
        <row r="201">
          <cell r="B201" t="str">
            <v>Hid</v>
          </cell>
          <cell r="D201" t="str">
            <v>HIDRAULICA</v>
          </cell>
        </row>
        <row r="202">
          <cell r="B202" t="str">
            <v>Hid-1</v>
          </cell>
          <cell r="C202" t="str">
            <v>Mat</v>
          </cell>
          <cell r="D202" t="str">
            <v>ADAPTADOR MACHO DE 1/2"</v>
          </cell>
          <cell r="E202" t="str">
            <v>Und</v>
          </cell>
          <cell r="F202">
            <v>115</v>
          </cell>
          <cell r="G202">
            <v>131</v>
          </cell>
          <cell r="H202">
            <v>252</v>
          </cell>
        </row>
        <row r="203">
          <cell r="B203" t="str">
            <v>Hid-2</v>
          </cell>
          <cell r="C203" t="str">
            <v>Mat</v>
          </cell>
          <cell r="D203" t="str">
            <v>ADAPTADOR HEMBRA DE 1/2"</v>
          </cell>
          <cell r="E203" t="str">
            <v>Und</v>
          </cell>
          <cell r="F203">
            <v>115</v>
          </cell>
          <cell r="G203">
            <v>14840</v>
          </cell>
          <cell r="H203">
            <v>285</v>
          </cell>
        </row>
        <row r="204">
          <cell r="B204" t="str">
            <v>Hid-3</v>
          </cell>
          <cell r="C204" t="str">
            <v>Mat</v>
          </cell>
          <cell r="D204" t="str">
            <v>CONSUMIBLES HCA</v>
          </cell>
          <cell r="E204" t="str">
            <v>Gbl</v>
          </cell>
          <cell r="F204">
            <v>2000</v>
          </cell>
          <cell r="G204">
            <v>2000</v>
          </cell>
          <cell r="H204">
            <v>3000</v>
          </cell>
        </row>
        <row r="205">
          <cell r="B205" t="str">
            <v>Hid-4</v>
          </cell>
          <cell r="C205" t="str">
            <v>Mat</v>
          </cell>
          <cell r="D205" t="str">
            <v>UNIVERSAL DE 1/2</v>
          </cell>
          <cell r="E205" t="str">
            <v>Und</v>
          </cell>
          <cell r="F205">
            <v>300</v>
          </cell>
          <cell r="G205">
            <v>1058.5999999999999</v>
          </cell>
          <cell r="H205">
            <v>2036</v>
          </cell>
        </row>
        <row r="206">
          <cell r="B206" t="str">
            <v>Hid-5</v>
          </cell>
          <cell r="C206" t="str">
            <v>Mat</v>
          </cell>
          <cell r="D206" t="str">
            <v>CAJILLA PARA CONTADOR</v>
          </cell>
          <cell r="E206" t="str">
            <v>Und</v>
          </cell>
          <cell r="F206">
            <v>20000</v>
          </cell>
          <cell r="G206">
            <v>20000</v>
          </cell>
          <cell r="H206">
            <v>19500</v>
          </cell>
        </row>
        <row r="207">
          <cell r="B207" t="str">
            <v>Hid-7</v>
          </cell>
          <cell r="C207" t="str">
            <v>Mat</v>
          </cell>
          <cell r="D207" t="str">
            <v>CODO DE 1/2" DE PVC</v>
          </cell>
          <cell r="E207" t="str">
            <v>Und</v>
          </cell>
          <cell r="F207">
            <v>168</v>
          </cell>
          <cell r="G207">
            <v>178</v>
          </cell>
          <cell r="H207">
            <v>366</v>
          </cell>
        </row>
        <row r="208">
          <cell r="B208" t="str">
            <v>Hid-8</v>
          </cell>
          <cell r="C208" t="str">
            <v>Mat</v>
          </cell>
          <cell r="D208" t="str">
            <v>GRIF DE 1/2" LISO - ROSCADO</v>
          </cell>
          <cell r="E208" t="str">
            <v>Und</v>
          </cell>
          <cell r="F208">
            <v>5100</v>
          </cell>
          <cell r="G208">
            <v>6393</v>
          </cell>
          <cell r="H208">
            <v>14500</v>
          </cell>
        </row>
        <row r="209">
          <cell r="B209" t="str">
            <v>Hid-9</v>
          </cell>
          <cell r="C209" t="str">
            <v>Mat</v>
          </cell>
          <cell r="D209" t="str">
            <v>LLAVE DE PAS DE 1/2"</v>
          </cell>
          <cell r="E209" t="str">
            <v>Und</v>
          </cell>
          <cell r="F209">
            <v>4725</v>
          </cell>
          <cell r="G209">
            <v>7014</v>
          </cell>
          <cell r="H209">
            <v>15000</v>
          </cell>
        </row>
        <row r="210">
          <cell r="B210" t="str">
            <v>Hid-10</v>
          </cell>
          <cell r="C210" t="str">
            <v>Mat</v>
          </cell>
          <cell r="D210" t="str">
            <v>MANGUERA DE ACOPLE</v>
          </cell>
          <cell r="E210" t="str">
            <v>Und</v>
          </cell>
          <cell r="F210">
            <v>2200</v>
          </cell>
          <cell r="G210">
            <v>1007</v>
          </cell>
          <cell r="H210">
            <v>1548</v>
          </cell>
        </row>
        <row r="211">
          <cell r="B211" t="str">
            <v>Hid-11</v>
          </cell>
          <cell r="C211" t="str">
            <v>Mat</v>
          </cell>
          <cell r="D211" t="str">
            <v>MEDIDOR VOLUMETRICO DE 3/4"</v>
          </cell>
          <cell r="E211" t="str">
            <v>Und</v>
          </cell>
          <cell r="F211">
            <v>80000</v>
          </cell>
          <cell r="G211">
            <v>80000</v>
          </cell>
          <cell r="H211">
            <v>140000</v>
          </cell>
        </row>
        <row r="212">
          <cell r="B212" t="str">
            <v>Hid-12</v>
          </cell>
          <cell r="C212" t="str">
            <v>Mat</v>
          </cell>
          <cell r="D212" t="str">
            <v xml:space="preserve">REGISTRO DE CORTE </v>
          </cell>
          <cell r="E212" t="str">
            <v>Und</v>
          </cell>
          <cell r="F212">
            <v>15000</v>
          </cell>
          <cell r="G212">
            <v>15000</v>
          </cell>
          <cell r="H212">
            <v>19500</v>
          </cell>
        </row>
        <row r="213">
          <cell r="B213" t="str">
            <v>Hid-13</v>
          </cell>
          <cell r="C213" t="str">
            <v>Mat</v>
          </cell>
          <cell r="D213" t="str">
            <v>TEE DE PVC 1/2"</v>
          </cell>
          <cell r="E213" t="str">
            <v>Und</v>
          </cell>
          <cell r="F213">
            <v>225</v>
          </cell>
          <cell r="G213">
            <v>251.6</v>
          </cell>
          <cell r="H213">
            <v>484</v>
          </cell>
        </row>
        <row r="214">
          <cell r="B214" t="str">
            <v>Hid-14</v>
          </cell>
          <cell r="C214" t="str">
            <v>Mat</v>
          </cell>
          <cell r="D214" t="str">
            <v>TUBERIA PVC DE 1/2"</v>
          </cell>
          <cell r="E214" t="str">
            <v>M L</v>
          </cell>
          <cell r="F214">
            <v>745</v>
          </cell>
          <cell r="G214">
            <v>845</v>
          </cell>
          <cell r="H214">
            <v>1625.6</v>
          </cell>
        </row>
        <row r="215">
          <cell r="B215" t="str">
            <v>Hid-15</v>
          </cell>
          <cell r="C215" t="str">
            <v>Mat</v>
          </cell>
          <cell r="D215" t="str">
            <v>ADAPTADOR MACHO DE 3/4"</v>
          </cell>
          <cell r="E215" t="str">
            <v>Und</v>
          </cell>
          <cell r="H215">
            <v>457</v>
          </cell>
        </row>
        <row r="216">
          <cell r="B216" t="str">
            <v>Hid-16</v>
          </cell>
          <cell r="C216" t="str">
            <v>Mat</v>
          </cell>
          <cell r="D216" t="str">
            <v>PEGANTE 1/32</v>
          </cell>
          <cell r="E216" t="str">
            <v>Und</v>
          </cell>
          <cell r="H216">
            <v>3200</v>
          </cell>
        </row>
        <row r="217">
          <cell r="B217" t="str">
            <v>Hid-17</v>
          </cell>
          <cell r="C217" t="str">
            <v>Mat</v>
          </cell>
          <cell r="D217" t="str">
            <v>ADAPTADOR HEMBRA DE 3/4"</v>
          </cell>
          <cell r="E217" t="str">
            <v>Und</v>
          </cell>
          <cell r="H217">
            <v>515</v>
          </cell>
        </row>
        <row r="218">
          <cell r="B218" t="str">
            <v>Hid-18</v>
          </cell>
          <cell r="C218" t="str">
            <v>Mat</v>
          </cell>
          <cell r="D218" t="str">
            <v>TUBERIA PRESION UNION PLATINO PVC DE 6" RDE 32,5</v>
          </cell>
          <cell r="E218" t="str">
            <v>M L</v>
          </cell>
          <cell r="H218">
            <v>38738.76</v>
          </cell>
        </row>
        <row r="219">
          <cell r="B219" t="str">
            <v>Hid-19</v>
          </cell>
          <cell r="C219" t="str">
            <v>Mat</v>
          </cell>
          <cell r="D219" t="str">
            <v>TUBERIS PRESION PVC UNION PLATINO DE 3" RDE 26</v>
          </cell>
          <cell r="E219" t="str">
            <v>M L</v>
          </cell>
          <cell r="H219">
            <v>13501.220000000001</v>
          </cell>
        </row>
        <row r="220">
          <cell r="B220" t="str">
            <v>Hid-20</v>
          </cell>
          <cell r="C220" t="str">
            <v>Mat</v>
          </cell>
          <cell r="D220" t="str">
            <v>TUBERIA PRESION PVC DE 1 1/2"</v>
          </cell>
          <cell r="E220" t="str">
            <v>M L</v>
          </cell>
          <cell r="H220">
            <v>7028.8600000000006</v>
          </cell>
        </row>
        <row r="221">
          <cell r="B221" t="str">
            <v>Hid-21</v>
          </cell>
          <cell r="C221" t="str">
            <v>Mat</v>
          </cell>
          <cell r="D221" t="str">
            <v>TUBERIA PRESION PVC DE 1"</v>
          </cell>
          <cell r="E221" t="str">
            <v>M L</v>
          </cell>
          <cell r="H221">
            <v>2988.1400000000003</v>
          </cell>
        </row>
        <row r="222">
          <cell r="B222" t="str">
            <v>Hid-22</v>
          </cell>
          <cell r="C222" t="str">
            <v>Mat</v>
          </cell>
          <cell r="D222" t="str">
            <v>TUBERIA PRESION PVC DE 3/4"</v>
          </cell>
          <cell r="E222" t="str">
            <v>M L</v>
          </cell>
          <cell r="H222">
            <v>2050.04</v>
          </cell>
        </row>
        <row r="223">
          <cell r="B223" t="str">
            <v>Hid-23</v>
          </cell>
          <cell r="C223" t="str">
            <v>Mat</v>
          </cell>
          <cell r="D223" t="str">
            <v>HIDRANTE TIPO MILAN</v>
          </cell>
          <cell r="E223" t="str">
            <v>Und</v>
          </cell>
          <cell r="H223">
            <v>1403600</v>
          </cell>
        </row>
        <row r="224">
          <cell r="B224" t="str">
            <v>Hid-24</v>
          </cell>
          <cell r="C224" t="str">
            <v>Mat</v>
          </cell>
          <cell r="D224" t="str">
            <v>VALVULA DE 3"</v>
          </cell>
          <cell r="E224" t="str">
            <v>Und</v>
          </cell>
          <cell r="H224">
            <v>372360</v>
          </cell>
        </row>
        <row r="225">
          <cell r="B225" t="str">
            <v>Hid-25</v>
          </cell>
          <cell r="C225" t="str">
            <v>Mat</v>
          </cell>
          <cell r="D225" t="str">
            <v>VALVULA DE 6"</v>
          </cell>
          <cell r="E225" t="str">
            <v>Und</v>
          </cell>
          <cell r="H225">
            <v>871160</v>
          </cell>
        </row>
        <row r="226">
          <cell r="B226" t="str">
            <v>Hid-26</v>
          </cell>
          <cell r="C226" t="str">
            <v>Mat</v>
          </cell>
          <cell r="D226" t="str">
            <v>COLLAR DE DERIVACION DE 3" X 1/2"</v>
          </cell>
          <cell r="E226" t="str">
            <v>Und</v>
          </cell>
          <cell r="H226">
            <v>12126</v>
          </cell>
        </row>
        <row r="227">
          <cell r="B227" t="str">
            <v>Hid-27</v>
          </cell>
          <cell r="C227" t="str">
            <v>Mat</v>
          </cell>
          <cell r="D227" t="str">
            <v>UNION DE REPARACION DE 3"</v>
          </cell>
          <cell r="E227" t="str">
            <v>Und</v>
          </cell>
          <cell r="H227">
            <v>31900</v>
          </cell>
        </row>
        <row r="228">
          <cell r="B228" t="str">
            <v>Hid-28</v>
          </cell>
          <cell r="C228" t="str">
            <v>Mat</v>
          </cell>
          <cell r="D228" t="str">
            <v>UNION DE 1 1/2"</v>
          </cell>
          <cell r="E228" t="str">
            <v>Und</v>
          </cell>
          <cell r="H228">
            <v>1513.68</v>
          </cell>
        </row>
        <row r="229">
          <cell r="B229" t="str">
            <v>Hid-29</v>
          </cell>
          <cell r="C229" t="str">
            <v>Mat</v>
          </cell>
          <cell r="D229" t="str">
            <v>UNION DE 1"</v>
          </cell>
          <cell r="E229" t="str">
            <v>Und</v>
          </cell>
          <cell r="H229">
            <v>606.32000000000005</v>
          </cell>
        </row>
        <row r="230">
          <cell r="B230" t="str">
            <v>Hid-30</v>
          </cell>
          <cell r="C230" t="str">
            <v>Mat</v>
          </cell>
          <cell r="D230" t="str">
            <v>UNION DE 3/4"</v>
          </cell>
          <cell r="E230" t="str">
            <v>Und</v>
          </cell>
          <cell r="H230">
            <v>371</v>
          </cell>
        </row>
        <row r="231">
          <cell r="B231" t="str">
            <v>Hid-31</v>
          </cell>
          <cell r="C231" t="str">
            <v>Mat</v>
          </cell>
          <cell r="D231" t="str">
            <v>UNION DE 1/2"</v>
          </cell>
          <cell r="E231" t="str">
            <v>Und</v>
          </cell>
          <cell r="H231">
            <v>236.38000000000002</v>
          </cell>
        </row>
        <row r="232">
          <cell r="B232" t="str">
            <v>Hid-32</v>
          </cell>
          <cell r="C232" t="str">
            <v>Mat</v>
          </cell>
          <cell r="D232" t="str">
            <v>TEE DE H.F DE 6 X 6"</v>
          </cell>
          <cell r="E232" t="str">
            <v>Und</v>
          </cell>
          <cell r="H232">
            <v>319000</v>
          </cell>
        </row>
        <row r="233">
          <cell r="B233" t="str">
            <v>Hid-33</v>
          </cell>
          <cell r="C233" t="str">
            <v>Mat</v>
          </cell>
          <cell r="D233" t="str">
            <v>TEE DE H.F DE 3 X 3"</v>
          </cell>
          <cell r="E233" t="str">
            <v>Und</v>
          </cell>
          <cell r="H233">
            <v>102080</v>
          </cell>
        </row>
        <row r="234">
          <cell r="B234" t="str">
            <v>Hid-34</v>
          </cell>
          <cell r="C234" t="str">
            <v>Mat</v>
          </cell>
          <cell r="D234" t="str">
            <v>UNION DE REPARACION DE 6"</v>
          </cell>
          <cell r="E234" t="str">
            <v>Und</v>
          </cell>
          <cell r="H234">
            <v>127237.1</v>
          </cell>
        </row>
        <row r="235">
          <cell r="B235" t="str">
            <v>Hid-35</v>
          </cell>
          <cell r="C235" t="str">
            <v>Mat</v>
          </cell>
          <cell r="D235" t="str">
            <v>ACCESORIOS 6"</v>
          </cell>
          <cell r="E235" t="str">
            <v>Und</v>
          </cell>
          <cell r="H235">
            <v>155000</v>
          </cell>
        </row>
        <row r="236">
          <cell r="B236" t="str">
            <v>Hid-36</v>
          </cell>
          <cell r="C236" t="str">
            <v>Mat</v>
          </cell>
          <cell r="D236" t="str">
            <v>ACCESORIOS 3"</v>
          </cell>
          <cell r="E236" t="str">
            <v>Und</v>
          </cell>
          <cell r="H236">
            <v>35000</v>
          </cell>
        </row>
        <row r="237">
          <cell r="B237" t="str">
            <v>Hid-37</v>
          </cell>
          <cell r="C237" t="str">
            <v>Mat</v>
          </cell>
          <cell r="D237" t="str">
            <v>COLLAR DE DERIVACION DE 3" X 3/4"</v>
          </cell>
          <cell r="E237" t="str">
            <v>Und</v>
          </cell>
          <cell r="H237">
            <v>12126</v>
          </cell>
        </row>
        <row r="238">
          <cell r="B238" t="str">
            <v>Hid-38</v>
          </cell>
          <cell r="C238" t="str">
            <v>Mat</v>
          </cell>
          <cell r="D238" t="str">
            <v>TUBERIA A PRESION DE 4" UNION PLATINO RDE 26</v>
          </cell>
          <cell r="E238" t="str">
            <v>M L</v>
          </cell>
          <cell r="H238">
            <v>22281</v>
          </cell>
        </row>
        <row r="239">
          <cell r="B239" t="str">
            <v>Hid-39</v>
          </cell>
          <cell r="C239" t="str">
            <v>Mat</v>
          </cell>
          <cell r="D239" t="str">
            <v>TUBERIA A PRESION DE 2"UNION PLATINO RDE 26</v>
          </cell>
          <cell r="E239" t="str">
            <v>M L</v>
          </cell>
          <cell r="H239">
            <v>6827</v>
          </cell>
        </row>
        <row r="240">
          <cell r="B240" t="str">
            <v>Hid-40</v>
          </cell>
          <cell r="C240" t="str">
            <v>Mat</v>
          </cell>
          <cell r="D240" t="str">
            <v>LLAVE DE LAVADO DE BRONCE DE 1 1/2"</v>
          </cell>
          <cell r="E240" t="str">
            <v>Und</v>
          </cell>
          <cell r="H240">
            <v>45000</v>
          </cell>
        </row>
        <row r="241">
          <cell r="B241" t="str">
            <v>Hid-41</v>
          </cell>
          <cell r="C241" t="str">
            <v>Mat</v>
          </cell>
          <cell r="D241" t="str">
            <v>TUBERIA A PRESION DE H.G. DE 3"</v>
          </cell>
          <cell r="E241" t="str">
            <v>M L</v>
          </cell>
          <cell r="H241">
            <v>42000</v>
          </cell>
        </row>
        <row r="242">
          <cell r="B242" t="str">
            <v>Hid-42</v>
          </cell>
          <cell r="C242" t="str">
            <v>Mat</v>
          </cell>
          <cell r="D242" t="str">
            <v>GABINETES CONTRA INCENDIOS</v>
          </cell>
          <cell r="E242" t="str">
            <v>Und</v>
          </cell>
          <cell r="H242">
            <v>821500</v>
          </cell>
          <cell r="J242" t="str">
            <v>PRECIO BOMBEROS</v>
          </cell>
        </row>
        <row r="243">
          <cell r="B243" t="str">
            <v>hid-43</v>
          </cell>
          <cell r="C243" t="str">
            <v>Mat</v>
          </cell>
          <cell r="D243" t="str">
            <v>LLAVE DE PASO DE 3/4"</v>
          </cell>
          <cell r="E243" t="str">
            <v>Und</v>
          </cell>
          <cell r="H243">
            <v>28000</v>
          </cell>
        </row>
        <row r="245">
          <cell r="B245" t="str">
            <v>Ma</v>
          </cell>
          <cell r="D245" t="str">
            <v>MAMPOSTERIA</v>
          </cell>
        </row>
        <row r="246">
          <cell r="B246" t="str">
            <v>Ma-1</v>
          </cell>
          <cell r="C246" t="str">
            <v>Mat</v>
          </cell>
          <cell r="D246" t="str">
            <v>LADRILLO COMUN</v>
          </cell>
          <cell r="E246" t="str">
            <v>Und</v>
          </cell>
          <cell r="F246">
            <v>220</v>
          </cell>
          <cell r="G246">
            <v>220</v>
          </cell>
          <cell r="H246">
            <v>250</v>
          </cell>
        </row>
        <row r="247">
          <cell r="B247" t="str">
            <v>Ma-2</v>
          </cell>
          <cell r="C247" t="str">
            <v>Mat</v>
          </cell>
          <cell r="D247" t="str">
            <v xml:space="preserve">LADRILLO LENTE  </v>
          </cell>
          <cell r="E247" t="str">
            <v>Und</v>
          </cell>
          <cell r="F247">
            <v>300</v>
          </cell>
          <cell r="G247">
            <v>300</v>
          </cell>
          <cell r="H247">
            <v>300</v>
          </cell>
          <cell r="L247">
            <v>286</v>
          </cell>
        </row>
        <row r="249">
          <cell r="B249" t="str">
            <v>MOD</v>
          </cell>
          <cell r="D249" t="str">
            <v>MANO DE OBRA</v>
          </cell>
        </row>
        <row r="250">
          <cell r="K250" t="str">
            <v>salario viejo</v>
          </cell>
          <cell r="L250">
            <v>408000</v>
          </cell>
        </row>
        <row r="251">
          <cell r="B251" t="str">
            <v>Ay</v>
          </cell>
          <cell r="C251" t="str">
            <v>MOD</v>
          </cell>
          <cell r="D251" t="str">
            <v>AYUDANTE</v>
          </cell>
          <cell r="E251" t="str">
            <v>Día</v>
          </cell>
          <cell r="F251">
            <v>29508</v>
          </cell>
          <cell r="G251">
            <v>29508</v>
          </cell>
          <cell r="H251">
            <v>29508</v>
          </cell>
          <cell r="I251">
            <v>31367.004000000001</v>
          </cell>
        </row>
        <row r="252">
          <cell r="B252" t="str">
            <v>Mast</v>
          </cell>
          <cell r="C252" t="str">
            <v>MOD</v>
          </cell>
          <cell r="D252" t="str">
            <v>MAESTRO</v>
          </cell>
          <cell r="E252" t="str">
            <v>Día</v>
          </cell>
          <cell r="F252">
            <v>118032</v>
          </cell>
          <cell r="G252">
            <v>118032</v>
          </cell>
          <cell r="H252">
            <v>118032</v>
          </cell>
          <cell r="I252">
            <v>125468.016</v>
          </cell>
          <cell r="K252" t="str">
            <v>salario hoy</v>
          </cell>
          <cell r="L252">
            <v>433704</v>
          </cell>
        </row>
        <row r="253">
          <cell r="B253" t="str">
            <v>Of-1</v>
          </cell>
          <cell r="C253" t="str">
            <v>MOD</v>
          </cell>
          <cell r="D253" t="str">
            <v>OFICIAL DE PRIMERA</v>
          </cell>
          <cell r="E253" t="str">
            <v>Día</v>
          </cell>
          <cell r="F253">
            <v>44262</v>
          </cell>
          <cell r="G253">
            <v>44262</v>
          </cell>
          <cell r="H253">
            <v>44262</v>
          </cell>
          <cell r="I253">
            <v>47050.506000000001</v>
          </cell>
        </row>
        <row r="254">
          <cell r="B254" t="str">
            <v>Of-2</v>
          </cell>
          <cell r="C254" t="str">
            <v>MOD</v>
          </cell>
          <cell r="D254" t="str">
            <v>OFICIAL DE SEGUNDA</v>
          </cell>
          <cell r="E254" t="str">
            <v>Día</v>
          </cell>
          <cell r="F254">
            <v>35409.599999999999</v>
          </cell>
          <cell r="G254">
            <v>35409.599999999999</v>
          </cell>
          <cell r="H254">
            <v>35409.599999999999</v>
          </cell>
          <cell r="I254">
            <v>37640.404799999997</v>
          </cell>
          <cell r="K254" t="str">
            <v>salario 2009</v>
          </cell>
        </row>
        <row r="255">
          <cell r="B255" t="str">
            <v>Cua-1</v>
          </cell>
          <cell r="C255" t="str">
            <v>MOD</v>
          </cell>
          <cell r="D255" t="str">
            <v>CUADRILLA DE ALBAÑILERIA</v>
          </cell>
          <cell r="E255" t="str">
            <v>Día</v>
          </cell>
          <cell r="F255">
            <v>227211.6</v>
          </cell>
          <cell r="G255">
            <v>227211.6</v>
          </cell>
          <cell r="H255">
            <v>227211.6</v>
          </cell>
          <cell r="L255" t="str">
            <v>NO CAMBIAR ESTOS VALORES</v>
          </cell>
        </row>
        <row r="256">
          <cell r="B256" t="str">
            <v>Cua-2</v>
          </cell>
          <cell r="C256" t="str">
            <v>MOD</v>
          </cell>
          <cell r="D256" t="str">
            <v>CUADRILLA DE CARPINTERIA</v>
          </cell>
          <cell r="E256" t="str">
            <v>Día</v>
          </cell>
          <cell r="F256">
            <v>191802</v>
          </cell>
          <cell r="G256">
            <v>191802</v>
          </cell>
          <cell r="H256">
            <v>191802</v>
          </cell>
        </row>
        <row r="257">
          <cell r="B257" t="str">
            <v>Cua-3</v>
          </cell>
          <cell r="C257" t="str">
            <v>MOD</v>
          </cell>
          <cell r="D257" t="str">
            <v>CUADRILLA DE PINTURA Y ACABADOS</v>
          </cell>
          <cell r="E257" t="str">
            <v>Día</v>
          </cell>
          <cell r="F257">
            <v>227211.6</v>
          </cell>
          <cell r="G257">
            <v>227211.6</v>
          </cell>
          <cell r="H257">
            <v>227211.6</v>
          </cell>
        </row>
        <row r="258">
          <cell r="B258" t="str">
            <v>Cua-4</v>
          </cell>
          <cell r="C258" t="str">
            <v>MOD</v>
          </cell>
          <cell r="D258" t="str">
            <v>CUADRILLA ELECTRICA Y PLOMERIA</v>
          </cell>
          <cell r="E258" t="str">
            <v>Día</v>
          </cell>
          <cell r="F258">
            <v>197703.6</v>
          </cell>
          <cell r="G258">
            <v>197703.6</v>
          </cell>
          <cell r="H258">
            <v>197703.6</v>
          </cell>
        </row>
        <row r="259">
          <cell r="B259" t="str">
            <v>cua-5</v>
          </cell>
          <cell r="C259" t="str">
            <v>MOD</v>
          </cell>
          <cell r="D259" t="str">
            <v>CUADRILLA DE CONCRETOS</v>
          </cell>
          <cell r="E259" t="str">
            <v>Día</v>
          </cell>
          <cell r="F259">
            <v>206556</v>
          </cell>
          <cell r="G259">
            <v>206556</v>
          </cell>
          <cell r="H259">
            <v>206556</v>
          </cell>
        </row>
        <row r="261">
          <cell r="B261" t="str">
            <v>Pin</v>
          </cell>
          <cell r="D261" t="str">
            <v>PINTURA</v>
          </cell>
        </row>
        <row r="262">
          <cell r="B262" t="str">
            <v>Pin-4</v>
          </cell>
          <cell r="C262" t="str">
            <v>Mat</v>
          </cell>
          <cell r="D262" t="str">
            <v>PINTURA TERMOPLASTICA DE 2,3 MM</v>
          </cell>
          <cell r="E262" t="str">
            <v>M 2</v>
          </cell>
          <cell r="F262">
            <v>30000</v>
          </cell>
          <cell r="H262">
            <v>41700</v>
          </cell>
        </row>
        <row r="263">
          <cell r="B263" t="str">
            <v>Pin-5</v>
          </cell>
          <cell r="C263" t="str">
            <v>Mat</v>
          </cell>
          <cell r="D263" t="str">
            <v>VINILO</v>
          </cell>
          <cell r="E263" t="str">
            <v>Gln</v>
          </cell>
          <cell r="H263">
            <v>40500</v>
          </cell>
        </row>
        <row r="264">
          <cell r="B264" t="str">
            <v>Pin-6</v>
          </cell>
          <cell r="C264" t="str">
            <v>Mat</v>
          </cell>
          <cell r="D264" t="str">
            <v>ESTUCO</v>
          </cell>
          <cell r="E264" t="str">
            <v>Gln</v>
          </cell>
          <cell r="H264">
            <v>25750</v>
          </cell>
        </row>
        <row r="265">
          <cell r="B265" t="str">
            <v>Pin-7</v>
          </cell>
          <cell r="C265" t="str">
            <v>Mat</v>
          </cell>
          <cell r="D265" t="str">
            <v>CAOLIN</v>
          </cell>
          <cell r="E265" t="str">
            <v>BLT</v>
          </cell>
          <cell r="H265">
            <v>8900</v>
          </cell>
        </row>
        <row r="266">
          <cell r="B266" t="str">
            <v>Pin-8</v>
          </cell>
          <cell r="C266" t="str">
            <v>Mat</v>
          </cell>
          <cell r="D266" t="str">
            <v>LIJA</v>
          </cell>
          <cell r="E266" t="str">
            <v>Und</v>
          </cell>
          <cell r="H266">
            <v>1000</v>
          </cell>
        </row>
        <row r="267">
          <cell r="B267" t="str">
            <v>Pin-9</v>
          </cell>
          <cell r="C267" t="str">
            <v>Mat</v>
          </cell>
          <cell r="D267" t="str">
            <v>YESO</v>
          </cell>
          <cell r="E267" t="str">
            <v>BLT</v>
          </cell>
          <cell r="H267">
            <v>18300</v>
          </cell>
        </row>
        <row r="268">
          <cell r="B268" t="str">
            <v>Pin-10</v>
          </cell>
          <cell r="C268" t="str">
            <v>Mat</v>
          </cell>
          <cell r="D268" t="str">
            <v>PINTURA DE ACEITE</v>
          </cell>
          <cell r="E268" t="str">
            <v>Gln</v>
          </cell>
          <cell r="H268">
            <v>45100</v>
          </cell>
        </row>
        <row r="270">
          <cell r="B270" t="str">
            <v>EnP</v>
          </cell>
          <cell r="D270" t="str">
            <v>ENCHAPES Y PISOS</v>
          </cell>
        </row>
        <row r="271">
          <cell r="B271" t="str">
            <v>EnP-1</v>
          </cell>
          <cell r="C271" t="str">
            <v>Mat</v>
          </cell>
          <cell r="D271" t="str">
            <v>BLANCO DE ZINC</v>
          </cell>
          <cell r="E271" t="str">
            <v>Klg</v>
          </cell>
          <cell r="H271">
            <v>5000</v>
          </cell>
        </row>
        <row r="272">
          <cell r="B272" t="str">
            <v>EnP-2</v>
          </cell>
          <cell r="C272" t="str">
            <v>Mat</v>
          </cell>
          <cell r="D272" t="str">
            <v>TABLON ALFA DE 30 X 30</v>
          </cell>
          <cell r="E272" t="str">
            <v>M 2</v>
          </cell>
          <cell r="H272">
            <v>25000</v>
          </cell>
        </row>
        <row r="273">
          <cell r="B273" t="str">
            <v>EnP-3</v>
          </cell>
          <cell r="C273" t="str">
            <v>Mat</v>
          </cell>
          <cell r="D273" t="str">
            <v>WAIPE</v>
          </cell>
          <cell r="E273" t="str">
            <v>Klg</v>
          </cell>
          <cell r="H273">
            <v>5500</v>
          </cell>
        </row>
        <row r="274">
          <cell r="B274" t="str">
            <v>EnP-4</v>
          </cell>
          <cell r="C274" t="str">
            <v>Mat</v>
          </cell>
          <cell r="E274" t="str">
            <v>M 2</v>
          </cell>
        </row>
        <row r="275">
          <cell r="B275" t="str">
            <v>EnP-5</v>
          </cell>
          <cell r="C275" t="str">
            <v>Mat</v>
          </cell>
          <cell r="D275" t="str">
            <v>MINERAL ROJO</v>
          </cell>
          <cell r="E275" t="str">
            <v>Klg</v>
          </cell>
          <cell r="H275">
            <v>2000</v>
          </cell>
        </row>
        <row r="277">
          <cell r="B277" t="str">
            <v>San</v>
          </cell>
          <cell r="D277" t="str">
            <v>SANITARIA</v>
          </cell>
        </row>
        <row r="278">
          <cell r="B278" t="str">
            <v>San-3</v>
          </cell>
          <cell r="C278" t="str">
            <v>Mat</v>
          </cell>
          <cell r="D278" t="str">
            <v xml:space="preserve">CODO SANITARIO DE  2" X 90º 1/4 C*C </v>
          </cell>
          <cell r="E278" t="str">
            <v>Und</v>
          </cell>
          <cell r="F278">
            <v>866</v>
          </cell>
          <cell r="G278">
            <v>906</v>
          </cell>
          <cell r="H278">
            <v>1886</v>
          </cell>
        </row>
        <row r="279">
          <cell r="B279" t="str">
            <v>San-4</v>
          </cell>
          <cell r="C279" t="str">
            <v>Mat</v>
          </cell>
          <cell r="D279" t="str">
            <v>CODO SANITARIO PVC DE 4" C C</v>
          </cell>
          <cell r="E279" t="str">
            <v>Und</v>
          </cell>
          <cell r="F279">
            <v>7253</v>
          </cell>
          <cell r="G279">
            <v>3613</v>
          </cell>
          <cell r="H279">
            <v>7528</v>
          </cell>
        </row>
        <row r="280">
          <cell r="B280" t="str">
            <v>San-5</v>
          </cell>
          <cell r="C280" t="str">
            <v>Mat</v>
          </cell>
          <cell r="D280" t="str">
            <v>CODO SANITARIO DE 2" * 45º C*E</v>
          </cell>
          <cell r="E280" t="str">
            <v>Und</v>
          </cell>
          <cell r="F280">
            <v>866</v>
          </cell>
          <cell r="G280">
            <v>1117</v>
          </cell>
          <cell r="H280">
            <v>2259</v>
          </cell>
        </row>
        <row r="281">
          <cell r="B281" t="str">
            <v>San-6</v>
          </cell>
          <cell r="C281" t="str">
            <v>MOD</v>
          </cell>
          <cell r="D281" t="str">
            <v>CUADRILLA HIDROSANITARIA</v>
          </cell>
          <cell r="E281" t="str">
            <v>Gbl</v>
          </cell>
          <cell r="F281">
            <v>60000</v>
          </cell>
          <cell r="G281">
            <v>70000</v>
          </cell>
        </row>
        <row r="282">
          <cell r="B282" t="str">
            <v>San-7</v>
          </cell>
          <cell r="C282" t="str">
            <v>Mat</v>
          </cell>
          <cell r="D282" t="str">
            <v>CONSUMIBLES</v>
          </cell>
          <cell r="E282" t="str">
            <v>Gbl</v>
          </cell>
          <cell r="F282">
            <v>2000</v>
          </cell>
          <cell r="G282">
            <v>2000</v>
          </cell>
          <cell r="H282">
            <v>3000</v>
          </cell>
        </row>
        <row r="283">
          <cell r="B283" t="str">
            <v>San-8</v>
          </cell>
          <cell r="C283" t="str">
            <v>Mat</v>
          </cell>
          <cell r="D283" t="str">
            <v>SIFON SANITARIO 180º C*C DE 2"</v>
          </cell>
          <cell r="E283" t="str">
            <v>Und</v>
          </cell>
          <cell r="F283">
            <v>1431</v>
          </cell>
          <cell r="G283">
            <v>1499</v>
          </cell>
          <cell r="H283">
            <v>3122</v>
          </cell>
        </row>
        <row r="284">
          <cell r="B284" t="str">
            <v>San-10</v>
          </cell>
          <cell r="C284" t="str">
            <v>Mat</v>
          </cell>
          <cell r="D284" t="str">
            <v>NIPLE GALVANIZADO</v>
          </cell>
          <cell r="E284" t="str">
            <v>Und</v>
          </cell>
          <cell r="F284">
            <v>1200</v>
          </cell>
          <cell r="G284">
            <v>1200</v>
          </cell>
          <cell r="H284">
            <v>1500</v>
          </cell>
        </row>
        <row r="285">
          <cell r="B285" t="str">
            <v>San-11</v>
          </cell>
          <cell r="C285" t="str">
            <v>Mat</v>
          </cell>
          <cell r="D285" t="str">
            <v>YEE DE 2"</v>
          </cell>
          <cell r="E285" t="str">
            <v>Und</v>
          </cell>
          <cell r="F285">
            <v>1500</v>
          </cell>
          <cell r="G285">
            <v>1978</v>
          </cell>
          <cell r="H285">
            <v>4120</v>
          </cell>
        </row>
        <row r="286">
          <cell r="B286" t="str">
            <v>San-12</v>
          </cell>
          <cell r="C286" t="str">
            <v>Mat</v>
          </cell>
          <cell r="D286" t="str">
            <v>REJILLA</v>
          </cell>
          <cell r="E286" t="str">
            <v>Und</v>
          </cell>
          <cell r="F286">
            <v>1300</v>
          </cell>
          <cell r="G286">
            <v>1133</v>
          </cell>
          <cell r="H286">
            <v>3500</v>
          </cell>
        </row>
        <row r="287">
          <cell r="B287" t="str">
            <v>San-13</v>
          </cell>
          <cell r="C287" t="str">
            <v>Mat</v>
          </cell>
          <cell r="D287" t="str">
            <v>TAPA POZUELO</v>
          </cell>
          <cell r="E287" t="str">
            <v>Und</v>
          </cell>
          <cell r="F287">
            <v>3500</v>
          </cell>
          <cell r="G287">
            <v>3500</v>
          </cell>
          <cell r="H287">
            <v>5000</v>
          </cell>
        </row>
        <row r="288">
          <cell r="B288" t="str">
            <v>San-14</v>
          </cell>
          <cell r="C288" t="str">
            <v>Mat</v>
          </cell>
          <cell r="D288" t="str">
            <v>SOLDADURA PVC</v>
          </cell>
          <cell r="F288">
            <v>9000</v>
          </cell>
          <cell r="G288">
            <v>1979</v>
          </cell>
          <cell r="H288">
            <v>3200</v>
          </cell>
        </row>
        <row r="289">
          <cell r="B289" t="str">
            <v>San-16</v>
          </cell>
          <cell r="C289" t="str">
            <v>Mat</v>
          </cell>
          <cell r="D289" t="str">
            <v>TUBERIA PVC SANITARIA DE 4"</v>
          </cell>
          <cell r="E289" t="str">
            <v>M L</v>
          </cell>
          <cell r="F289">
            <v>7490</v>
          </cell>
          <cell r="G289">
            <v>6533</v>
          </cell>
          <cell r="H289">
            <v>16334</v>
          </cell>
        </row>
        <row r="290">
          <cell r="B290" t="str">
            <v>San-17</v>
          </cell>
          <cell r="C290" t="str">
            <v>Mat</v>
          </cell>
          <cell r="D290" t="str">
            <v>TUBERIA DE VENTILACION DE 3"</v>
          </cell>
          <cell r="E290" t="str">
            <v>M L</v>
          </cell>
          <cell r="F290">
            <v>3056</v>
          </cell>
          <cell r="G290">
            <v>2669</v>
          </cell>
          <cell r="H290">
            <v>11721</v>
          </cell>
        </row>
        <row r="291">
          <cell r="B291" t="str">
            <v>San-19</v>
          </cell>
          <cell r="C291" t="str">
            <v>Mat</v>
          </cell>
          <cell r="D291" t="str">
            <v>TUBERIA SANITARIA PVC DE 2"</v>
          </cell>
          <cell r="E291" t="str">
            <v>M L</v>
          </cell>
          <cell r="F291">
            <v>3598</v>
          </cell>
          <cell r="G291">
            <v>3139</v>
          </cell>
          <cell r="H291">
            <v>7847</v>
          </cell>
        </row>
        <row r="292">
          <cell r="B292" t="str">
            <v>San-20</v>
          </cell>
          <cell r="C292" t="str">
            <v>Mat</v>
          </cell>
          <cell r="D292" t="str">
            <v>TUBERIA SANITARIA PVC DE 6"</v>
          </cell>
          <cell r="E292" t="str">
            <v>M L</v>
          </cell>
          <cell r="H292">
            <v>24723.440000000002</v>
          </cell>
        </row>
        <row r="293">
          <cell r="B293" t="str">
            <v>San-21</v>
          </cell>
          <cell r="C293" t="str">
            <v>Mat</v>
          </cell>
          <cell r="D293" t="str">
            <v>TUBERIA SANITARIA PVC DE 8"</v>
          </cell>
          <cell r="E293" t="str">
            <v>M L</v>
          </cell>
          <cell r="H293">
            <v>36141.760000000002</v>
          </cell>
        </row>
        <row r="294">
          <cell r="B294" t="str">
            <v>San-22</v>
          </cell>
          <cell r="C294" t="str">
            <v>Mat</v>
          </cell>
          <cell r="D294" t="str">
            <v>TUBERIA SANITARIA PVC DE 10"</v>
          </cell>
          <cell r="E294" t="str">
            <v>M L</v>
          </cell>
          <cell r="H294">
            <v>53165.36</v>
          </cell>
        </row>
        <row r="295">
          <cell r="B295" t="str">
            <v>San-23</v>
          </cell>
          <cell r="C295" t="str">
            <v>Mat</v>
          </cell>
          <cell r="D295" t="str">
            <v>TUBERIA SANITARIA PVC DE 12"</v>
          </cell>
          <cell r="E295" t="str">
            <v>M L</v>
          </cell>
          <cell r="H295">
            <v>76778.98000000001</v>
          </cell>
        </row>
        <row r="296">
          <cell r="B296" t="str">
            <v>San-25</v>
          </cell>
          <cell r="C296" t="str">
            <v>Mat</v>
          </cell>
          <cell r="D296" t="str">
            <v>TUBERIA SANITARIA PVC DE 16"</v>
          </cell>
          <cell r="E296" t="str">
            <v>M L</v>
          </cell>
          <cell r="H296">
            <v>118922.46</v>
          </cell>
        </row>
        <row r="297">
          <cell r="B297" t="str">
            <v>San-26</v>
          </cell>
          <cell r="C297" t="str">
            <v>Mat</v>
          </cell>
          <cell r="D297" t="str">
            <v>TUBERIA SANITARIA PVC DE 20"</v>
          </cell>
          <cell r="E297" t="str">
            <v>M L</v>
          </cell>
          <cell r="H297">
            <v>189735.76</v>
          </cell>
        </row>
        <row r="298">
          <cell r="B298" t="str">
            <v>San-27</v>
          </cell>
          <cell r="C298" t="str">
            <v>Mat</v>
          </cell>
          <cell r="D298" t="str">
            <v>TUBERIA SANITARIA PVC DE 24"</v>
          </cell>
          <cell r="E298" t="str">
            <v>M L</v>
          </cell>
          <cell r="H298">
            <v>233722.58000000002</v>
          </cell>
        </row>
        <row r="299">
          <cell r="B299" t="str">
            <v>San-28</v>
          </cell>
          <cell r="C299" t="str">
            <v>Mat</v>
          </cell>
          <cell r="D299" t="str">
            <v>CODO SANITARIO DE 6" X 90º</v>
          </cell>
          <cell r="E299" t="str">
            <v>Und</v>
          </cell>
          <cell r="H299">
            <v>64304</v>
          </cell>
        </row>
        <row r="300">
          <cell r="B300" t="str">
            <v>San-29</v>
          </cell>
          <cell r="C300" t="str">
            <v>Mat</v>
          </cell>
          <cell r="D300" t="str">
            <v>TUBERIA SANITARIA PVC DE 27"</v>
          </cell>
          <cell r="E300" t="str">
            <v>M L</v>
          </cell>
          <cell r="H300">
            <v>280792</v>
          </cell>
        </row>
        <row r="302">
          <cell r="B302" t="str">
            <v>Var</v>
          </cell>
          <cell r="D302" t="str">
            <v>VARIOS</v>
          </cell>
        </row>
        <row r="303">
          <cell r="B303" t="str">
            <v>Var-1</v>
          </cell>
          <cell r="C303" t="str">
            <v>Mat</v>
          </cell>
          <cell r="D303" t="str">
            <v>MATERIALES DE ASEO</v>
          </cell>
          <cell r="E303" t="str">
            <v>Gbl</v>
          </cell>
          <cell r="F303">
            <v>20000</v>
          </cell>
          <cell r="G303">
            <v>20000</v>
          </cell>
          <cell r="H303">
            <v>22000</v>
          </cell>
        </row>
        <row r="304">
          <cell r="B304" t="str">
            <v>Var-2</v>
          </cell>
          <cell r="C304" t="str">
            <v>Mat</v>
          </cell>
          <cell r="D304" t="str">
            <v>DESPERDICIO</v>
          </cell>
          <cell r="E304" t="str">
            <v>Gbl</v>
          </cell>
        </row>
        <row r="305">
          <cell r="B305" t="str">
            <v>Var-3</v>
          </cell>
          <cell r="C305" t="str">
            <v>Mat</v>
          </cell>
          <cell r="D305" t="str">
            <v>GRAMA</v>
          </cell>
          <cell r="E305" t="str">
            <v>M2</v>
          </cell>
          <cell r="H305">
            <v>1800</v>
          </cell>
        </row>
        <row r="306">
          <cell r="B306" t="str">
            <v>VAR-4</v>
          </cell>
          <cell r="C306" t="str">
            <v>Mat</v>
          </cell>
          <cell r="D306" t="str">
            <v>ARBOLES</v>
          </cell>
          <cell r="E306" t="str">
            <v>Und</v>
          </cell>
          <cell r="H306">
            <v>85000</v>
          </cell>
        </row>
        <row r="307">
          <cell r="B307" t="str">
            <v>Var-5</v>
          </cell>
          <cell r="C307" t="str">
            <v>Mat</v>
          </cell>
          <cell r="D307" t="str">
            <v>ABONOS</v>
          </cell>
          <cell r="E307" t="str">
            <v>Klg</v>
          </cell>
          <cell r="H307">
            <v>1300</v>
          </cell>
        </row>
        <row r="308">
          <cell r="B308" t="str">
            <v>Var-6</v>
          </cell>
          <cell r="C308" t="str">
            <v>Mat</v>
          </cell>
          <cell r="D308" t="str">
            <v>SIKAFLOOR-3 QUARTZ-TOP</v>
          </cell>
          <cell r="E308" t="str">
            <v>Klg</v>
          </cell>
          <cell r="H308">
            <v>883.33333333333337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J66"/>
  <sheetViews>
    <sheetView view="pageBreakPreview" topLeftCell="A53" zoomScaleNormal="100" zoomScaleSheetLayoutView="100" workbookViewId="0">
      <selection activeCell="I2" sqref="I2"/>
    </sheetView>
  </sheetViews>
  <sheetFormatPr baseColWidth="10" defaultRowHeight="14.4"/>
  <cols>
    <col min="1" max="1" width="6.44140625" customWidth="1"/>
    <col min="2" max="2" width="65" customWidth="1"/>
    <col min="3" max="3" width="8.33203125" style="1" customWidth="1"/>
    <col min="4" max="4" width="10.109375" style="3" customWidth="1"/>
    <col min="5" max="5" width="18.109375" style="23" customWidth="1"/>
    <col min="6" max="6" width="23.44140625" style="24" customWidth="1"/>
    <col min="8" max="8" width="14.5546875" bestFit="1" customWidth="1"/>
    <col min="9" max="9" width="12.33203125" bestFit="1" customWidth="1"/>
    <col min="252" max="252" width="8.109375" customWidth="1"/>
    <col min="253" max="253" width="51.88671875" customWidth="1"/>
    <col min="254" max="254" width="4.88671875" customWidth="1"/>
    <col min="255" max="255" width="6.88671875" customWidth="1"/>
    <col min="256" max="256" width="13.33203125" customWidth="1"/>
    <col min="257" max="257" width="19.6640625" customWidth="1"/>
    <col min="258" max="258" width="34.44140625" customWidth="1"/>
    <col min="508" max="508" width="8.109375" customWidth="1"/>
    <col min="509" max="509" width="51.88671875" customWidth="1"/>
    <col min="510" max="510" width="4.88671875" customWidth="1"/>
    <col min="511" max="511" width="6.88671875" customWidth="1"/>
    <col min="512" max="512" width="13.33203125" customWidth="1"/>
    <col min="513" max="513" width="19.6640625" customWidth="1"/>
    <col min="514" max="514" width="34.44140625" customWidth="1"/>
    <col min="764" max="764" width="8.109375" customWidth="1"/>
    <col min="765" max="765" width="51.88671875" customWidth="1"/>
    <col min="766" max="766" width="4.88671875" customWidth="1"/>
    <col min="767" max="767" width="6.88671875" customWidth="1"/>
    <col min="768" max="768" width="13.33203125" customWidth="1"/>
    <col min="769" max="769" width="19.6640625" customWidth="1"/>
    <col min="770" max="770" width="34.44140625" customWidth="1"/>
    <col min="1020" max="1020" width="8.109375" customWidth="1"/>
    <col min="1021" max="1021" width="51.88671875" customWidth="1"/>
    <col min="1022" max="1022" width="4.88671875" customWidth="1"/>
    <col min="1023" max="1023" width="6.88671875" customWidth="1"/>
    <col min="1024" max="1024" width="13.33203125" customWidth="1"/>
    <col min="1025" max="1025" width="19.6640625" customWidth="1"/>
    <col min="1026" max="1026" width="34.44140625" customWidth="1"/>
    <col min="1276" max="1276" width="8.109375" customWidth="1"/>
    <col min="1277" max="1277" width="51.88671875" customWidth="1"/>
    <col min="1278" max="1278" width="4.88671875" customWidth="1"/>
    <col min="1279" max="1279" width="6.88671875" customWidth="1"/>
    <col min="1280" max="1280" width="13.33203125" customWidth="1"/>
    <col min="1281" max="1281" width="19.6640625" customWidth="1"/>
    <col min="1282" max="1282" width="34.44140625" customWidth="1"/>
    <col min="1532" max="1532" width="8.109375" customWidth="1"/>
    <col min="1533" max="1533" width="51.88671875" customWidth="1"/>
    <col min="1534" max="1534" width="4.88671875" customWidth="1"/>
    <col min="1535" max="1535" width="6.88671875" customWidth="1"/>
    <col min="1536" max="1536" width="13.33203125" customWidth="1"/>
    <col min="1537" max="1537" width="19.6640625" customWidth="1"/>
    <col min="1538" max="1538" width="34.44140625" customWidth="1"/>
    <col min="1788" max="1788" width="8.109375" customWidth="1"/>
    <col min="1789" max="1789" width="51.88671875" customWidth="1"/>
    <col min="1790" max="1790" width="4.88671875" customWidth="1"/>
    <col min="1791" max="1791" width="6.88671875" customWidth="1"/>
    <col min="1792" max="1792" width="13.33203125" customWidth="1"/>
    <col min="1793" max="1793" width="19.6640625" customWidth="1"/>
    <col min="1794" max="1794" width="34.44140625" customWidth="1"/>
    <col min="2044" max="2044" width="8.109375" customWidth="1"/>
    <col min="2045" max="2045" width="51.88671875" customWidth="1"/>
    <col min="2046" max="2046" width="4.88671875" customWidth="1"/>
    <col min="2047" max="2047" width="6.88671875" customWidth="1"/>
    <col min="2048" max="2048" width="13.33203125" customWidth="1"/>
    <col min="2049" max="2049" width="19.6640625" customWidth="1"/>
    <col min="2050" max="2050" width="34.44140625" customWidth="1"/>
    <col min="2300" max="2300" width="8.109375" customWidth="1"/>
    <col min="2301" max="2301" width="51.88671875" customWidth="1"/>
    <col min="2302" max="2302" width="4.88671875" customWidth="1"/>
    <col min="2303" max="2303" width="6.88671875" customWidth="1"/>
    <col min="2304" max="2304" width="13.33203125" customWidth="1"/>
    <col min="2305" max="2305" width="19.6640625" customWidth="1"/>
    <col min="2306" max="2306" width="34.44140625" customWidth="1"/>
    <col min="2556" max="2556" width="8.109375" customWidth="1"/>
    <col min="2557" max="2557" width="51.88671875" customWidth="1"/>
    <col min="2558" max="2558" width="4.88671875" customWidth="1"/>
    <col min="2559" max="2559" width="6.88671875" customWidth="1"/>
    <col min="2560" max="2560" width="13.33203125" customWidth="1"/>
    <col min="2561" max="2561" width="19.6640625" customWidth="1"/>
    <col min="2562" max="2562" width="34.44140625" customWidth="1"/>
    <col min="2812" max="2812" width="8.109375" customWidth="1"/>
    <col min="2813" max="2813" width="51.88671875" customWidth="1"/>
    <col min="2814" max="2814" width="4.88671875" customWidth="1"/>
    <col min="2815" max="2815" width="6.88671875" customWidth="1"/>
    <col min="2816" max="2816" width="13.33203125" customWidth="1"/>
    <col min="2817" max="2817" width="19.6640625" customWidth="1"/>
    <col min="2818" max="2818" width="34.44140625" customWidth="1"/>
    <col min="3068" max="3068" width="8.109375" customWidth="1"/>
    <col min="3069" max="3069" width="51.88671875" customWidth="1"/>
    <col min="3070" max="3070" width="4.88671875" customWidth="1"/>
    <col min="3071" max="3071" width="6.88671875" customWidth="1"/>
    <col min="3072" max="3072" width="13.33203125" customWidth="1"/>
    <col min="3073" max="3073" width="19.6640625" customWidth="1"/>
    <col min="3074" max="3074" width="34.44140625" customWidth="1"/>
    <col min="3324" max="3324" width="8.109375" customWidth="1"/>
    <col min="3325" max="3325" width="51.88671875" customWidth="1"/>
    <col min="3326" max="3326" width="4.88671875" customWidth="1"/>
    <col min="3327" max="3327" width="6.88671875" customWidth="1"/>
    <col min="3328" max="3328" width="13.33203125" customWidth="1"/>
    <col min="3329" max="3329" width="19.6640625" customWidth="1"/>
    <col min="3330" max="3330" width="34.44140625" customWidth="1"/>
    <col min="3580" max="3580" width="8.109375" customWidth="1"/>
    <col min="3581" max="3581" width="51.88671875" customWidth="1"/>
    <col min="3582" max="3582" width="4.88671875" customWidth="1"/>
    <col min="3583" max="3583" width="6.88671875" customWidth="1"/>
    <col min="3584" max="3584" width="13.33203125" customWidth="1"/>
    <col min="3585" max="3585" width="19.6640625" customWidth="1"/>
    <col min="3586" max="3586" width="34.44140625" customWidth="1"/>
    <col min="3836" max="3836" width="8.109375" customWidth="1"/>
    <col min="3837" max="3837" width="51.88671875" customWidth="1"/>
    <col min="3838" max="3838" width="4.88671875" customWidth="1"/>
    <col min="3839" max="3839" width="6.88671875" customWidth="1"/>
    <col min="3840" max="3840" width="13.33203125" customWidth="1"/>
    <col min="3841" max="3841" width="19.6640625" customWidth="1"/>
    <col min="3842" max="3842" width="34.44140625" customWidth="1"/>
    <col min="4092" max="4092" width="8.109375" customWidth="1"/>
    <col min="4093" max="4093" width="51.88671875" customWidth="1"/>
    <col min="4094" max="4094" width="4.88671875" customWidth="1"/>
    <col min="4095" max="4095" width="6.88671875" customWidth="1"/>
    <col min="4096" max="4096" width="13.33203125" customWidth="1"/>
    <col min="4097" max="4097" width="19.6640625" customWidth="1"/>
    <col min="4098" max="4098" width="34.44140625" customWidth="1"/>
    <col min="4348" max="4348" width="8.109375" customWidth="1"/>
    <col min="4349" max="4349" width="51.88671875" customWidth="1"/>
    <col min="4350" max="4350" width="4.88671875" customWidth="1"/>
    <col min="4351" max="4351" width="6.88671875" customWidth="1"/>
    <col min="4352" max="4352" width="13.33203125" customWidth="1"/>
    <col min="4353" max="4353" width="19.6640625" customWidth="1"/>
    <col min="4354" max="4354" width="34.44140625" customWidth="1"/>
    <col min="4604" max="4604" width="8.109375" customWidth="1"/>
    <col min="4605" max="4605" width="51.88671875" customWidth="1"/>
    <col min="4606" max="4606" width="4.88671875" customWidth="1"/>
    <col min="4607" max="4607" width="6.88671875" customWidth="1"/>
    <col min="4608" max="4608" width="13.33203125" customWidth="1"/>
    <col min="4609" max="4609" width="19.6640625" customWidth="1"/>
    <col min="4610" max="4610" width="34.44140625" customWidth="1"/>
    <col min="4860" max="4860" width="8.109375" customWidth="1"/>
    <col min="4861" max="4861" width="51.88671875" customWidth="1"/>
    <col min="4862" max="4862" width="4.88671875" customWidth="1"/>
    <col min="4863" max="4863" width="6.88671875" customWidth="1"/>
    <col min="4864" max="4864" width="13.33203125" customWidth="1"/>
    <col min="4865" max="4865" width="19.6640625" customWidth="1"/>
    <col min="4866" max="4866" width="34.44140625" customWidth="1"/>
    <col min="5116" max="5116" width="8.109375" customWidth="1"/>
    <col min="5117" max="5117" width="51.88671875" customWidth="1"/>
    <col min="5118" max="5118" width="4.88671875" customWidth="1"/>
    <col min="5119" max="5119" width="6.88671875" customWidth="1"/>
    <col min="5120" max="5120" width="13.33203125" customWidth="1"/>
    <col min="5121" max="5121" width="19.6640625" customWidth="1"/>
    <col min="5122" max="5122" width="34.44140625" customWidth="1"/>
    <col min="5372" max="5372" width="8.109375" customWidth="1"/>
    <col min="5373" max="5373" width="51.88671875" customWidth="1"/>
    <col min="5374" max="5374" width="4.88671875" customWidth="1"/>
    <col min="5375" max="5375" width="6.88671875" customWidth="1"/>
    <col min="5376" max="5376" width="13.33203125" customWidth="1"/>
    <col min="5377" max="5377" width="19.6640625" customWidth="1"/>
    <col min="5378" max="5378" width="34.44140625" customWidth="1"/>
    <col min="5628" max="5628" width="8.109375" customWidth="1"/>
    <col min="5629" max="5629" width="51.88671875" customWidth="1"/>
    <col min="5630" max="5630" width="4.88671875" customWidth="1"/>
    <col min="5631" max="5631" width="6.88671875" customWidth="1"/>
    <col min="5632" max="5632" width="13.33203125" customWidth="1"/>
    <col min="5633" max="5633" width="19.6640625" customWidth="1"/>
    <col min="5634" max="5634" width="34.44140625" customWidth="1"/>
    <col min="5884" max="5884" width="8.109375" customWidth="1"/>
    <col min="5885" max="5885" width="51.88671875" customWidth="1"/>
    <col min="5886" max="5886" width="4.88671875" customWidth="1"/>
    <col min="5887" max="5887" width="6.88671875" customWidth="1"/>
    <col min="5888" max="5888" width="13.33203125" customWidth="1"/>
    <col min="5889" max="5889" width="19.6640625" customWidth="1"/>
    <col min="5890" max="5890" width="34.44140625" customWidth="1"/>
    <col min="6140" max="6140" width="8.109375" customWidth="1"/>
    <col min="6141" max="6141" width="51.88671875" customWidth="1"/>
    <col min="6142" max="6142" width="4.88671875" customWidth="1"/>
    <col min="6143" max="6143" width="6.88671875" customWidth="1"/>
    <col min="6144" max="6144" width="13.33203125" customWidth="1"/>
    <col min="6145" max="6145" width="19.6640625" customWidth="1"/>
    <col min="6146" max="6146" width="34.44140625" customWidth="1"/>
    <col min="6396" max="6396" width="8.109375" customWidth="1"/>
    <col min="6397" max="6397" width="51.88671875" customWidth="1"/>
    <col min="6398" max="6398" width="4.88671875" customWidth="1"/>
    <col min="6399" max="6399" width="6.88671875" customWidth="1"/>
    <col min="6400" max="6400" width="13.33203125" customWidth="1"/>
    <col min="6401" max="6401" width="19.6640625" customWidth="1"/>
    <col min="6402" max="6402" width="34.44140625" customWidth="1"/>
    <col min="6652" max="6652" width="8.109375" customWidth="1"/>
    <col min="6653" max="6653" width="51.88671875" customWidth="1"/>
    <col min="6654" max="6654" width="4.88671875" customWidth="1"/>
    <col min="6655" max="6655" width="6.88671875" customWidth="1"/>
    <col min="6656" max="6656" width="13.33203125" customWidth="1"/>
    <col min="6657" max="6657" width="19.6640625" customWidth="1"/>
    <col min="6658" max="6658" width="34.44140625" customWidth="1"/>
    <col min="6908" max="6908" width="8.109375" customWidth="1"/>
    <col min="6909" max="6909" width="51.88671875" customWidth="1"/>
    <col min="6910" max="6910" width="4.88671875" customWidth="1"/>
    <col min="6911" max="6911" width="6.88671875" customWidth="1"/>
    <col min="6912" max="6912" width="13.33203125" customWidth="1"/>
    <col min="6913" max="6913" width="19.6640625" customWidth="1"/>
    <col min="6914" max="6914" width="34.44140625" customWidth="1"/>
    <col min="7164" max="7164" width="8.109375" customWidth="1"/>
    <col min="7165" max="7165" width="51.88671875" customWidth="1"/>
    <col min="7166" max="7166" width="4.88671875" customWidth="1"/>
    <col min="7167" max="7167" width="6.88671875" customWidth="1"/>
    <col min="7168" max="7168" width="13.33203125" customWidth="1"/>
    <col min="7169" max="7169" width="19.6640625" customWidth="1"/>
    <col min="7170" max="7170" width="34.44140625" customWidth="1"/>
    <col min="7420" max="7420" width="8.109375" customWidth="1"/>
    <col min="7421" max="7421" width="51.88671875" customWidth="1"/>
    <col min="7422" max="7422" width="4.88671875" customWidth="1"/>
    <col min="7423" max="7423" width="6.88671875" customWidth="1"/>
    <col min="7424" max="7424" width="13.33203125" customWidth="1"/>
    <col min="7425" max="7425" width="19.6640625" customWidth="1"/>
    <col min="7426" max="7426" width="34.44140625" customWidth="1"/>
    <col min="7676" max="7676" width="8.109375" customWidth="1"/>
    <col min="7677" max="7677" width="51.88671875" customWidth="1"/>
    <col min="7678" max="7678" width="4.88671875" customWidth="1"/>
    <col min="7679" max="7679" width="6.88671875" customWidth="1"/>
    <col min="7680" max="7680" width="13.33203125" customWidth="1"/>
    <col min="7681" max="7681" width="19.6640625" customWidth="1"/>
    <col min="7682" max="7682" width="34.44140625" customWidth="1"/>
    <col min="7932" max="7932" width="8.109375" customWidth="1"/>
    <col min="7933" max="7933" width="51.88671875" customWidth="1"/>
    <col min="7934" max="7934" width="4.88671875" customWidth="1"/>
    <col min="7935" max="7935" width="6.88671875" customWidth="1"/>
    <col min="7936" max="7936" width="13.33203125" customWidth="1"/>
    <col min="7937" max="7937" width="19.6640625" customWidth="1"/>
    <col min="7938" max="7938" width="34.44140625" customWidth="1"/>
    <col min="8188" max="8188" width="8.109375" customWidth="1"/>
    <col min="8189" max="8189" width="51.88671875" customWidth="1"/>
    <col min="8190" max="8190" width="4.88671875" customWidth="1"/>
    <col min="8191" max="8191" width="6.88671875" customWidth="1"/>
    <col min="8192" max="8192" width="13.33203125" customWidth="1"/>
    <col min="8193" max="8193" width="19.6640625" customWidth="1"/>
    <col min="8194" max="8194" width="34.44140625" customWidth="1"/>
    <col min="8444" max="8444" width="8.109375" customWidth="1"/>
    <col min="8445" max="8445" width="51.88671875" customWidth="1"/>
    <col min="8446" max="8446" width="4.88671875" customWidth="1"/>
    <col min="8447" max="8447" width="6.88671875" customWidth="1"/>
    <col min="8448" max="8448" width="13.33203125" customWidth="1"/>
    <col min="8449" max="8449" width="19.6640625" customWidth="1"/>
    <col min="8450" max="8450" width="34.44140625" customWidth="1"/>
    <col min="8700" max="8700" width="8.109375" customWidth="1"/>
    <col min="8701" max="8701" width="51.88671875" customWidth="1"/>
    <col min="8702" max="8702" width="4.88671875" customWidth="1"/>
    <col min="8703" max="8703" width="6.88671875" customWidth="1"/>
    <col min="8704" max="8704" width="13.33203125" customWidth="1"/>
    <col min="8705" max="8705" width="19.6640625" customWidth="1"/>
    <col min="8706" max="8706" width="34.44140625" customWidth="1"/>
    <col min="8956" max="8956" width="8.109375" customWidth="1"/>
    <col min="8957" max="8957" width="51.88671875" customWidth="1"/>
    <col min="8958" max="8958" width="4.88671875" customWidth="1"/>
    <col min="8959" max="8959" width="6.88671875" customWidth="1"/>
    <col min="8960" max="8960" width="13.33203125" customWidth="1"/>
    <col min="8961" max="8961" width="19.6640625" customWidth="1"/>
    <col min="8962" max="8962" width="34.44140625" customWidth="1"/>
    <col min="9212" max="9212" width="8.109375" customWidth="1"/>
    <col min="9213" max="9213" width="51.88671875" customWidth="1"/>
    <col min="9214" max="9214" width="4.88671875" customWidth="1"/>
    <col min="9215" max="9215" width="6.88671875" customWidth="1"/>
    <col min="9216" max="9216" width="13.33203125" customWidth="1"/>
    <col min="9217" max="9217" width="19.6640625" customWidth="1"/>
    <col min="9218" max="9218" width="34.44140625" customWidth="1"/>
    <col min="9468" max="9468" width="8.109375" customWidth="1"/>
    <col min="9469" max="9469" width="51.88671875" customWidth="1"/>
    <col min="9470" max="9470" width="4.88671875" customWidth="1"/>
    <col min="9471" max="9471" width="6.88671875" customWidth="1"/>
    <col min="9472" max="9472" width="13.33203125" customWidth="1"/>
    <col min="9473" max="9473" width="19.6640625" customWidth="1"/>
    <col min="9474" max="9474" width="34.44140625" customWidth="1"/>
    <col min="9724" max="9724" width="8.109375" customWidth="1"/>
    <col min="9725" max="9725" width="51.88671875" customWidth="1"/>
    <col min="9726" max="9726" width="4.88671875" customWidth="1"/>
    <col min="9727" max="9727" width="6.88671875" customWidth="1"/>
    <col min="9728" max="9728" width="13.33203125" customWidth="1"/>
    <col min="9729" max="9729" width="19.6640625" customWidth="1"/>
    <col min="9730" max="9730" width="34.44140625" customWidth="1"/>
    <col min="9980" max="9980" width="8.109375" customWidth="1"/>
    <col min="9981" max="9981" width="51.88671875" customWidth="1"/>
    <col min="9982" max="9982" width="4.88671875" customWidth="1"/>
    <col min="9983" max="9983" width="6.88671875" customWidth="1"/>
    <col min="9984" max="9984" width="13.33203125" customWidth="1"/>
    <col min="9985" max="9985" width="19.6640625" customWidth="1"/>
    <col min="9986" max="9986" width="34.44140625" customWidth="1"/>
    <col min="10236" max="10236" width="8.109375" customWidth="1"/>
    <col min="10237" max="10237" width="51.88671875" customWidth="1"/>
    <col min="10238" max="10238" width="4.88671875" customWidth="1"/>
    <col min="10239" max="10239" width="6.88671875" customWidth="1"/>
    <col min="10240" max="10240" width="13.33203125" customWidth="1"/>
    <col min="10241" max="10241" width="19.6640625" customWidth="1"/>
    <col min="10242" max="10242" width="34.44140625" customWidth="1"/>
    <col min="10492" max="10492" width="8.109375" customWidth="1"/>
    <col min="10493" max="10493" width="51.88671875" customWidth="1"/>
    <col min="10494" max="10494" width="4.88671875" customWidth="1"/>
    <col min="10495" max="10495" width="6.88671875" customWidth="1"/>
    <col min="10496" max="10496" width="13.33203125" customWidth="1"/>
    <col min="10497" max="10497" width="19.6640625" customWidth="1"/>
    <col min="10498" max="10498" width="34.44140625" customWidth="1"/>
    <col min="10748" max="10748" width="8.109375" customWidth="1"/>
    <col min="10749" max="10749" width="51.88671875" customWidth="1"/>
    <col min="10750" max="10750" width="4.88671875" customWidth="1"/>
    <col min="10751" max="10751" width="6.88671875" customWidth="1"/>
    <col min="10752" max="10752" width="13.33203125" customWidth="1"/>
    <col min="10753" max="10753" width="19.6640625" customWidth="1"/>
    <col min="10754" max="10754" width="34.44140625" customWidth="1"/>
    <col min="11004" max="11004" width="8.109375" customWidth="1"/>
    <col min="11005" max="11005" width="51.88671875" customWidth="1"/>
    <col min="11006" max="11006" width="4.88671875" customWidth="1"/>
    <col min="11007" max="11007" width="6.88671875" customWidth="1"/>
    <col min="11008" max="11008" width="13.33203125" customWidth="1"/>
    <col min="11009" max="11009" width="19.6640625" customWidth="1"/>
    <col min="11010" max="11010" width="34.44140625" customWidth="1"/>
    <col min="11260" max="11260" width="8.109375" customWidth="1"/>
    <col min="11261" max="11261" width="51.88671875" customWidth="1"/>
    <col min="11262" max="11262" width="4.88671875" customWidth="1"/>
    <col min="11263" max="11263" width="6.88671875" customWidth="1"/>
    <col min="11264" max="11264" width="13.33203125" customWidth="1"/>
    <col min="11265" max="11265" width="19.6640625" customWidth="1"/>
    <col min="11266" max="11266" width="34.44140625" customWidth="1"/>
    <col min="11516" max="11516" width="8.109375" customWidth="1"/>
    <col min="11517" max="11517" width="51.88671875" customWidth="1"/>
    <col min="11518" max="11518" width="4.88671875" customWidth="1"/>
    <col min="11519" max="11519" width="6.88671875" customWidth="1"/>
    <col min="11520" max="11520" width="13.33203125" customWidth="1"/>
    <col min="11521" max="11521" width="19.6640625" customWidth="1"/>
    <col min="11522" max="11522" width="34.44140625" customWidth="1"/>
    <col min="11772" max="11772" width="8.109375" customWidth="1"/>
    <col min="11773" max="11773" width="51.88671875" customWidth="1"/>
    <col min="11774" max="11774" width="4.88671875" customWidth="1"/>
    <col min="11775" max="11775" width="6.88671875" customWidth="1"/>
    <col min="11776" max="11776" width="13.33203125" customWidth="1"/>
    <col min="11777" max="11777" width="19.6640625" customWidth="1"/>
    <col min="11778" max="11778" width="34.44140625" customWidth="1"/>
    <col min="12028" max="12028" width="8.109375" customWidth="1"/>
    <col min="12029" max="12029" width="51.88671875" customWidth="1"/>
    <col min="12030" max="12030" width="4.88671875" customWidth="1"/>
    <col min="12031" max="12031" width="6.88671875" customWidth="1"/>
    <col min="12032" max="12032" width="13.33203125" customWidth="1"/>
    <col min="12033" max="12033" width="19.6640625" customWidth="1"/>
    <col min="12034" max="12034" width="34.44140625" customWidth="1"/>
    <col min="12284" max="12284" width="8.109375" customWidth="1"/>
    <col min="12285" max="12285" width="51.88671875" customWidth="1"/>
    <col min="12286" max="12286" width="4.88671875" customWidth="1"/>
    <col min="12287" max="12287" width="6.88671875" customWidth="1"/>
    <col min="12288" max="12288" width="13.33203125" customWidth="1"/>
    <col min="12289" max="12289" width="19.6640625" customWidth="1"/>
    <col min="12290" max="12290" width="34.44140625" customWidth="1"/>
    <col min="12540" max="12540" width="8.109375" customWidth="1"/>
    <col min="12541" max="12541" width="51.88671875" customWidth="1"/>
    <col min="12542" max="12542" width="4.88671875" customWidth="1"/>
    <col min="12543" max="12543" width="6.88671875" customWidth="1"/>
    <col min="12544" max="12544" width="13.33203125" customWidth="1"/>
    <col min="12545" max="12545" width="19.6640625" customWidth="1"/>
    <col min="12546" max="12546" width="34.44140625" customWidth="1"/>
    <col min="12796" max="12796" width="8.109375" customWidth="1"/>
    <col min="12797" max="12797" width="51.88671875" customWidth="1"/>
    <col min="12798" max="12798" width="4.88671875" customWidth="1"/>
    <col min="12799" max="12799" width="6.88671875" customWidth="1"/>
    <col min="12800" max="12800" width="13.33203125" customWidth="1"/>
    <col min="12801" max="12801" width="19.6640625" customWidth="1"/>
    <col min="12802" max="12802" width="34.44140625" customWidth="1"/>
    <col min="13052" max="13052" width="8.109375" customWidth="1"/>
    <col min="13053" max="13053" width="51.88671875" customWidth="1"/>
    <col min="13054" max="13054" width="4.88671875" customWidth="1"/>
    <col min="13055" max="13055" width="6.88671875" customWidth="1"/>
    <col min="13056" max="13056" width="13.33203125" customWidth="1"/>
    <col min="13057" max="13057" width="19.6640625" customWidth="1"/>
    <col min="13058" max="13058" width="34.44140625" customWidth="1"/>
    <col min="13308" max="13308" width="8.109375" customWidth="1"/>
    <col min="13309" max="13309" width="51.88671875" customWidth="1"/>
    <col min="13310" max="13310" width="4.88671875" customWidth="1"/>
    <col min="13311" max="13311" width="6.88671875" customWidth="1"/>
    <col min="13312" max="13312" width="13.33203125" customWidth="1"/>
    <col min="13313" max="13313" width="19.6640625" customWidth="1"/>
    <col min="13314" max="13314" width="34.44140625" customWidth="1"/>
    <col min="13564" max="13564" width="8.109375" customWidth="1"/>
    <col min="13565" max="13565" width="51.88671875" customWidth="1"/>
    <col min="13566" max="13566" width="4.88671875" customWidth="1"/>
    <col min="13567" max="13567" width="6.88671875" customWidth="1"/>
    <col min="13568" max="13568" width="13.33203125" customWidth="1"/>
    <col min="13569" max="13569" width="19.6640625" customWidth="1"/>
    <col min="13570" max="13570" width="34.44140625" customWidth="1"/>
    <col min="13820" max="13820" width="8.109375" customWidth="1"/>
    <col min="13821" max="13821" width="51.88671875" customWidth="1"/>
    <col min="13822" max="13822" width="4.88671875" customWidth="1"/>
    <col min="13823" max="13823" width="6.88671875" customWidth="1"/>
    <col min="13824" max="13824" width="13.33203125" customWidth="1"/>
    <col min="13825" max="13825" width="19.6640625" customWidth="1"/>
    <col min="13826" max="13826" width="34.44140625" customWidth="1"/>
    <col min="14076" max="14076" width="8.109375" customWidth="1"/>
    <col min="14077" max="14077" width="51.88671875" customWidth="1"/>
    <col min="14078" max="14078" width="4.88671875" customWidth="1"/>
    <col min="14079" max="14079" width="6.88671875" customWidth="1"/>
    <col min="14080" max="14080" width="13.33203125" customWidth="1"/>
    <col min="14081" max="14081" width="19.6640625" customWidth="1"/>
    <col min="14082" max="14082" width="34.44140625" customWidth="1"/>
    <col min="14332" max="14332" width="8.109375" customWidth="1"/>
    <col min="14333" max="14333" width="51.88671875" customWidth="1"/>
    <col min="14334" max="14334" width="4.88671875" customWidth="1"/>
    <col min="14335" max="14335" width="6.88671875" customWidth="1"/>
    <col min="14336" max="14336" width="13.33203125" customWidth="1"/>
    <col min="14337" max="14337" width="19.6640625" customWidth="1"/>
    <col min="14338" max="14338" width="34.44140625" customWidth="1"/>
    <col min="14588" max="14588" width="8.109375" customWidth="1"/>
    <col min="14589" max="14589" width="51.88671875" customWidth="1"/>
    <col min="14590" max="14590" width="4.88671875" customWidth="1"/>
    <col min="14591" max="14591" width="6.88671875" customWidth="1"/>
    <col min="14592" max="14592" width="13.33203125" customWidth="1"/>
    <col min="14593" max="14593" width="19.6640625" customWidth="1"/>
    <col min="14594" max="14594" width="34.44140625" customWidth="1"/>
    <col min="14844" max="14844" width="8.109375" customWidth="1"/>
    <col min="14845" max="14845" width="51.88671875" customWidth="1"/>
    <col min="14846" max="14846" width="4.88671875" customWidth="1"/>
    <col min="14847" max="14847" width="6.88671875" customWidth="1"/>
    <col min="14848" max="14848" width="13.33203125" customWidth="1"/>
    <col min="14849" max="14849" width="19.6640625" customWidth="1"/>
    <col min="14850" max="14850" width="34.44140625" customWidth="1"/>
    <col min="15100" max="15100" width="8.109375" customWidth="1"/>
    <col min="15101" max="15101" width="51.88671875" customWidth="1"/>
    <col min="15102" max="15102" width="4.88671875" customWidth="1"/>
    <col min="15103" max="15103" width="6.88671875" customWidth="1"/>
    <col min="15104" max="15104" width="13.33203125" customWidth="1"/>
    <col min="15105" max="15105" width="19.6640625" customWidth="1"/>
    <col min="15106" max="15106" width="34.44140625" customWidth="1"/>
    <col min="15356" max="15356" width="8.109375" customWidth="1"/>
    <col min="15357" max="15357" width="51.88671875" customWidth="1"/>
    <col min="15358" max="15358" width="4.88671875" customWidth="1"/>
    <col min="15359" max="15359" width="6.88671875" customWidth="1"/>
    <col min="15360" max="15360" width="13.33203125" customWidth="1"/>
    <col min="15361" max="15361" width="19.6640625" customWidth="1"/>
    <col min="15362" max="15362" width="34.44140625" customWidth="1"/>
    <col min="15612" max="15612" width="8.109375" customWidth="1"/>
    <col min="15613" max="15613" width="51.88671875" customWidth="1"/>
    <col min="15614" max="15614" width="4.88671875" customWidth="1"/>
    <col min="15615" max="15615" width="6.88671875" customWidth="1"/>
    <col min="15616" max="15616" width="13.33203125" customWidth="1"/>
    <col min="15617" max="15617" width="19.6640625" customWidth="1"/>
    <col min="15618" max="15618" width="34.44140625" customWidth="1"/>
    <col min="15868" max="15868" width="8.109375" customWidth="1"/>
    <col min="15869" max="15869" width="51.88671875" customWidth="1"/>
    <col min="15870" max="15870" width="4.88671875" customWidth="1"/>
    <col min="15871" max="15871" width="6.88671875" customWidth="1"/>
    <col min="15872" max="15872" width="13.33203125" customWidth="1"/>
    <col min="15873" max="15873" width="19.6640625" customWidth="1"/>
    <col min="15874" max="15874" width="34.44140625" customWidth="1"/>
    <col min="16124" max="16124" width="8.109375" customWidth="1"/>
    <col min="16125" max="16125" width="51.88671875" customWidth="1"/>
    <col min="16126" max="16126" width="4.88671875" customWidth="1"/>
    <col min="16127" max="16127" width="6.88671875" customWidth="1"/>
    <col min="16128" max="16128" width="13.33203125" customWidth="1"/>
    <col min="16129" max="16129" width="19.6640625" customWidth="1"/>
    <col min="16130" max="16130" width="34.44140625" customWidth="1"/>
  </cols>
  <sheetData>
    <row r="1" spans="1:6" ht="88.2" customHeight="1">
      <c r="A1" s="248" t="s">
        <v>21</v>
      </c>
      <c r="B1" s="249"/>
      <c r="C1" s="249"/>
      <c r="D1" s="249"/>
      <c r="E1" s="249"/>
      <c r="F1" s="250"/>
    </row>
    <row r="2" spans="1:6" s="2" customFormat="1" ht="36" customHeight="1">
      <c r="A2" s="251" t="s">
        <v>117</v>
      </c>
      <c r="B2" s="252"/>
      <c r="C2" s="252"/>
      <c r="D2" s="252"/>
      <c r="E2" s="252"/>
      <c r="F2" s="253"/>
    </row>
    <row r="3" spans="1:6" s="2" customFormat="1" ht="17.399999999999999" customHeight="1">
      <c r="A3" s="201"/>
      <c r="B3" s="202" t="s">
        <v>118</v>
      </c>
      <c r="C3" s="203" t="s">
        <v>30</v>
      </c>
      <c r="D3" s="204"/>
      <c r="E3" s="205"/>
      <c r="F3" s="206"/>
    </row>
    <row r="4" spans="1:6" s="2" customFormat="1" ht="15.6">
      <c r="A4" s="207"/>
      <c r="B4" s="202"/>
      <c r="C4" s="208" t="s">
        <v>89</v>
      </c>
      <c r="D4" s="204"/>
      <c r="E4" s="209">
        <f ca="1">TODAY()</f>
        <v>46303</v>
      </c>
      <c r="F4" s="206"/>
    </row>
    <row r="5" spans="1:6" s="2" customFormat="1" ht="18.75" customHeight="1">
      <c r="A5" s="257" t="s">
        <v>28</v>
      </c>
      <c r="B5" s="258"/>
      <c r="C5" s="27" t="s">
        <v>3</v>
      </c>
      <c r="D5" s="27" t="s">
        <v>18</v>
      </c>
      <c r="E5" s="27" t="s">
        <v>29</v>
      </c>
      <c r="F5" s="210" t="s">
        <v>4</v>
      </c>
    </row>
    <row r="6" spans="1:6" s="2" customFormat="1">
      <c r="A6" s="211">
        <v>1</v>
      </c>
      <c r="B6" s="254" t="s">
        <v>5</v>
      </c>
      <c r="C6" s="254"/>
      <c r="D6" s="254"/>
      <c r="E6" s="254"/>
      <c r="F6" s="255"/>
    </row>
    <row r="7" spans="1:6" s="2" customFormat="1">
      <c r="A7" s="212">
        <v>1.01</v>
      </c>
      <c r="B7" s="5" t="s">
        <v>127</v>
      </c>
      <c r="C7" s="6" t="s">
        <v>1</v>
      </c>
      <c r="D7" s="7">
        <f>M.C.!I9</f>
        <v>60</v>
      </c>
      <c r="E7" s="29">
        <f>APU´S!F31</f>
        <v>18031.366493698424</v>
      </c>
      <c r="F7" s="213">
        <f t="shared" ref="F7:F12" si="0">ROUND((D7*E7),0)</f>
        <v>1081882</v>
      </c>
    </row>
    <row r="8" spans="1:6" s="2" customFormat="1">
      <c r="A8" s="212">
        <v>1.02</v>
      </c>
      <c r="B8" s="5" t="s">
        <v>120</v>
      </c>
      <c r="C8" s="6" t="s">
        <v>3</v>
      </c>
      <c r="D8" s="7">
        <f>M.C.!I37</f>
        <v>1</v>
      </c>
      <c r="E8" s="29">
        <f>APU´S!F59</f>
        <v>67851.168699999995</v>
      </c>
      <c r="F8" s="213">
        <f t="shared" si="0"/>
        <v>67851</v>
      </c>
    </row>
    <row r="9" spans="1:6" s="2" customFormat="1">
      <c r="A9" s="212">
        <v>1.03</v>
      </c>
      <c r="B9" s="5" t="s">
        <v>121</v>
      </c>
      <c r="C9" s="6" t="s">
        <v>55</v>
      </c>
      <c r="D9" s="7">
        <f>M.C.!I65</f>
        <v>800</v>
      </c>
      <c r="E9" s="29">
        <f>APU´S!F78</f>
        <v>2136.3574357908947</v>
      </c>
      <c r="F9" s="213">
        <f t="shared" si="0"/>
        <v>1709086</v>
      </c>
    </row>
    <row r="10" spans="1:6" s="2" customFormat="1">
      <c r="A10" s="212">
        <v>1.04</v>
      </c>
      <c r="B10" s="5" t="s">
        <v>129</v>
      </c>
      <c r="C10" s="6" t="s">
        <v>3</v>
      </c>
      <c r="D10" s="7">
        <f>M.C.!I91</f>
        <v>56</v>
      </c>
      <c r="E10" s="29">
        <f>APU´S!F103</f>
        <v>42416.526250000003</v>
      </c>
      <c r="F10" s="213">
        <f t="shared" si="0"/>
        <v>2375325</v>
      </c>
    </row>
    <row r="11" spans="1:6" s="2" customFormat="1">
      <c r="A11" s="212">
        <v>1.05</v>
      </c>
      <c r="B11" s="5" t="s">
        <v>132</v>
      </c>
      <c r="C11" s="6" t="s">
        <v>55</v>
      </c>
      <c r="D11" s="7">
        <f>M.C.!I117</f>
        <v>150</v>
      </c>
      <c r="E11" s="29">
        <f>APU´S!F130</f>
        <v>13066.686894967177</v>
      </c>
      <c r="F11" s="213">
        <f t="shared" si="0"/>
        <v>1960003</v>
      </c>
    </row>
    <row r="12" spans="1:6" s="2" customFormat="1">
      <c r="A12" s="212">
        <v>1.06</v>
      </c>
      <c r="B12" s="5" t="s">
        <v>193</v>
      </c>
      <c r="C12" s="6" t="s">
        <v>3</v>
      </c>
      <c r="D12" s="7">
        <f>M.C.!I143</f>
        <v>24</v>
      </c>
      <c r="E12" s="29">
        <f>APU´S!F150</f>
        <v>20360.432213053264</v>
      </c>
      <c r="F12" s="213">
        <f t="shared" si="0"/>
        <v>488650</v>
      </c>
    </row>
    <row r="13" spans="1:6" s="2" customFormat="1">
      <c r="A13" s="212"/>
      <c r="B13" s="256" t="s">
        <v>6</v>
      </c>
      <c r="C13" s="256"/>
      <c r="D13" s="256"/>
      <c r="E13" s="256"/>
      <c r="F13" s="214">
        <f>SUM(F7:F12)</f>
        <v>7682797</v>
      </c>
    </row>
    <row r="14" spans="1:6" s="2" customFormat="1">
      <c r="A14" s="211">
        <v>2</v>
      </c>
      <c r="B14" s="254" t="s">
        <v>134</v>
      </c>
      <c r="C14" s="254"/>
      <c r="D14" s="254"/>
      <c r="E14" s="254"/>
      <c r="F14" s="255"/>
    </row>
    <row r="15" spans="1:6" s="2" customFormat="1">
      <c r="A15" s="212">
        <v>2.0099999999999998</v>
      </c>
      <c r="B15" s="8" t="s">
        <v>136</v>
      </c>
      <c r="C15" s="6" t="s">
        <v>3</v>
      </c>
      <c r="D15" s="7">
        <f>M.C.!I169</f>
        <v>1</v>
      </c>
      <c r="E15" s="29">
        <f>APU´S!F174</f>
        <v>512513.2561082645</v>
      </c>
      <c r="F15" s="213">
        <f t="shared" ref="F15:F16" si="1">ROUND((D15*E15),0)</f>
        <v>512513</v>
      </c>
    </row>
    <row r="16" spans="1:6" s="2" customFormat="1">
      <c r="A16" s="215">
        <v>2.02</v>
      </c>
      <c r="B16" s="8" t="s">
        <v>139</v>
      </c>
      <c r="C16" s="6" t="s">
        <v>3</v>
      </c>
      <c r="D16" s="7">
        <f>M.C.!I195</f>
        <v>1</v>
      </c>
      <c r="E16" s="29">
        <f>APU´S!F198</f>
        <v>303935.40335159475</v>
      </c>
      <c r="F16" s="213">
        <f t="shared" si="1"/>
        <v>303935</v>
      </c>
    </row>
    <row r="17" spans="1:6" s="2" customFormat="1">
      <c r="A17" s="215">
        <v>2.0299999999999998</v>
      </c>
      <c r="B17" s="4" t="s">
        <v>268</v>
      </c>
      <c r="C17" s="6" t="s">
        <v>3</v>
      </c>
      <c r="D17" s="7">
        <f>M.C.!I221</f>
        <v>7</v>
      </c>
      <c r="E17" s="29">
        <f>APU´S!F218</f>
        <v>224786.40335159475</v>
      </c>
      <c r="F17" s="213">
        <f t="shared" ref="F17:F23" si="2">ROUND((D17*E17),0)</f>
        <v>1573505</v>
      </c>
    </row>
    <row r="18" spans="1:6" s="2" customFormat="1">
      <c r="A18" s="215">
        <v>2.04</v>
      </c>
      <c r="B18" s="4" t="s">
        <v>269</v>
      </c>
      <c r="C18" s="6" t="s">
        <v>3</v>
      </c>
      <c r="D18" s="7">
        <f>M.C.!I247</f>
        <v>16</v>
      </c>
      <c r="E18" s="29">
        <f>APU´S!F245</f>
        <v>115349.16869999999</v>
      </c>
      <c r="F18" s="213">
        <f t="shared" si="2"/>
        <v>1845587</v>
      </c>
    </row>
    <row r="19" spans="1:6" s="2" customFormat="1">
      <c r="A19" s="215">
        <v>2.0499999999999998</v>
      </c>
      <c r="B19" s="4" t="s">
        <v>156</v>
      </c>
      <c r="C19" s="6" t="s">
        <v>55</v>
      </c>
      <c r="D19" s="7">
        <f>M.C.!I271</f>
        <v>8</v>
      </c>
      <c r="E19" s="29">
        <f>APU´S!F271</f>
        <v>80265.367499999993</v>
      </c>
      <c r="F19" s="213">
        <f t="shared" si="2"/>
        <v>642123</v>
      </c>
    </row>
    <row r="20" spans="1:6" s="2" customFormat="1">
      <c r="A20" s="215">
        <v>2.06</v>
      </c>
      <c r="B20" s="4" t="s">
        <v>162</v>
      </c>
      <c r="C20" s="6" t="s">
        <v>55</v>
      </c>
      <c r="D20" s="7">
        <f>M.C.!I295</f>
        <v>250</v>
      </c>
      <c r="E20" s="29">
        <f>APU´S!F299</f>
        <v>37265.954713053259</v>
      </c>
      <c r="F20" s="213">
        <f t="shared" si="2"/>
        <v>9316489</v>
      </c>
    </row>
    <row r="21" spans="1:6" s="2" customFormat="1">
      <c r="A21" s="215">
        <v>2.0699999999999998</v>
      </c>
      <c r="B21" s="4" t="s">
        <v>168</v>
      </c>
      <c r="C21" s="6" t="s">
        <v>3</v>
      </c>
      <c r="D21" s="7">
        <f>M.C.!I320</f>
        <v>4</v>
      </c>
      <c r="E21" s="29">
        <f>APU´S!F326</f>
        <v>798675.478</v>
      </c>
      <c r="F21" s="213">
        <f t="shared" si="2"/>
        <v>3194702</v>
      </c>
    </row>
    <row r="22" spans="1:6" s="2" customFormat="1">
      <c r="A22" s="215">
        <v>2.08</v>
      </c>
      <c r="B22" s="4" t="s">
        <v>135</v>
      </c>
      <c r="C22" s="6" t="s">
        <v>3</v>
      </c>
      <c r="D22" s="7">
        <f>M.C.!I344</f>
        <v>16</v>
      </c>
      <c r="E22" s="29">
        <f>APU´S!F356</f>
        <v>748675.478</v>
      </c>
      <c r="F22" s="213">
        <f t="shared" si="2"/>
        <v>11978808</v>
      </c>
    </row>
    <row r="23" spans="1:6" s="2" customFormat="1">
      <c r="A23" s="215">
        <v>2.09</v>
      </c>
      <c r="B23" s="4" t="s">
        <v>172</v>
      </c>
      <c r="C23" s="6" t="s">
        <v>3</v>
      </c>
      <c r="D23" s="7">
        <f>M.C.!I368</f>
        <v>15</v>
      </c>
      <c r="E23" s="29">
        <f>APU´S!F383</f>
        <v>170452.478</v>
      </c>
      <c r="F23" s="213">
        <f t="shared" si="2"/>
        <v>2556787</v>
      </c>
    </row>
    <row r="24" spans="1:6" s="2" customFormat="1">
      <c r="A24" s="215">
        <v>2.1</v>
      </c>
      <c r="B24" s="30" t="s">
        <v>174</v>
      </c>
      <c r="C24" s="6" t="s">
        <v>3</v>
      </c>
      <c r="D24" s="169">
        <f>M.C.!I392</f>
        <v>40</v>
      </c>
      <c r="E24" s="127">
        <f>APU´S!F412</f>
        <v>61468.237500000003</v>
      </c>
      <c r="F24" s="213">
        <f>ROUND((D24*E24),0)</f>
        <v>2458730</v>
      </c>
    </row>
    <row r="25" spans="1:6" s="2" customFormat="1" ht="19.5" customHeight="1">
      <c r="A25" s="215">
        <v>2.11</v>
      </c>
      <c r="B25" s="30" t="s">
        <v>177</v>
      </c>
      <c r="C25" s="6" t="s">
        <v>3</v>
      </c>
      <c r="D25" s="169">
        <f>M.C.!I415</f>
        <v>30</v>
      </c>
      <c r="E25" s="127">
        <f>APU´S!F438</f>
        <v>201237.0675</v>
      </c>
      <c r="F25" s="213">
        <f t="shared" ref="F25" si="3">ROUND((D25*E25),0)</f>
        <v>6037112</v>
      </c>
    </row>
    <row r="26" spans="1:6" s="2" customFormat="1">
      <c r="A26" s="215">
        <v>2.12</v>
      </c>
      <c r="B26" s="30" t="s">
        <v>180</v>
      </c>
      <c r="C26" s="6" t="s">
        <v>3</v>
      </c>
      <c r="D26" s="169">
        <f>M.C.!I438</f>
        <v>45</v>
      </c>
      <c r="E26" s="127">
        <f>APU´S!F466</f>
        <v>170204.66750000001</v>
      </c>
      <c r="F26" s="213">
        <f>ROUND((D26*E26),0)</f>
        <v>7659210</v>
      </c>
    </row>
    <row r="27" spans="1:6" s="2" customFormat="1">
      <c r="A27" s="215">
        <v>2.13</v>
      </c>
      <c r="B27" s="30" t="s">
        <v>183</v>
      </c>
      <c r="C27" s="140" t="s">
        <v>55</v>
      </c>
      <c r="D27" s="169">
        <f>M.C.!I461</f>
        <v>24</v>
      </c>
      <c r="E27" s="127">
        <f>APU´S!F492</f>
        <v>27355.616750000001</v>
      </c>
      <c r="F27" s="213">
        <f>ROUND((D27*E27),0)</f>
        <v>656535</v>
      </c>
    </row>
    <row r="28" spans="1:6" s="2" customFormat="1">
      <c r="A28" s="215">
        <v>2.14</v>
      </c>
      <c r="B28" s="30" t="s">
        <v>186</v>
      </c>
      <c r="C28" s="140" t="s">
        <v>55</v>
      </c>
      <c r="D28" s="169">
        <f>M.C.!I484</f>
        <v>400</v>
      </c>
      <c r="E28" s="127">
        <f>APU´S!F518</f>
        <v>7159</v>
      </c>
      <c r="F28" s="213">
        <f t="shared" ref="F28" si="4">ROUND((D28*E28),0)</f>
        <v>2863600</v>
      </c>
    </row>
    <row r="29" spans="1:6" s="2" customFormat="1">
      <c r="A29" s="215">
        <v>2.15</v>
      </c>
      <c r="B29" s="30" t="s">
        <v>189</v>
      </c>
      <c r="C29" s="140" t="s">
        <v>55</v>
      </c>
      <c r="D29" s="169">
        <f>M.C.!I507</f>
        <v>700</v>
      </c>
      <c r="E29" s="127">
        <f>APU´S!F539</f>
        <v>5319.9574357908941</v>
      </c>
      <c r="F29" s="213">
        <f t="shared" ref="F29:F39" si="5">ROUND((D29*E29),0)</f>
        <v>3723970</v>
      </c>
    </row>
    <row r="30" spans="1:6" s="2" customFormat="1">
      <c r="A30" s="215">
        <v>2.16</v>
      </c>
      <c r="B30" s="30" t="s">
        <v>272</v>
      </c>
      <c r="C30" s="140" t="s">
        <v>55</v>
      </c>
      <c r="D30" s="169">
        <f>M.C.!I530</f>
        <v>300</v>
      </c>
      <c r="E30" s="127">
        <f>APU´S!F560</f>
        <v>4338.2074357908941</v>
      </c>
      <c r="F30" s="213">
        <f t="shared" si="5"/>
        <v>1301462</v>
      </c>
    </row>
    <row r="31" spans="1:6" s="2" customFormat="1">
      <c r="A31" s="215">
        <v>2.17</v>
      </c>
      <c r="B31" s="30" t="s">
        <v>280</v>
      </c>
      <c r="C31" s="140" t="s">
        <v>3</v>
      </c>
      <c r="D31" s="169">
        <f>M.C.!I553</f>
        <v>1</v>
      </c>
      <c r="E31" s="127">
        <f>APU´S!F589</f>
        <v>2397481.8536076923</v>
      </c>
      <c r="F31" s="213">
        <f t="shared" si="5"/>
        <v>2397482</v>
      </c>
    </row>
    <row r="32" spans="1:6" s="2" customFormat="1">
      <c r="A32" s="215"/>
      <c r="B32" s="239" t="s">
        <v>141</v>
      </c>
      <c r="C32" s="239"/>
      <c r="D32" s="239"/>
      <c r="E32" s="239"/>
      <c r="F32" s="214">
        <f>SUM(F15:F31)</f>
        <v>59022550</v>
      </c>
    </row>
    <row r="33" spans="1:9" s="2" customFormat="1">
      <c r="A33" s="216">
        <v>3</v>
      </c>
      <c r="B33" s="240" t="s">
        <v>233</v>
      </c>
      <c r="C33" s="241"/>
      <c r="D33" s="241"/>
      <c r="E33" s="241"/>
      <c r="F33" s="242"/>
    </row>
    <row r="34" spans="1:9" s="2" customFormat="1">
      <c r="A34" s="215">
        <v>3.01</v>
      </c>
      <c r="B34" s="30" t="s">
        <v>197</v>
      </c>
      <c r="C34" s="140" t="s">
        <v>1</v>
      </c>
      <c r="D34" s="169">
        <f>M.C.!I598</f>
        <v>123.12</v>
      </c>
      <c r="E34" s="127">
        <f>APU´S!F640</f>
        <v>25237.918480570144</v>
      </c>
      <c r="F34" s="213">
        <f t="shared" si="5"/>
        <v>3107293</v>
      </c>
    </row>
    <row r="35" spans="1:9" s="2" customFormat="1">
      <c r="A35" s="215">
        <v>3.02</v>
      </c>
      <c r="B35" s="30" t="s">
        <v>205</v>
      </c>
      <c r="C35" s="140" t="s">
        <v>1</v>
      </c>
      <c r="D35" s="169">
        <f>M.C.!I621</f>
        <v>123.12</v>
      </c>
      <c r="E35" s="127">
        <f>APU´S!F668</f>
        <v>21631</v>
      </c>
      <c r="F35" s="213">
        <f t="shared" si="5"/>
        <v>2663209</v>
      </c>
    </row>
    <row r="36" spans="1:9" s="2" customFormat="1">
      <c r="A36" s="215">
        <v>3.03</v>
      </c>
      <c r="B36" s="30" t="s">
        <v>83</v>
      </c>
      <c r="C36" s="140" t="s">
        <v>1</v>
      </c>
      <c r="D36" s="169">
        <f>M.C.!I644</f>
        <v>1215</v>
      </c>
      <c r="E36" s="127">
        <f>APU´S!F696</f>
        <v>17815.699289128363</v>
      </c>
      <c r="F36" s="213">
        <f t="shared" si="5"/>
        <v>21646075</v>
      </c>
      <c r="H36" s="196"/>
    </row>
    <row r="37" spans="1:9" s="2" customFormat="1">
      <c r="A37" s="215">
        <v>3.04</v>
      </c>
      <c r="B37" s="30" t="s">
        <v>294</v>
      </c>
      <c r="C37" s="140" t="s">
        <v>1</v>
      </c>
      <c r="D37" s="169">
        <f>M.C.!I667</f>
        <v>1479.7016634674228</v>
      </c>
      <c r="E37" s="127">
        <f>APU´S!F724</f>
        <v>10267.65</v>
      </c>
      <c r="F37" s="213">
        <f t="shared" si="5"/>
        <v>15193059</v>
      </c>
      <c r="G37" s="197"/>
      <c r="H37" s="196"/>
      <c r="I37" s="198"/>
    </row>
    <row r="38" spans="1:9" s="2" customFormat="1">
      <c r="A38" s="215">
        <v>3.05</v>
      </c>
      <c r="B38" s="30" t="s">
        <v>221</v>
      </c>
      <c r="C38" s="140" t="s">
        <v>1</v>
      </c>
      <c r="D38" s="169">
        <f>M.C.!I690</f>
        <v>444.40999999999997</v>
      </c>
      <c r="E38" s="127">
        <f>APU´S!F750</f>
        <v>13880</v>
      </c>
      <c r="F38" s="213">
        <f>ROUND((D38*E38),0)</f>
        <v>6168411</v>
      </c>
      <c r="G38" s="199"/>
    </row>
    <row r="39" spans="1:9" s="2" customFormat="1">
      <c r="A39" s="215">
        <v>3.06</v>
      </c>
      <c r="B39" s="30" t="s">
        <v>226</v>
      </c>
      <c r="C39" s="140" t="s">
        <v>1</v>
      </c>
      <c r="D39" s="169">
        <f>M.C.!I713</f>
        <v>1216</v>
      </c>
      <c r="E39" s="127">
        <f>APU´S!F774</f>
        <v>5185.6370000000006</v>
      </c>
      <c r="F39" s="213">
        <f t="shared" si="5"/>
        <v>6305735</v>
      </c>
    </row>
    <row r="40" spans="1:9" s="2" customFormat="1">
      <c r="A40" s="215">
        <v>3.07</v>
      </c>
      <c r="B40" s="30" t="s">
        <v>274</v>
      </c>
      <c r="C40" s="140" t="s">
        <v>55</v>
      </c>
      <c r="D40" s="169">
        <f>M.C.!I736</f>
        <v>1891.5</v>
      </c>
      <c r="E40" s="127">
        <f>APU´S!F801</f>
        <v>6664.6912545454543</v>
      </c>
      <c r="F40" s="213">
        <f>ROUND((D40*E40),0)</f>
        <v>12606264</v>
      </c>
    </row>
    <row r="41" spans="1:9" s="2" customFormat="1">
      <c r="A41" s="215">
        <v>3.08</v>
      </c>
      <c r="B41" s="177" t="s">
        <v>234</v>
      </c>
      <c r="C41" s="140" t="s">
        <v>1</v>
      </c>
      <c r="D41" s="169">
        <f>M.C.!I759</f>
        <v>540</v>
      </c>
      <c r="E41" s="127">
        <f>APU´S!F826</f>
        <v>2359.942789837246</v>
      </c>
      <c r="F41" s="213">
        <f t="shared" ref="F41" si="6">ROUND((D41*E41),0)</f>
        <v>1274369</v>
      </c>
    </row>
    <row r="42" spans="1:9" s="2" customFormat="1">
      <c r="A42" s="215">
        <v>3.09</v>
      </c>
      <c r="B42" s="30" t="s">
        <v>235</v>
      </c>
      <c r="C42" s="140" t="s">
        <v>55</v>
      </c>
      <c r="D42" s="169">
        <f>M.C.!I782</f>
        <v>451.99</v>
      </c>
      <c r="E42" s="129">
        <f>APU´S!F853</f>
        <v>2500.3724500000003</v>
      </c>
      <c r="F42" s="213">
        <f t="shared" ref="F42:F48" si="7">ROUND((D42*E42),0)</f>
        <v>1130143</v>
      </c>
    </row>
    <row r="43" spans="1:9" s="2" customFormat="1">
      <c r="A43" s="215">
        <v>3.1</v>
      </c>
      <c r="B43" s="30" t="s">
        <v>246</v>
      </c>
      <c r="C43" s="140" t="s">
        <v>3</v>
      </c>
      <c r="D43" s="169">
        <f>M.C.!I805</f>
        <v>23</v>
      </c>
      <c r="E43" s="129">
        <f>APU´S!F879</f>
        <v>70614.547500000001</v>
      </c>
      <c r="F43" s="213">
        <f t="shared" ref="F43:F44" si="8">ROUND((D43*E43),0)</f>
        <v>1624135</v>
      </c>
    </row>
    <row r="44" spans="1:9" s="2" customFormat="1">
      <c r="A44" s="215">
        <v>3.11</v>
      </c>
      <c r="B44" s="30" t="s">
        <v>250</v>
      </c>
      <c r="C44" s="140" t="s">
        <v>1</v>
      </c>
      <c r="D44" s="169">
        <f>M.C.!I828</f>
        <v>65.959999999999994</v>
      </c>
      <c r="E44" s="129">
        <f>APU´S!F907</f>
        <v>26457.120999999999</v>
      </c>
      <c r="F44" s="213">
        <f t="shared" si="8"/>
        <v>1745112</v>
      </c>
    </row>
    <row r="45" spans="1:9" s="2" customFormat="1">
      <c r="A45" s="215"/>
      <c r="B45" s="239" t="s">
        <v>236</v>
      </c>
      <c r="C45" s="239"/>
      <c r="D45" s="239"/>
      <c r="E45" s="239"/>
      <c r="F45" s="214">
        <f>SUM(F34:F44)</f>
        <v>73463805</v>
      </c>
    </row>
    <row r="46" spans="1:9" s="2" customFormat="1">
      <c r="A46" s="216">
        <v>4</v>
      </c>
      <c r="B46" s="128" t="s">
        <v>237</v>
      </c>
      <c r="C46" s="30"/>
      <c r="D46" s="126"/>
      <c r="E46" s="127"/>
      <c r="F46" s="214"/>
    </row>
    <row r="47" spans="1:9" s="2" customFormat="1">
      <c r="A47" s="215">
        <v>4.01</v>
      </c>
      <c r="B47" s="30" t="s">
        <v>275</v>
      </c>
      <c r="C47" s="140" t="s">
        <v>1</v>
      </c>
      <c r="D47" s="169">
        <f>M.C.!I855</f>
        <v>10.32</v>
      </c>
      <c r="E47" s="129">
        <f>APU´S!F933</f>
        <v>90030.709999999992</v>
      </c>
      <c r="F47" s="213">
        <f t="shared" si="7"/>
        <v>929117</v>
      </c>
    </row>
    <row r="48" spans="1:9" s="2" customFormat="1">
      <c r="A48" s="215">
        <v>4.0199999999999996</v>
      </c>
      <c r="B48" s="30" t="s">
        <v>276</v>
      </c>
      <c r="C48" s="140" t="s">
        <v>55</v>
      </c>
      <c r="D48" s="169">
        <f>M.C.!I882</f>
        <v>6</v>
      </c>
      <c r="E48" s="129">
        <f>APU´S!F962</f>
        <v>152870.43342924694</v>
      </c>
      <c r="F48" s="213">
        <f t="shared" si="7"/>
        <v>917223</v>
      </c>
    </row>
    <row r="49" spans="1:10" s="2" customFormat="1" ht="15" customHeight="1">
      <c r="A49" s="212"/>
      <c r="B49" s="239" t="s">
        <v>245</v>
      </c>
      <c r="C49" s="239"/>
      <c r="D49" s="239"/>
      <c r="E49" s="239"/>
      <c r="F49" s="214">
        <f>SUM(F47:F48)</f>
        <v>1846340</v>
      </c>
    </row>
    <row r="50" spans="1:10" s="2" customFormat="1" ht="15" customHeight="1">
      <c r="A50" s="217"/>
      <c r="B50" s="180"/>
      <c r="C50" s="181"/>
      <c r="D50" s="182"/>
      <c r="E50" s="180"/>
      <c r="F50" s="214"/>
    </row>
    <row r="51" spans="1:10" s="2" customFormat="1">
      <c r="A51" s="234" t="s">
        <v>22</v>
      </c>
      <c r="B51" s="235"/>
      <c r="C51" s="243"/>
      <c r="D51" s="244"/>
      <c r="E51" s="245"/>
      <c r="F51" s="218">
        <f>F13+F32+F45+F49</f>
        <v>142015492</v>
      </c>
      <c r="G51" s="191"/>
      <c r="H51" s="191"/>
      <c r="I51" s="191"/>
      <c r="J51" s="191"/>
    </row>
    <row r="52" spans="1:10">
      <c r="A52" s="246" t="s">
        <v>23</v>
      </c>
      <c r="B52" s="247"/>
      <c r="C52" s="19" t="s">
        <v>24</v>
      </c>
      <c r="D52" s="10">
        <f>(26+6)%</f>
        <v>0.32</v>
      </c>
      <c r="E52" s="25"/>
      <c r="F52" s="219">
        <f>ROUND($F$51*D52,)</f>
        <v>45444957</v>
      </c>
      <c r="H52" s="192"/>
    </row>
    <row r="53" spans="1:10">
      <c r="A53" s="246" t="s">
        <v>25</v>
      </c>
      <c r="B53" s="247"/>
      <c r="C53" s="19" t="s">
        <v>24</v>
      </c>
      <c r="D53" s="10">
        <v>0.01</v>
      </c>
      <c r="E53" s="25"/>
      <c r="F53" s="219">
        <f t="shared" ref="F53" si="9">ROUND($F$51*D53,)</f>
        <v>1420155</v>
      </c>
      <c r="H53" s="192"/>
    </row>
    <row r="54" spans="1:10">
      <c r="A54" s="246" t="s">
        <v>26</v>
      </c>
      <c r="B54" s="247"/>
      <c r="C54" s="19" t="s">
        <v>24</v>
      </c>
      <c r="D54" s="10">
        <v>0.06</v>
      </c>
      <c r="E54" s="25"/>
      <c r="F54" s="219">
        <f>ROUNDDOWN($F$51*D54,)</f>
        <v>8520929</v>
      </c>
      <c r="H54" s="192"/>
    </row>
    <row r="55" spans="1:10">
      <c r="A55" s="234" t="s">
        <v>27</v>
      </c>
      <c r="B55" s="235"/>
      <c r="C55" s="19"/>
      <c r="D55" s="11"/>
      <c r="E55" s="25"/>
      <c r="F55" s="220">
        <f>SUM(F52:F54)</f>
        <v>55386041</v>
      </c>
      <c r="H55" s="193"/>
    </row>
    <row r="56" spans="1:10">
      <c r="A56" s="236"/>
      <c r="B56" s="237"/>
      <c r="C56" s="237"/>
      <c r="D56" s="237"/>
      <c r="E56" s="237"/>
      <c r="F56" s="238"/>
    </row>
    <row r="57" spans="1:10">
      <c r="A57" s="234" t="s">
        <v>278</v>
      </c>
      <c r="B57" s="235"/>
      <c r="C57" s="243"/>
      <c r="D57" s="244"/>
      <c r="E57" s="245"/>
      <c r="F57" s="221">
        <f>APU´S!F614</f>
        <v>2598467</v>
      </c>
    </row>
    <row r="58" spans="1:10" ht="15.6" thickBot="1">
      <c r="A58" s="222"/>
      <c r="B58" s="223"/>
      <c r="C58" s="224"/>
      <c r="D58" s="204"/>
      <c r="E58" s="26"/>
      <c r="F58" s="225"/>
    </row>
    <row r="59" spans="1:10" ht="16.2" thickBot="1">
      <c r="A59" s="93"/>
      <c r="B59" s="94" t="s">
        <v>4</v>
      </c>
      <c r="C59" s="95"/>
      <c r="D59" s="96"/>
      <c r="E59" s="97"/>
      <c r="F59" s="189">
        <f>SUM(F51,F55,F57)</f>
        <v>200000000</v>
      </c>
      <c r="H59" s="194"/>
    </row>
    <row r="60" spans="1:10" ht="15.6">
      <c r="A60" s="12"/>
      <c r="B60" s="14"/>
      <c r="C60" s="18"/>
      <c r="D60" s="13"/>
      <c r="E60" s="26"/>
      <c r="F60" s="28"/>
    </row>
    <row r="61" spans="1:10" ht="15">
      <c r="A61" s="12"/>
      <c r="C61" s="18"/>
      <c r="D61" s="13"/>
      <c r="E61" s="26"/>
      <c r="F61" s="28"/>
    </row>
    <row r="62" spans="1:10" ht="15.6">
      <c r="A62" s="12"/>
      <c r="B62" s="14"/>
      <c r="C62" s="18"/>
      <c r="D62" s="13"/>
      <c r="E62" s="26"/>
      <c r="F62" s="28"/>
    </row>
    <row r="63" spans="1:10" ht="15">
      <c r="A63" s="12"/>
      <c r="B63" s="200" t="s">
        <v>295</v>
      </c>
      <c r="C63" s="18"/>
      <c r="D63" s="13"/>
      <c r="E63" s="26"/>
      <c r="F63" s="21"/>
    </row>
    <row r="64" spans="1:10" ht="15.6">
      <c r="A64" s="15"/>
      <c r="B64" s="16" t="s">
        <v>112</v>
      </c>
      <c r="C64" s="16"/>
      <c r="D64" s="20"/>
      <c r="E64" s="22"/>
      <c r="F64" s="22"/>
    </row>
    <row r="65" spans="1:6" ht="15.6">
      <c r="A65" s="15"/>
      <c r="B65" s="17" t="s">
        <v>88</v>
      </c>
      <c r="C65" s="17"/>
      <c r="D65" s="9"/>
      <c r="E65" s="22"/>
      <c r="F65" s="22"/>
    </row>
    <row r="66" spans="1:6" ht="15.6">
      <c r="A66" s="15"/>
      <c r="B66" s="17"/>
      <c r="C66" s="17"/>
      <c r="D66" s="9"/>
      <c r="E66" s="22"/>
      <c r="F66" s="22"/>
    </row>
  </sheetData>
  <mergeCells count="19">
    <mergeCell ref="A1:F1"/>
    <mergeCell ref="A2:F2"/>
    <mergeCell ref="B6:F6"/>
    <mergeCell ref="B13:E13"/>
    <mergeCell ref="B14:F14"/>
    <mergeCell ref="A5:B5"/>
    <mergeCell ref="A57:B57"/>
    <mergeCell ref="A56:F56"/>
    <mergeCell ref="B49:E49"/>
    <mergeCell ref="B32:E32"/>
    <mergeCell ref="B33:F33"/>
    <mergeCell ref="B45:E45"/>
    <mergeCell ref="C51:E51"/>
    <mergeCell ref="A53:B53"/>
    <mergeCell ref="A54:B54"/>
    <mergeCell ref="A55:B55"/>
    <mergeCell ref="A51:B51"/>
    <mergeCell ref="A52:B52"/>
    <mergeCell ref="C57:E57"/>
  </mergeCells>
  <phoneticPr fontId="20" type="noConversion"/>
  <printOptions horizontalCentered="1"/>
  <pageMargins left="0.25" right="0.25" top="1.2650000000000001" bottom="0.75" header="0.3" footer="0.3"/>
  <pageSetup scale="69" orientation="portrait" r:id="rId1"/>
  <rowBreaks count="1" manualBreakCount="1">
    <brk id="49" max="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70"/>
  <sheetViews>
    <sheetView tabSelected="1" view="pageBreakPreview" topLeftCell="A925" zoomScaleNormal="100" zoomScaleSheetLayoutView="100" workbookViewId="0">
      <selection activeCell="A966" sqref="A966"/>
    </sheetView>
  </sheetViews>
  <sheetFormatPr baseColWidth="10" defaultRowHeight="14.4"/>
  <cols>
    <col min="1" max="1" width="37.5546875" customWidth="1"/>
    <col min="2" max="2" width="14.109375" customWidth="1"/>
    <col min="3" max="3" width="20.6640625" customWidth="1"/>
    <col min="4" max="4" width="17.88671875" customWidth="1"/>
    <col min="5" max="5" width="21.33203125" customWidth="1"/>
    <col min="6" max="6" width="23.44140625" customWidth="1"/>
    <col min="7" max="7" width="2.6640625" customWidth="1"/>
    <col min="9" max="9" width="13.88671875" bestFit="1" customWidth="1"/>
    <col min="10" max="10" width="17.5546875" customWidth="1"/>
  </cols>
  <sheetData>
    <row r="1" spans="1:6" ht="87.75" customHeight="1">
      <c r="A1" s="248" t="s">
        <v>21</v>
      </c>
      <c r="B1" s="249"/>
      <c r="C1" s="249"/>
      <c r="D1" s="249"/>
      <c r="E1" s="249"/>
      <c r="F1" s="250"/>
    </row>
    <row r="2" spans="1:6" ht="48.75" customHeight="1">
      <c r="A2" s="263" t="str">
        <f>PRESUPUESTO!A2</f>
        <v xml:space="preserve">PROYECTO: ADECUACION Y MANTENIMIENTO DEL COLISEO LOS FUNDADORES EN EL  MUNICIPIO DE FLORIDA, VALLE DEL CAUCA
</v>
      </c>
      <c r="B2" s="264"/>
      <c r="C2" s="264"/>
      <c r="D2" s="264"/>
      <c r="E2" s="264"/>
      <c r="F2" s="265"/>
    </row>
    <row r="3" spans="1:6">
      <c r="A3" s="226"/>
      <c r="B3" s="227"/>
      <c r="C3" s="266" t="s">
        <v>31</v>
      </c>
      <c r="D3" s="266"/>
      <c r="E3" s="228"/>
      <c r="F3" s="229"/>
    </row>
    <row r="4" spans="1:6" ht="15" thickBot="1">
      <c r="A4" s="230"/>
      <c r="B4" s="231"/>
      <c r="C4" s="267" t="str">
        <f>PRESUPUESTO!C4</f>
        <v xml:space="preserve">FECHA: </v>
      </c>
      <c r="D4" s="267"/>
      <c r="E4" s="232">
        <f ca="1">PRESUPUESTO!E4</f>
        <v>46303</v>
      </c>
      <c r="F4" s="233"/>
    </row>
    <row r="5" spans="1:6" ht="15" thickBot="1">
      <c r="A5" s="274"/>
      <c r="B5" s="275"/>
      <c r="C5" s="275"/>
      <c r="D5" s="275"/>
      <c r="E5" s="275"/>
      <c r="F5" s="276"/>
    </row>
    <row r="6" spans="1:6">
      <c r="A6" s="135" t="s">
        <v>10</v>
      </c>
      <c r="B6" s="259"/>
      <c r="C6" s="259"/>
      <c r="D6" s="32" t="s">
        <v>2</v>
      </c>
      <c r="E6" s="136" t="s">
        <v>32</v>
      </c>
      <c r="F6" s="34" t="s">
        <v>33</v>
      </c>
    </row>
    <row r="7" spans="1:6" ht="15" customHeight="1">
      <c r="A7" s="260" t="s">
        <v>127</v>
      </c>
      <c r="B7" s="261"/>
      <c r="C7" s="262"/>
      <c r="D7" s="35"/>
      <c r="E7" s="36" t="s">
        <v>1</v>
      </c>
      <c r="F7" s="37"/>
    </row>
    <row r="8" spans="1:6">
      <c r="A8" s="38"/>
      <c r="B8" s="39"/>
      <c r="C8" s="40"/>
      <c r="D8" s="41"/>
      <c r="E8" s="42"/>
      <c r="F8" s="43"/>
    </row>
    <row r="9" spans="1:6">
      <c r="A9" s="44" t="s">
        <v>56</v>
      </c>
      <c r="B9" s="66" t="s">
        <v>42</v>
      </c>
      <c r="C9" s="66" t="s">
        <v>57</v>
      </c>
      <c r="D9" s="67" t="s">
        <v>58</v>
      </c>
      <c r="E9" s="68" t="s">
        <v>59</v>
      </c>
      <c r="F9" s="69" t="s">
        <v>45</v>
      </c>
    </row>
    <row r="10" spans="1:6" ht="15" customHeight="1">
      <c r="A10" s="49"/>
      <c r="B10" s="70"/>
      <c r="C10" s="77"/>
      <c r="D10" s="78"/>
      <c r="E10" s="72"/>
      <c r="F10" s="79">
        <f>C10*E10</f>
        <v>0</v>
      </c>
    </row>
    <row r="11" spans="1:6" ht="15" customHeight="1">
      <c r="A11" s="49"/>
      <c r="B11" s="70"/>
      <c r="C11" s="77"/>
      <c r="D11" s="78"/>
      <c r="E11" s="72"/>
      <c r="F11" s="79">
        <f>C11*E11</f>
        <v>0</v>
      </c>
    </row>
    <row r="12" spans="1:6" ht="24" customHeight="1">
      <c r="A12" s="49"/>
      <c r="B12" s="70"/>
      <c r="C12" s="77"/>
      <c r="D12" s="78"/>
      <c r="E12" s="72"/>
      <c r="F12" s="79">
        <f t="shared" ref="F12:F13" si="0">C12*E12</f>
        <v>0</v>
      </c>
    </row>
    <row r="13" spans="1:6">
      <c r="A13" s="49"/>
      <c r="B13" s="70"/>
      <c r="C13" s="77"/>
      <c r="D13" s="78"/>
      <c r="E13" s="72"/>
      <c r="F13" s="79">
        <f t="shared" si="0"/>
        <v>0</v>
      </c>
    </row>
    <row r="14" spans="1:6">
      <c r="A14" s="55"/>
      <c r="B14" s="56"/>
      <c r="C14" s="57"/>
      <c r="D14" s="58"/>
      <c r="E14" s="59"/>
      <c r="F14" s="60"/>
    </row>
    <row r="15" spans="1:6">
      <c r="A15" s="38"/>
      <c r="B15" s="39"/>
      <c r="C15" s="40"/>
      <c r="D15" s="85"/>
      <c r="E15" s="137" t="s">
        <v>60</v>
      </c>
      <c r="F15" s="63">
        <f>SUM(F10:F13)</f>
        <v>0</v>
      </c>
    </row>
    <row r="16" spans="1:6">
      <c r="A16" s="38"/>
      <c r="B16" s="39"/>
      <c r="C16" s="40"/>
      <c r="D16" s="41"/>
      <c r="E16" s="42"/>
      <c r="F16" s="64"/>
    </row>
    <row r="17" spans="1:6">
      <c r="A17" s="44" t="s">
        <v>34</v>
      </c>
      <c r="B17" s="45" t="s">
        <v>11</v>
      </c>
      <c r="C17" s="45" t="s">
        <v>35</v>
      </c>
      <c r="D17" s="46" t="s">
        <v>36</v>
      </c>
      <c r="E17" s="47" t="s">
        <v>61</v>
      </c>
      <c r="F17" s="48" t="s">
        <v>38</v>
      </c>
    </row>
    <row r="18" spans="1:6" ht="24" customHeight="1">
      <c r="A18" s="49" t="s">
        <v>62</v>
      </c>
      <c r="B18" s="50">
        <v>383882</v>
      </c>
      <c r="C18" s="51">
        <v>1.8</v>
      </c>
      <c r="D18" s="52">
        <f>B18</f>
        <v>383882</v>
      </c>
      <c r="E18" s="53">
        <v>26.66</v>
      </c>
      <c r="F18" s="138">
        <f>D18/E18</f>
        <v>14399.174793698425</v>
      </c>
    </row>
    <row r="19" spans="1:6">
      <c r="A19" s="55"/>
      <c r="B19" s="56"/>
      <c r="C19" s="57"/>
      <c r="D19" s="58"/>
      <c r="E19" s="59"/>
      <c r="F19" s="60"/>
    </row>
    <row r="20" spans="1:6">
      <c r="A20" s="38"/>
      <c r="B20" s="39"/>
      <c r="C20" s="40"/>
      <c r="D20" s="61"/>
      <c r="E20" s="137" t="s">
        <v>39</v>
      </c>
      <c r="F20" s="63">
        <f>F18</f>
        <v>14399.174793698425</v>
      </c>
    </row>
    <row r="21" spans="1:6">
      <c r="A21" s="38"/>
      <c r="B21" s="39"/>
      <c r="C21" s="40"/>
      <c r="D21" s="41"/>
      <c r="E21" s="42"/>
      <c r="F21" s="64"/>
    </row>
    <row r="22" spans="1:6">
      <c r="A22" s="65" t="s">
        <v>40</v>
      </c>
      <c r="B22" s="66" t="s">
        <v>41</v>
      </c>
      <c r="C22" s="66" t="s">
        <v>42</v>
      </c>
      <c r="D22" s="67" t="s">
        <v>43</v>
      </c>
      <c r="E22" s="68" t="s">
        <v>44</v>
      </c>
      <c r="F22" s="69" t="s">
        <v>45</v>
      </c>
    </row>
    <row r="23" spans="1:6">
      <c r="A23" s="55" t="s">
        <v>128</v>
      </c>
      <c r="B23" s="56"/>
      <c r="C23" s="57" t="s">
        <v>3</v>
      </c>
      <c r="D23" s="74">
        <v>0.2</v>
      </c>
      <c r="E23" s="59">
        <v>17441</v>
      </c>
      <c r="F23" s="139">
        <f>D23*E23</f>
        <v>3488.2000000000003</v>
      </c>
    </row>
    <row r="24" spans="1:6">
      <c r="A24" s="55" t="s">
        <v>46</v>
      </c>
      <c r="B24" s="56"/>
      <c r="C24" s="57" t="s">
        <v>126</v>
      </c>
      <c r="D24" s="74">
        <v>0.01</v>
      </c>
      <c r="E24" s="59">
        <v>14399.17</v>
      </c>
      <c r="F24" s="139">
        <f>D24*E24</f>
        <v>143.99170000000001</v>
      </c>
    </row>
    <row r="25" spans="1:6">
      <c r="A25" s="38"/>
      <c r="B25" s="39"/>
      <c r="C25" s="40"/>
      <c r="D25" s="75"/>
      <c r="E25" s="137" t="s">
        <v>48</v>
      </c>
      <c r="F25" s="63">
        <f>SUM(F23:F24)</f>
        <v>3632.1917000000003</v>
      </c>
    </row>
    <row r="26" spans="1:6">
      <c r="A26" s="38"/>
      <c r="B26" s="39"/>
      <c r="C26" s="40"/>
      <c r="D26" s="41"/>
      <c r="E26" s="42"/>
      <c r="F26" s="64"/>
    </row>
    <row r="27" spans="1:6">
      <c r="A27" s="44" t="s">
        <v>49</v>
      </c>
      <c r="B27" s="66" t="s">
        <v>0</v>
      </c>
      <c r="C27" s="66" t="s">
        <v>50</v>
      </c>
      <c r="D27" s="76" t="s">
        <v>51</v>
      </c>
      <c r="E27" s="68" t="s">
        <v>44</v>
      </c>
      <c r="F27" s="69" t="s">
        <v>45</v>
      </c>
    </row>
    <row r="28" spans="1:6">
      <c r="A28" s="49"/>
      <c r="B28" s="70"/>
      <c r="C28" s="77"/>
      <c r="D28" s="78"/>
      <c r="E28" s="72"/>
      <c r="F28" s="79"/>
    </row>
    <row r="29" spans="1:6">
      <c r="A29" s="38"/>
      <c r="B29" s="39"/>
      <c r="C29" s="40"/>
      <c r="D29" s="75"/>
      <c r="E29" s="137" t="s">
        <v>52</v>
      </c>
      <c r="F29" s="79">
        <v>0</v>
      </c>
    </row>
    <row r="30" spans="1:6">
      <c r="A30" s="38"/>
      <c r="B30" s="39"/>
      <c r="C30" s="40"/>
      <c r="D30" s="41"/>
      <c r="E30" s="42"/>
      <c r="F30" s="43"/>
    </row>
    <row r="31" spans="1:6" ht="15" thickBot="1">
      <c r="A31" s="80"/>
      <c r="B31" s="81"/>
      <c r="C31" s="82"/>
      <c r="D31" s="83" t="s">
        <v>53</v>
      </c>
      <c r="E31" s="84"/>
      <c r="F31" s="187">
        <f>SUM(F15,F20,F25)</f>
        <v>18031.366493698424</v>
      </c>
    </row>
    <row r="32" spans="1:6" ht="15" thickBot="1"/>
    <row r="33" spans="1:6">
      <c r="A33" s="31" t="s">
        <v>10</v>
      </c>
      <c r="B33" s="259"/>
      <c r="C33" s="259"/>
      <c r="D33" s="32" t="s">
        <v>2</v>
      </c>
      <c r="E33" s="33" t="s">
        <v>32</v>
      </c>
      <c r="F33" s="34" t="s">
        <v>33</v>
      </c>
    </row>
    <row r="34" spans="1:6">
      <c r="A34" s="260" t="s">
        <v>120</v>
      </c>
      <c r="B34" s="261"/>
      <c r="C34" s="262"/>
      <c r="D34" s="35"/>
      <c r="E34" s="36" t="s">
        <v>3</v>
      </c>
      <c r="F34" s="37"/>
    </row>
    <row r="35" spans="1:6">
      <c r="A35" s="38"/>
      <c r="B35" s="39"/>
      <c r="C35" s="40"/>
      <c r="D35" s="41"/>
      <c r="E35" s="42"/>
      <c r="F35" s="43"/>
    </row>
    <row r="36" spans="1:6">
      <c r="A36" s="44" t="s">
        <v>56</v>
      </c>
      <c r="B36" s="66" t="s">
        <v>42</v>
      </c>
      <c r="C36" s="66" t="s">
        <v>63</v>
      </c>
      <c r="D36" s="67" t="s">
        <v>58</v>
      </c>
      <c r="E36" s="68" t="s">
        <v>59</v>
      </c>
      <c r="F36" s="69" t="s">
        <v>45</v>
      </c>
    </row>
    <row r="37" spans="1:6">
      <c r="A37" s="49"/>
      <c r="B37" s="70"/>
      <c r="C37" s="77"/>
      <c r="D37" s="78"/>
      <c r="E37" s="72"/>
      <c r="F37" s="79">
        <f>C37*E37</f>
        <v>0</v>
      </c>
    </row>
    <row r="38" spans="1:6">
      <c r="A38" s="49"/>
      <c r="B38" s="70"/>
      <c r="C38" s="77"/>
      <c r="D38" s="78"/>
      <c r="E38" s="72"/>
      <c r="F38" s="79">
        <f t="shared" ref="F38:F40" si="1">C38*E38</f>
        <v>0</v>
      </c>
    </row>
    <row r="39" spans="1:6">
      <c r="A39" s="49"/>
      <c r="B39" s="70"/>
      <c r="C39" s="77"/>
      <c r="D39" s="78"/>
      <c r="E39" s="72"/>
      <c r="F39" s="79">
        <f t="shared" si="1"/>
        <v>0</v>
      </c>
    </row>
    <row r="40" spans="1:6">
      <c r="A40" s="49"/>
      <c r="B40" s="70"/>
      <c r="C40" s="77"/>
      <c r="D40" s="78"/>
      <c r="E40" s="72"/>
      <c r="F40" s="79">
        <f t="shared" si="1"/>
        <v>0</v>
      </c>
    </row>
    <row r="41" spans="1:6">
      <c r="A41" s="55"/>
      <c r="B41" s="56"/>
      <c r="C41" s="57"/>
      <c r="D41" s="58"/>
      <c r="E41" s="59"/>
      <c r="F41" s="60"/>
    </row>
    <row r="42" spans="1:6">
      <c r="A42" s="38"/>
      <c r="B42" s="39"/>
      <c r="C42" s="40"/>
      <c r="D42" s="85"/>
      <c r="E42" s="62" t="s">
        <v>60</v>
      </c>
      <c r="F42" s="63">
        <f>SUM(F37:F41)</f>
        <v>0</v>
      </c>
    </row>
    <row r="43" spans="1:6">
      <c r="A43" s="38"/>
      <c r="B43" s="39"/>
      <c r="C43" s="40"/>
      <c r="D43" s="41"/>
      <c r="E43" s="42"/>
      <c r="F43" s="64"/>
    </row>
    <row r="44" spans="1:6">
      <c r="A44" s="44" t="s">
        <v>34</v>
      </c>
      <c r="B44" s="45" t="s">
        <v>11</v>
      </c>
      <c r="C44" s="45" t="s">
        <v>35</v>
      </c>
      <c r="D44" s="46" t="s">
        <v>36</v>
      </c>
      <c r="E44" s="47" t="s">
        <v>37</v>
      </c>
      <c r="F44" s="48" t="s">
        <v>38</v>
      </c>
    </row>
    <row r="45" spans="1:6">
      <c r="A45" s="49" t="s">
        <v>119</v>
      </c>
      <c r="B45" s="50">
        <v>537435</v>
      </c>
      <c r="C45" s="51">
        <v>1.8</v>
      </c>
      <c r="D45" s="86">
        <v>537435</v>
      </c>
      <c r="E45" s="72">
        <v>8</v>
      </c>
      <c r="F45" s="54">
        <f>D45/E45</f>
        <v>67179.375</v>
      </c>
    </row>
    <row r="46" spans="1:6">
      <c r="A46" s="49"/>
      <c r="B46" s="50"/>
      <c r="C46" s="51"/>
      <c r="D46" s="52"/>
      <c r="E46" s="53"/>
      <c r="F46" s="54"/>
    </row>
    <row r="47" spans="1:6">
      <c r="A47" s="55"/>
      <c r="B47" s="56"/>
      <c r="C47" s="57"/>
      <c r="D47" s="58"/>
      <c r="E47" s="59"/>
      <c r="F47" s="60"/>
    </row>
    <row r="48" spans="1:6">
      <c r="A48" s="38"/>
      <c r="B48" s="39"/>
      <c r="C48" s="40"/>
      <c r="D48" s="61"/>
      <c r="E48" s="62" t="s">
        <v>39</v>
      </c>
      <c r="F48" s="63">
        <f>SUM(F45:F47)</f>
        <v>67179.375</v>
      </c>
    </row>
    <row r="49" spans="1:6">
      <c r="A49" s="38"/>
      <c r="B49" s="39"/>
      <c r="C49" s="40"/>
      <c r="D49" s="41"/>
      <c r="E49" s="42"/>
      <c r="F49" s="64"/>
    </row>
    <row r="50" spans="1:6">
      <c r="A50" s="65" t="s">
        <v>40</v>
      </c>
      <c r="B50" s="66" t="s">
        <v>41</v>
      </c>
      <c r="C50" s="66" t="s">
        <v>42</v>
      </c>
      <c r="D50" s="67" t="s">
        <v>43</v>
      </c>
      <c r="E50" s="68" t="s">
        <v>44</v>
      </c>
      <c r="F50" s="69" t="s">
        <v>45</v>
      </c>
    </row>
    <row r="51" spans="1:6">
      <c r="A51" s="49" t="s">
        <v>46</v>
      </c>
      <c r="B51" s="70"/>
      <c r="C51" s="70" t="s">
        <v>47</v>
      </c>
      <c r="D51" s="74">
        <v>0.01</v>
      </c>
      <c r="E51" s="72">
        <v>67179.37</v>
      </c>
      <c r="F51" s="73">
        <f>D51*E51</f>
        <v>671.79369999999994</v>
      </c>
    </row>
    <row r="52" spans="1:6">
      <c r="A52" s="55"/>
      <c r="B52" s="56"/>
      <c r="C52" s="57"/>
      <c r="D52" s="58"/>
      <c r="E52" s="59"/>
      <c r="F52" s="60"/>
    </row>
    <row r="53" spans="1:6">
      <c r="A53" s="38"/>
      <c r="B53" s="39"/>
      <c r="C53" s="40"/>
      <c r="D53" s="75"/>
      <c r="E53" s="62" t="s">
        <v>48</v>
      </c>
      <c r="F53" s="63">
        <f>SUM(F51:F52)</f>
        <v>671.79369999999994</v>
      </c>
    </row>
    <row r="54" spans="1:6">
      <c r="A54" s="38"/>
      <c r="B54" s="39"/>
      <c r="C54" s="40"/>
      <c r="D54" s="41"/>
      <c r="E54" s="42"/>
      <c r="F54" s="64"/>
    </row>
    <row r="55" spans="1:6">
      <c r="A55" s="44" t="s">
        <v>49</v>
      </c>
      <c r="B55" s="66" t="s">
        <v>0</v>
      </c>
      <c r="C55" s="66" t="s">
        <v>50</v>
      </c>
      <c r="D55" s="76" t="s">
        <v>51</v>
      </c>
      <c r="E55" s="68" t="s">
        <v>44</v>
      </c>
      <c r="F55" s="69" t="s">
        <v>45</v>
      </c>
    </row>
    <row r="56" spans="1:6">
      <c r="A56" s="49"/>
      <c r="B56" s="70"/>
      <c r="C56" s="77"/>
      <c r="D56" s="78"/>
      <c r="E56" s="72"/>
      <c r="F56" s="79"/>
    </row>
    <row r="57" spans="1:6">
      <c r="A57" s="38"/>
      <c r="B57" s="39"/>
      <c r="C57" s="40"/>
      <c r="D57" s="75"/>
      <c r="E57" s="62" t="s">
        <v>52</v>
      </c>
      <c r="F57" s="79">
        <v>0</v>
      </c>
    </row>
    <row r="58" spans="1:6">
      <c r="A58" s="38"/>
      <c r="B58" s="39"/>
      <c r="C58" s="40"/>
      <c r="D58" s="41"/>
      <c r="E58" s="42"/>
      <c r="F58" s="43"/>
    </row>
    <row r="59" spans="1:6" ht="15" thickBot="1">
      <c r="A59" s="80"/>
      <c r="B59" s="81"/>
      <c r="C59" s="82"/>
      <c r="D59" s="83" t="s">
        <v>53</v>
      </c>
      <c r="E59" s="84"/>
      <c r="F59" s="187">
        <f>SUM(F42+F48+F53+F57)</f>
        <v>67851.168699999995</v>
      </c>
    </row>
    <row r="60" spans="1:6" ht="15" thickBot="1">
      <c r="A60" s="148"/>
      <c r="B60" s="149"/>
      <c r="C60" s="150"/>
      <c r="D60" s="151"/>
      <c r="E60" s="152"/>
      <c r="F60" s="153"/>
    </row>
    <row r="61" spans="1:6">
      <c r="A61" s="31" t="s">
        <v>10</v>
      </c>
      <c r="B61" s="259"/>
      <c r="C61" s="259"/>
      <c r="D61" s="32" t="s">
        <v>2</v>
      </c>
      <c r="E61" s="33" t="s">
        <v>32</v>
      </c>
      <c r="F61" s="34" t="s">
        <v>33</v>
      </c>
    </row>
    <row r="62" spans="1:6">
      <c r="A62" s="260" t="s">
        <v>121</v>
      </c>
      <c r="B62" s="261"/>
      <c r="C62" s="262"/>
      <c r="D62" s="35"/>
      <c r="E62" s="36" t="s">
        <v>55</v>
      </c>
      <c r="F62" s="37"/>
    </row>
    <row r="63" spans="1:6">
      <c r="A63" s="38"/>
      <c r="B63" s="39"/>
      <c r="C63" s="40"/>
      <c r="D63" s="41"/>
      <c r="E63" s="42"/>
      <c r="F63" s="43"/>
    </row>
    <row r="64" spans="1:6">
      <c r="A64" s="44" t="s">
        <v>34</v>
      </c>
      <c r="B64" s="45" t="s">
        <v>11</v>
      </c>
      <c r="C64" s="45" t="s">
        <v>35</v>
      </c>
      <c r="D64" s="46" t="s">
        <v>36</v>
      </c>
      <c r="E64" s="47" t="s">
        <v>66</v>
      </c>
      <c r="F64" s="48" t="s">
        <v>38</v>
      </c>
    </row>
    <row r="65" spans="1:6">
      <c r="A65" s="49" t="s">
        <v>122</v>
      </c>
      <c r="B65" s="50">
        <v>537435</v>
      </c>
      <c r="C65" s="51">
        <v>1.8</v>
      </c>
      <c r="D65" s="52">
        <v>537435</v>
      </c>
      <c r="E65" s="53">
        <v>266.66000000000003</v>
      </c>
      <c r="F65" s="54">
        <f>D65/E65</f>
        <v>2015.4316357908947</v>
      </c>
    </row>
    <row r="66" spans="1:6">
      <c r="A66" s="55"/>
      <c r="B66" s="56"/>
      <c r="C66" s="57"/>
      <c r="D66" s="58"/>
      <c r="E66" s="59"/>
      <c r="F66" s="60"/>
    </row>
    <row r="67" spans="1:6">
      <c r="A67" s="38"/>
      <c r="B67" s="39"/>
      <c r="C67" s="40"/>
      <c r="D67" s="61"/>
      <c r="E67" s="62" t="s">
        <v>39</v>
      </c>
      <c r="F67" s="63">
        <f>SUM(F65:F66)</f>
        <v>2015.4316357908947</v>
      </c>
    </row>
    <row r="68" spans="1:6">
      <c r="A68" s="38"/>
      <c r="B68" s="39"/>
      <c r="C68" s="40"/>
      <c r="D68" s="41"/>
      <c r="E68" s="42"/>
      <c r="F68" s="64"/>
    </row>
    <row r="69" spans="1:6">
      <c r="A69" s="65" t="s">
        <v>40</v>
      </c>
      <c r="B69" s="66" t="s">
        <v>41</v>
      </c>
      <c r="C69" s="66" t="s">
        <v>42</v>
      </c>
      <c r="D69" s="67" t="s">
        <v>43</v>
      </c>
      <c r="E69" s="68" t="s">
        <v>44</v>
      </c>
      <c r="F69" s="69" t="s">
        <v>45</v>
      </c>
    </row>
    <row r="70" spans="1:6">
      <c r="A70" s="49" t="s">
        <v>46</v>
      </c>
      <c r="B70" s="70"/>
      <c r="C70" s="70" t="s">
        <v>47</v>
      </c>
      <c r="D70" s="74">
        <v>0.06</v>
      </c>
      <c r="E70" s="72">
        <v>2015.43</v>
      </c>
      <c r="F70" s="73">
        <f>D70*E70</f>
        <v>120.9258</v>
      </c>
    </row>
    <row r="71" spans="1:6">
      <c r="A71" s="55"/>
      <c r="B71" s="56"/>
      <c r="C71" s="57"/>
      <c r="D71" s="58"/>
      <c r="E71" s="59"/>
      <c r="F71" s="60"/>
    </row>
    <row r="72" spans="1:6">
      <c r="A72" s="38"/>
      <c r="B72" s="39"/>
      <c r="C72" s="40"/>
      <c r="D72" s="75"/>
      <c r="E72" s="62" t="s">
        <v>48</v>
      </c>
      <c r="F72" s="63">
        <f>SUM(F70:F71)</f>
        <v>120.9258</v>
      </c>
    </row>
    <row r="73" spans="1:6">
      <c r="A73" s="38"/>
      <c r="B73" s="39"/>
      <c r="C73" s="40"/>
      <c r="D73" s="41"/>
      <c r="E73" s="42"/>
      <c r="F73" s="64"/>
    </row>
    <row r="74" spans="1:6">
      <c r="A74" s="44" t="s">
        <v>49</v>
      </c>
      <c r="B74" s="66" t="s">
        <v>0</v>
      </c>
      <c r="C74" s="66" t="s">
        <v>50</v>
      </c>
      <c r="D74" s="76" t="s">
        <v>51</v>
      </c>
      <c r="E74" s="68" t="s">
        <v>44</v>
      </c>
      <c r="F74" s="69" t="s">
        <v>45</v>
      </c>
    </row>
    <row r="75" spans="1:6">
      <c r="A75" s="49"/>
      <c r="B75" s="70"/>
      <c r="C75" s="77"/>
      <c r="D75" s="78"/>
      <c r="E75" s="72"/>
      <c r="F75" s="79"/>
    </row>
    <row r="76" spans="1:6">
      <c r="A76" s="38"/>
      <c r="B76" s="39"/>
      <c r="C76" s="40"/>
      <c r="D76" s="75"/>
      <c r="E76" s="62" t="s">
        <v>52</v>
      </c>
      <c r="F76" s="79">
        <v>0</v>
      </c>
    </row>
    <row r="77" spans="1:6">
      <c r="A77" s="38"/>
      <c r="B77" s="39"/>
      <c r="C77" s="40"/>
      <c r="D77" s="41"/>
      <c r="E77" s="42"/>
      <c r="F77" s="43"/>
    </row>
    <row r="78" spans="1:6" ht="15" thickBot="1">
      <c r="A78" s="80"/>
      <c r="B78" s="81"/>
      <c r="C78" s="82"/>
      <c r="D78" s="83" t="s">
        <v>53</v>
      </c>
      <c r="E78" s="84"/>
      <c r="F78" s="187">
        <f>SUM(F67+F72+F76)</f>
        <v>2136.3574357908947</v>
      </c>
    </row>
    <row r="79" spans="1:6" ht="15" thickBot="1">
      <c r="A79" s="148"/>
      <c r="B79" s="149"/>
      <c r="C79" s="150"/>
      <c r="D79" s="151"/>
      <c r="E79" s="152"/>
      <c r="F79" s="153"/>
    </row>
    <row r="80" spans="1:6">
      <c r="A80" s="31" t="s">
        <v>10</v>
      </c>
      <c r="B80" s="259"/>
      <c r="C80" s="259"/>
      <c r="D80" s="32" t="s">
        <v>2</v>
      </c>
      <c r="E80" s="33" t="s">
        <v>32</v>
      </c>
      <c r="F80" s="34" t="s">
        <v>33</v>
      </c>
    </row>
    <row r="81" spans="1:6">
      <c r="A81" s="260" t="s">
        <v>129</v>
      </c>
      <c r="B81" s="261"/>
      <c r="C81" s="262"/>
      <c r="D81" s="35"/>
      <c r="E81" s="36" t="s">
        <v>3</v>
      </c>
      <c r="F81" s="37"/>
    </row>
    <row r="82" spans="1:6">
      <c r="A82" s="38"/>
      <c r="B82" s="39"/>
      <c r="C82" s="40"/>
      <c r="D82" s="41"/>
      <c r="E82" s="42"/>
      <c r="F82" s="43"/>
    </row>
    <row r="83" spans="1:6">
      <c r="A83" s="44" t="s">
        <v>56</v>
      </c>
      <c r="B83" s="66" t="s">
        <v>42</v>
      </c>
      <c r="C83" s="66" t="s">
        <v>63</v>
      </c>
      <c r="D83" s="67" t="s">
        <v>58</v>
      </c>
      <c r="E83" s="68" t="s">
        <v>59</v>
      </c>
      <c r="F83" s="69" t="s">
        <v>45</v>
      </c>
    </row>
    <row r="84" spans="1:6">
      <c r="A84" s="49"/>
      <c r="B84" s="70"/>
      <c r="C84" s="77"/>
      <c r="D84" s="78"/>
      <c r="E84" s="72"/>
      <c r="F84" s="79">
        <f>C84*E84</f>
        <v>0</v>
      </c>
    </row>
    <row r="85" spans="1:6">
      <c r="A85" s="55"/>
      <c r="B85" s="56"/>
      <c r="C85" s="57"/>
      <c r="D85" s="58"/>
      <c r="E85" s="59"/>
      <c r="F85" s="60"/>
    </row>
    <row r="86" spans="1:6">
      <c r="A86" s="38"/>
      <c r="B86" s="39"/>
      <c r="C86" s="40"/>
      <c r="D86" s="85"/>
      <c r="E86" s="62" t="s">
        <v>60</v>
      </c>
      <c r="F86" s="63">
        <f>SUM(F84:F85)</f>
        <v>0</v>
      </c>
    </row>
    <row r="87" spans="1:6">
      <c r="A87" s="38"/>
      <c r="B87" s="39"/>
      <c r="C87" s="40"/>
      <c r="D87" s="41"/>
      <c r="E87" s="42"/>
      <c r="F87" s="64"/>
    </row>
    <row r="88" spans="1:6">
      <c r="A88" s="44" t="s">
        <v>34</v>
      </c>
      <c r="B88" s="45" t="s">
        <v>11</v>
      </c>
      <c r="C88" s="45" t="s">
        <v>35</v>
      </c>
      <c r="D88" s="46" t="s">
        <v>36</v>
      </c>
      <c r="E88" s="47" t="s">
        <v>37</v>
      </c>
      <c r="F88" s="48" t="s">
        <v>38</v>
      </c>
    </row>
    <row r="89" spans="1:6">
      <c r="A89" s="49" t="s">
        <v>131</v>
      </c>
      <c r="B89" s="50">
        <v>1268533</v>
      </c>
      <c r="C89" s="51">
        <v>1.7</v>
      </c>
      <c r="D89" s="52">
        <f>B89</f>
        <v>1268533</v>
      </c>
      <c r="E89" s="53">
        <v>32</v>
      </c>
      <c r="F89" s="54">
        <f>D89/E89</f>
        <v>39641.65625</v>
      </c>
    </row>
    <row r="90" spans="1:6">
      <c r="A90" s="55"/>
      <c r="B90" s="56"/>
      <c r="C90" s="57"/>
      <c r="D90" s="58"/>
      <c r="E90" s="59"/>
      <c r="F90" s="60"/>
    </row>
    <row r="91" spans="1:6">
      <c r="A91" s="38"/>
      <c r="B91" s="39"/>
      <c r="C91" s="40"/>
      <c r="D91" s="61"/>
      <c r="E91" s="62" t="s">
        <v>39</v>
      </c>
      <c r="F91" s="63">
        <f>SUM(F89:F90)</f>
        <v>39641.65625</v>
      </c>
    </row>
    <row r="92" spans="1:6">
      <c r="A92" s="38"/>
      <c r="B92" s="39"/>
      <c r="C92" s="40"/>
      <c r="D92" s="41"/>
      <c r="E92" s="42"/>
      <c r="F92" s="64"/>
    </row>
    <row r="93" spans="1:6">
      <c r="A93" s="65" t="s">
        <v>40</v>
      </c>
      <c r="B93" s="66" t="s">
        <v>41</v>
      </c>
      <c r="C93" s="66" t="s">
        <v>42</v>
      </c>
      <c r="D93" s="67" t="s">
        <v>43</v>
      </c>
      <c r="E93" s="68" t="s">
        <v>44</v>
      </c>
      <c r="F93" s="69" t="s">
        <v>45</v>
      </c>
    </row>
    <row r="94" spans="1:6">
      <c r="A94" s="49" t="s">
        <v>46</v>
      </c>
      <c r="B94" s="70"/>
      <c r="C94" s="70" t="s">
        <v>126</v>
      </c>
      <c r="D94" s="74">
        <v>7.0000000000000007E-2</v>
      </c>
      <c r="E94" s="72">
        <v>39641</v>
      </c>
      <c r="F94" s="73">
        <f>D94*E94</f>
        <v>2774.8700000000003</v>
      </c>
    </row>
    <row r="95" spans="1:6">
      <c r="A95" s="49"/>
      <c r="B95" s="70"/>
      <c r="C95" s="70"/>
      <c r="D95" s="74"/>
      <c r="E95" s="72"/>
      <c r="F95" s="73">
        <f>D95*E95</f>
        <v>0</v>
      </c>
    </row>
    <row r="96" spans="1:6">
      <c r="A96" s="55"/>
      <c r="B96" s="56"/>
      <c r="C96" s="57"/>
      <c r="D96" s="58"/>
      <c r="E96" s="59"/>
      <c r="F96" s="60"/>
    </row>
    <row r="97" spans="1:6">
      <c r="A97" s="38"/>
      <c r="B97" s="39"/>
      <c r="C97" s="40"/>
      <c r="D97" s="75"/>
      <c r="E97" s="62" t="s">
        <v>48</v>
      </c>
      <c r="F97" s="63">
        <f>SUM(F94:F96)</f>
        <v>2774.8700000000003</v>
      </c>
    </row>
    <row r="98" spans="1:6">
      <c r="A98" s="38"/>
      <c r="B98" s="39"/>
      <c r="C98" s="40"/>
      <c r="D98" s="41"/>
      <c r="E98" s="42"/>
      <c r="F98" s="64"/>
    </row>
    <row r="99" spans="1:6">
      <c r="A99" s="44" t="s">
        <v>49</v>
      </c>
      <c r="B99" s="66" t="s">
        <v>0</v>
      </c>
      <c r="C99" s="66" t="s">
        <v>50</v>
      </c>
      <c r="D99" s="76" t="s">
        <v>51</v>
      </c>
      <c r="E99" s="68" t="s">
        <v>44</v>
      </c>
      <c r="F99" s="69" t="s">
        <v>45</v>
      </c>
    </row>
    <row r="100" spans="1:6">
      <c r="A100" s="49"/>
      <c r="B100" s="70"/>
      <c r="C100" s="77"/>
      <c r="D100" s="78"/>
      <c r="E100" s="72"/>
      <c r="F100" s="79"/>
    </row>
    <row r="101" spans="1:6">
      <c r="A101" s="38"/>
      <c r="B101" s="39"/>
      <c r="C101" s="40"/>
      <c r="D101" s="75"/>
      <c r="E101" s="62" t="s">
        <v>52</v>
      </c>
      <c r="F101" s="79">
        <v>0</v>
      </c>
    </row>
    <row r="102" spans="1:6">
      <c r="A102" s="38"/>
      <c r="B102" s="39"/>
      <c r="C102" s="40"/>
      <c r="D102" s="41"/>
      <c r="E102" s="42"/>
      <c r="F102" s="43"/>
    </row>
    <row r="103" spans="1:6" ht="15" thickBot="1">
      <c r="A103" s="80"/>
      <c r="B103" s="81"/>
      <c r="C103" s="82"/>
      <c r="D103" s="83" t="s">
        <v>53</v>
      </c>
      <c r="E103" s="84"/>
      <c r="F103" s="187">
        <f>SUM(F86+F91+F97+F101)</f>
        <v>42416.526250000003</v>
      </c>
    </row>
    <row r="104" spans="1:6" ht="15" thickBot="1">
      <c r="A104" s="148"/>
      <c r="B104" s="149"/>
      <c r="C104" s="150"/>
      <c r="D104" s="151"/>
      <c r="E104" s="152"/>
      <c r="F104" s="153"/>
    </row>
    <row r="105" spans="1:6">
      <c r="A105" s="31" t="s">
        <v>10</v>
      </c>
      <c r="B105" s="259"/>
      <c r="C105" s="259"/>
      <c r="D105" s="32" t="s">
        <v>2</v>
      </c>
      <c r="E105" s="33" t="s">
        <v>32</v>
      </c>
      <c r="F105" s="34" t="s">
        <v>33</v>
      </c>
    </row>
    <row r="106" spans="1:6">
      <c r="A106" s="260" t="s">
        <v>132</v>
      </c>
      <c r="B106" s="261"/>
      <c r="C106" s="262"/>
      <c r="D106" s="35"/>
      <c r="E106" s="36" t="s">
        <v>55</v>
      </c>
      <c r="F106" s="37"/>
    </row>
    <row r="107" spans="1:6">
      <c r="A107" s="38"/>
      <c r="B107" s="39"/>
      <c r="C107" s="40"/>
      <c r="D107" s="41"/>
      <c r="E107" s="42"/>
      <c r="F107" s="43"/>
    </row>
    <row r="108" spans="1:6">
      <c r="A108" s="44" t="s">
        <v>56</v>
      </c>
      <c r="B108" s="66" t="s">
        <v>42</v>
      </c>
      <c r="C108" s="66" t="s">
        <v>67</v>
      </c>
      <c r="D108" s="67" t="s">
        <v>58</v>
      </c>
      <c r="E108" s="68" t="s">
        <v>59</v>
      </c>
      <c r="F108" s="69" t="s">
        <v>45</v>
      </c>
    </row>
    <row r="109" spans="1:6">
      <c r="A109" s="49"/>
      <c r="B109" s="70"/>
      <c r="C109" s="77"/>
      <c r="D109" s="78"/>
      <c r="E109" s="72"/>
      <c r="F109" s="79"/>
    </row>
    <row r="110" spans="1:6">
      <c r="A110" s="49"/>
      <c r="B110" s="70"/>
      <c r="C110" s="77"/>
      <c r="D110" s="78"/>
      <c r="E110" s="72"/>
      <c r="F110" s="79"/>
    </row>
    <row r="111" spans="1:6">
      <c r="A111" s="49"/>
      <c r="B111" s="70"/>
      <c r="C111" s="77"/>
      <c r="D111" s="78"/>
      <c r="E111" s="72"/>
      <c r="F111" s="79"/>
    </row>
    <row r="112" spans="1:6">
      <c r="A112" s="55"/>
      <c r="B112" s="56"/>
      <c r="C112" s="57"/>
      <c r="D112" s="58"/>
      <c r="E112" s="59"/>
      <c r="F112" s="60"/>
    </row>
    <row r="113" spans="1:6">
      <c r="A113" s="38"/>
      <c r="B113" s="39"/>
      <c r="C113" s="40"/>
      <c r="D113" s="85"/>
      <c r="E113" s="62" t="s">
        <v>60</v>
      </c>
      <c r="F113" s="63">
        <f>SUM(F109:F112)</f>
        <v>0</v>
      </c>
    </row>
    <row r="114" spans="1:6">
      <c r="A114" s="38"/>
      <c r="B114" s="39"/>
      <c r="C114" s="40"/>
      <c r="D114" s="41"/>
      <c r="E114" s="42"/>
      <c r="F114" s="43"/>
    </row>
    <row r="115" spans="1:6">
      <c r="A115" s="44" t="s">
        <v>34</v>
      </c>
      <c r="B115" s="45" t="s">
        <v>11</v>
      </c>
      <c r="C115" s="45" t="s">
        <v>35</v>
      </c>
      <c r="D115" s="46" t="s">
        <v>36</v>
      </c>
      <c r="E115" s="47" t="s">
        <v>66</v>
      </c>
      <c r="F115" s="48" t="s">
        <v>38</v>
      </c>
    </row>
    <row r="116" spans="1:6">
      <c r="A116" s="49" t="s">
        <v>108</v>
      </c>
      <c r="B116" s="50">
        <v>127478</v>
      </c>
      <c r="C116" s="51">
        <v>1.8</v>
      </c>
      <c r="D116" s="52">
        <v>284356</v>
      </c>
      <c r="E116" s="53">
        <v>22.85</v>
      </c>
      <c r="F116" s="54">
        <f>D116/E116</f>
        <v>12444.463894967177</v>
      </c>
    </row>
    <row r="117" spans="1:6">
      <c r="A117" s="55"/>
      <c r="B117" s="56"/>
      <c r="C117" s="57"/>
      <c r="D117" s="58"/>
      <c r="E117" s="59"/>
      <c r="F117" s="60"/>
    </row>
    <row r="118" spans="1:6">
      <c r="A118" s="38"/>
      <c r="B118" s="39"/>
      <c r="C118" s="40"/>
      <c r="D118" s="61"/>
      <c r="E118" s="62" t="s">
        <v>39</v>
      </c>
      <c r="F118" s="63">
        <f>SUM(F115:F117)</f>
        <v>12444.463894967177</v>
      </c>
    </row>
    <row r="119" spans="1:6">
      <c r="A119" s="38"/>
      <c r="B119" s="39"/>
      <c r="C119" s="40"/>
      <c r="D119" s="41"/>
      <c r="E119" s="42"/>
      <c r="F119" s="64"/>
    </row>
    <row r="120" spans="1:6">
      <c r="A120" s="65" t="s">
        <v>40</v>
      </c>
      <c r="B120" s="66" t="s">
        <v>41</v>
      </c>
      <c r="C120" s="66" t="s">
        <v>42</v>
      </c>
      <c r="D120" s="67" t="s">
        <v>43</v>
      </c>
      <c r="E120" s="68" t="s">
        <v>44</v>
      </c>
      <c r="F120" s="69" t="s">
        <v>45</v>
      </c>
    </row>
    <row r="121" spans="1:6">
      <c r="A121" s="88" t="s">
        <v>46</v>
      </c>
      <c r="B121" s="70"/>
      <c r="C121" s="70" t="s">
        <v>126</v>
      </c>
      <c r="D121" s="167">
        <v>0.05</v>
      </c>
      <c r="E121" s="72">
        <v>12444.46</v>
      </c>
      <c r="F121" s="73">
        <f>D121*E121</f>
        <v>622.22299999999996</v>
      </c>
    </row>
    <row r="122" spans="1:6">
      <c r="A122" s="49"/>
      <c r="B122" s="70"/>
      <c r="C122" s="70"/>
      <c r="D122" s="74"/>
      <c r="E122" s="72"/>
      <c r="F122" s="73"/>
    </row>
    <row r="123" spans="1:6">
      <c r="A123" s="55"/>
      <c r="B123" s="56"/>
      <c r="C123" s="57"/>
      <c r="D123" s="58"/>
      <c r="E123" s="59"/>
      <c r="F123" s="60"/>
    </row>
    <row r="124" spans="1:6">
      <c r="A124" s="38"/>
      <c r="B124" s="39"/>
      <c r="C124" s="40"/>
      <c r="D124" s="75"/>
      <c r="E124" s="62" t="s">
        <v>48</v>
      </c>
      <c r="F124" s="63">
        <f>SUM(F121:F123)</f>
        <v>622.22299999999996</v>
      </c>
    </row>
    <row r="125" spans="1:6">
      <c r="A125" s="38"/>
      <c r="B125" s="39"/>
      <c r="C125" s="40"/>
      <c r="D125" s="41"/>
      <c r="E125" s="42"/>
      <c r="F125" s="64"/>
    </row>
    <row r="126" spans="1:6">
      <c r="A126" s="44" t="s">
        <v>49</v>
      </c>
      <c r="B126" s="66" t="s">
        <v>0</v>
      </c>
      <c r="C126" s="66" t="s">
        <v>50</v>
      </c>
      <c r="D126" s="76" t="s">
        <v>51</v>
      </c>
      <c r="E126" s="68" t="s">
        <v>44</v>
      </c>
      <c r="F126" s="69" t="s">
        <v>45</v>
      </c>
    </row>
    <row r="127" spans="1:6">
      <c r="A127" s="49"/>
      <c r="B127" s="70"/>
      <c r="C127" s="77"/>
      <c r="D127" s="78"/>
      <c r="E127" s="72"/>
      <c r="F127" s="79"/>
    </row>
    <row r="128" spans="1:6">
      <c r="A128" s="38"/>
      <c r="B128" s="39"/>
      <c r="C128" s="40"/>
      <c r="D128" s="75"/>
      <c r="E128" s="62" t="s">
        <v>52</v>
      </c>
      <c r="F128" s="79">
        <v>0</v>
      </c>
    </row>
    <row r="129" spans="1:6">
      <c r="A129" s="38"/>
      <c r="B129" s="39"/>
      <c r="C129" s="40"/>
      <c r="D129" s="41"/>
      <c r="E129" s="42"/>
      <c r="F129" s="43"/>
    </row>
    <row r="130" spans="1:6" ht="15" thickBot="1">
      <c r="A130" s="80"/>
      <c r="B130" s="81"/>
      <c r="C130" s="82"/>
      <c r="D130" s="83" t="s">
        <v>53</v>
      </c>
      <c r="E130" s="84"/>
      <c r="F130" s="187">
        <f>+F113+F118+F124</f>
        <v>13066.686894967177</v>
      </c>
    </row>
    <row r="131" spans="1:6" ht="15" thickBot="1"/>
    <row r="132" spans="1:6">
      <c r="A132" s="31" t="s">
        <v>10</v>
      </c>
      <c r="B132" s="259"/>
      <c r="C132" s="259"/>
      <c r="D132" s="32" t="s">
        <v>2</v>
      </c>
      <c r="E132" s="33" t="s">
        <v>32</v>
      </c>
      <c r="F132" s="34" t="s">
        <v>33</v>
      </c>
    </row>
    <row r="133" spans="1:6">
      <c r="A133" s="260" t="str">
        <f>PRESUPUESTO!B12</f>
        <v>RETIRO BREAKER</v>
      </c>
      <c r="B133" s="261"/>
      <c r="C133" s="262"/>
      <c r="D133" s="35"/>
      <c r="E133" s="36" t="s">
        <v>3</v>
      </c>
      <c r="F133" s="37"/>
    </row>
    <row r="134" spans="1:6">
      <c r="A134" s="38"/>
      <c r="B134" s="39"/>
      <c r="C134" s="40"/>
      <c r="D134" s="41"/>
      <c r="E134" s="42"/>
      <c r="F134" s="43"/>
    </row>
    <row r="135" spans="1:6">
      <c r="A135" s="44" t="s">
        <v>34</v>
      </c>
      <c r="B135" s="45" t="s">
        <v>11</v>
      </c>
      <c r="C135" s="45" t="s">
        <v>35</v>
      </c>
      <c r="D135" s="46" t="s">
        <v>36</v>
      </c>
      <c r="E135" s="47" t="s">
        <v>66</v>
      </c>
      <c r="F135" s="48" t="s">
        <v>38</v>
      </c>
    </row>
    <row r="136" spans="1:6">
      <c r="A136" s="49" t="s">
        <v>122</v>
      </c>
      <c r="B136" s="50">
        <v>537435</v>
      </c>
      <c r="C136" s="51">
        <v>1.8</v>
      </c>
      <c r="D136" s="52">
        <f>B136</f>
        <v>537435</v>
      </c>
      <c r="E136" s="53">
        <v>26.66</v>
      </c>
      <c r="F136" s="54">
        <f>D136/E136</f>
        <v>20158.852213053262</v>
      </c>
    </row>
    <row r="137" spans="1:6">
      <c r="A137" s="55"/>
      <c r="B137" s="56"/>
      <c r="C137" s="57"/>
      <c r="D137" s="58"/>
      <c r="E137" s="59"/>
      <c r="F137" s="60"/>
    </row>
    <row r="138" spans="1:6">
      <c r="A138" s="38"/>
      <c r="B138" s="39"/>
      <c r="C138" s="40"/>
      <c r="D138" s="61"/>
      <c r="E138" s="62" t="s">
        <v>39</v>
      </c>
      <c r="F138" s="63">
        <f>SUM(F136:F137)</f>
        <v>20158.852213053262</v>
      </c>
    </row>
    <row r="139" spans="1:6">
      <c r="A139" s="38"/>
      <c r="B139" s="39"/>
      <c r="C139" s="40"/>
      <c r="D139" s="41"/>
      <c r="E139" s="42"/>
      <c r="F139" s="43"/>
    </row>
    <row r="140" spans="1:6">
      <c r="A140" s="65" t="s">
        <v>40</v>
      </c>
      <c r="B140" s="66" t="s">
        <v>41</v>
      </c>
      <c r="C140" s="66" t="s">
        <v>42</v>
      </c>
      <c r="D140" s="67" t="s">
        <v>43</v>
      </c>
      <c r="E140" s="68" t="s">
        <v>44</v>
      </c>
      <c r="F140" s="69" t="s">
        <v>45</v>
      </c>
    </row>
    <row r="141" spans="1:6">
      <c r="A141" s="88" t="s">
        <v>46</v>
      </c>
      <c r="B141" s="70"/>
      <c r="C141" s="70" t="s">
        <v>126</v>
      </c>
      <c r="D141" s="89">
        <v>0.01</v>
      </c>
      <c r="E141" s="90">
        <v>20158</v>
      </c>
      <c r="F141" s="79">
        <f>D141*E141</f>
        <v>201.58</v>
      </c>
    </row>
    <row r="142" spans="1:6">
      <c r="A142" s="49"/>
      <c r="B142" s="70"/>
      <c r="C142" s="70"/>
      <c r="D142" s="71"/>
      <c r="E142" s="72"/>
      <c r="F142" s="79">
        <f>D142*E142</f>
        <v>0</v>
      </c>
    </row>
    <row r="143" spans="1:6">
      <c r="A143" s="55"/>
      <c r="B143" s="56"/>
      <c r="C143" s="57"/>
      <c r="D143" s="58"/>
      <c r="E143" s="59"/>
      <c r="F143" s="60"/>
    </row>
    <row r="144" spans="1:6">
      <c r="A144" s="38"/>
      <c r="B144" s="39"/>
      <c r="C144" s="40"/>
      <c r="D144" s="75"/>
      <c r="E144" s="62" t="s">
        <v>48</v>
      </c>
      <c r="F144" s="91">
        <f>SUM(F141:F143)</f>
        <v>201.58</v>
      </c>
    </row>
    <row r="145" spans="1:6">
      <c r="A145" s="38"/>
      <c r="B145" s="39"/>
      <c r="C145" s="40"/>
      <c r="D145" s="41"/>
      <c r="E145" s="42"/>
      <c r="F145" s="64"/>
    </row>
    <row r="146" spans="1:6">
      <c r="A146" s="44" t="s">
        <v>49</v>
      </c>
      <c r="B146" s="66" t="s">
        <v>0</v>
      </c>
      <c r="C146" s="66" t="s">
        <v>50</v>
      </c>
      <c r="D146" s="76" t="s">
        <v>51</v>
      </c>
      <c r="E146" s="68" t="s">
        <v>44</v>
      </c>
      <c r="F146" s="69" t="s">
        <v>45</v>
      </c>
    </row>
    <row r="147" spans="1:6">
      <c r="A147" s="49"/>
      <c r="B147" s="70"/>
      <c r="C147" s="77"/>
      <c r="D147" s="78"/>
      <c r="E147" s="72"/>
      <c r="F147" s="79"/>
    </row>
    <row r="148" spans="1:6">
      <c r="A148" s="38"/>
      <c r="B148" s="39"/>
      <c r="C148" s="40"/>
      <c r="D148" s="75"/>
      <c r="E148" s="62" t="s">
        <v>52</v>
      </c>
      <c r="F148" s="79">
        <v>0</v>
      </c>
    </row>
    <row r="149" spans="1:6">
      <c r="A149" s="38"/>
      <c r="B149" s="39"/>
      <c r="C149" s="40"/>
      <c r="D149" s="41"/>
      <c r="E149" s="42"/>
      <c r="F149" s="43"/>
    </row>
    <row r="150" spans="1:6" ht="15" thickBot="1">
      <c r="A150" s="80"/>
      <c r="B150" s="81"/>
      <c r="C150" s="82"/>
      <c r="D150" s="83" t="s">
        <v>53</v>
      </c>
      <c r="E150" s="84"/>
      <c r="F150" s="187">
        <f>+F138+F144+F148</f>
        <v>20360.432213053264</v>
      </c>
    </row>
    <row r="151" spans="1:6" ht="15" thickBot="1">
      <c r="A151" s="148"/>
      <c r="B151" s="149"/>
      <c r="C151" s="150"/>
      <c r="D151" s="151"/>
      <c r="E151" s="152"/>
      <c r="F151" s="153"/>
    </row>
    <row r="152" spans="1:6">
      <c r="A152" s="31" t="s">
        <v>10</v>
      </c>
      <c r="B152" s="259"/>
      <c r="C152" s="259"/>
      <c r="D152" s="32" t="s">
        <v>2</v>
      </c>
      <c r="E152" s="33" t="s">
        <v>32</v>
      </c>
      <c r="F152" s="34" t="s">
        <v>33</v>
      </c>
    </row>
    <row r="153" spans="1:6">
      <c r="A153" s="260" t="s">
        <v>136</v>
      </c>
      <c r="B153" s="261"/>
      <c r="C153" s="262"/>
      <c r="D153" s="35"/>
      <c r="E153" s="36" t="s">
        <v>3</v>
      </c>
      <c r="F153" s="37"/>
    </row>
    <row r="154" spans="1:6">
      <c r="A154" s="38"/>
      <c r="B154" s="39"/>
      <c r="C154" s="40"/>
      <c r="D154" s="41"/>
      <c r="E154" s="42"/>
      <c r="F154" s="43"/>
    </row>
    <row r="155" spans="1:6">
      <c r="A155" s="44" t="s">
        <v>56</v>
      </c>
      <c r="B155" s="66" t="s">
        <v>42</v>
      </c>
      <c r="C155" s="66" t="s">
        <v>63</v>
      </c>
      <c r="D155" s="67" t="s">
        <v>58</v>
      </c>
      <c r="E155" s="68" t="s">
        <v>59</v>
      </c>
      <c r="F155" s="69" t="s">
        <v>45</v>
      </c>
    </row>
    <row r="156" spans="1:6">
      <c r="A156" s="49" t="s">
        <v>137</v>
      </c>
      <c r="B156" s="70" t="s">
        <v>3</v>
      </c>
      <c r="C156" s="77">
        <v>1</v>
      </c>
      <c r="D156" s="71">
        <v>0</v>
      </c>
      <c r="E156" s="72">
        <v>362979</v>
      </c>
      <c r="F156" s="79">
        <f>C156*E156</f>
        <v>362979</v>
      </c>
    </row>
    <row r="157" spans="1:6">
      <c r="A157" s="55"/>
      <c r="B157" s="56"/>
      <c r="C157" s="57"/>
      <c r="D157" s="58"/>
      <c r="E157" s="59"/>
      <c r="F157" s="60"/>
    </row>
    <row r="158" spans="1:6">
      <c r="A158" s="38"/>
      <c r="B158" s="39"/>
      <c r="C158" s="40"/>
      <c r="D158" s="85"/>
      <c r="E158" s="62" t="s">
        <v>60</v>
      </c>
      <c r="F158" s="63">
        <f>SUM(F155:F157)</f>
        <v>362979</v>
      </c>
    </row>
    <row r="159" spans="1:6">
      <c r="A159" s="38"/>
      <c r="B159" s="39"/>
      <c r="C159" s="40"/>
      <c r="D159" s="41"/>
      <c r="E159" s="42"/>
      <c r="F159" s="43"/>
    </row>
    <row r="160" spans="1:6">
      <c r="A160" s="44" t="s">
        <v>34</v>
      </c>
      <c r="B160" s="45" t="s">
        <v>11</v>
      </c>
      <c r="C160" s="45" t="s">
        <v>35</v>
      </c>
      <c r="D160" s="46" t="s">
        <v>36</v>
      </c>
      <c r="E160" s="47" t="s">
        <v>111</v>
      </c>
      <c r="F160" s="48" t="s">
        <v>38</v>
      </c>
    </row>
    <row r="161" spans="1:6">
      <c r="A161" s="49" t="s">
        <v>122</v>
      </c>
      <c r="B161" s="50">
        <v>537435</v>
      </c>
      <c r="C161" s="51">
        <v>1.8</v>
      </c>
      <c r="D161" s="52">
        <f>B161</f>
        <v>537435</v>
      </c>
      <c r="E161" s="53">
        <v>3.63</v>
      </c>
      <c r="F161" s="54">
        <f>D161/E161</f>
        <v>148053.71900826448</v>
      </c>
    </row>
    <row r="162" spans="1:6">
      <c r="A162" s="55"/>
      <c r="B162" s="56"/>
      <c r="C162" s="57"/>
      <c r="D162" s="58"/>
      <c r="E162" s="59"/>
      <c r="F162" s="60"/>
    </row>
    <row r="163" spans="1:6">
      <c r="A163" s="38"/>
      <c r="B163" s="39"/>
      <c r="C163" s="40"/>
      <c r="D163" s="61"/>
      <c r="E163" s="62" t="s">
        <v>39</v>
      </c>
      <c r="F163" s="63">
        <f>SUM(F161:F162)</f>
        <v>148053.71900826448</v>
      </c>
    </row>
    <row r="164" spans="1:6">
      <c r="A164" s="38"/>
      <c r="B164" s="39"/>
      <c r="C164" s="40"/>
      <c r="D164" s="41"/>
      <c r="E164" s="42"/>
      <c r="F164" s="64"/>
    </row>
    <row r="165" spans="1:6">
      <c r="A165" s="65" t="s">
        <v>40</v>
      </c>
      <c r="B165" s="66" t="s">
        <v>41</v>
      </c>
      <c r="C165" s="66" t="s">
        <v>42</v>
      </c>
      <c r="D165" s="67" t="s">
        <v>43</v>
      </c>
      <c r="E165" s="68" t="s">
        <v>44</v>
      </c>
      <c r="F165" s="69" t="s">
        <v>45</v>
      </c>
    </row>
    <row r="166" spans="1:6">
      <c r="A166" s="49" t="s">
        <v>46</v>
      </c>
      <c r="B166" s="70"/>
      <c r="C166" s="70" t="s">
        <v>126</v>
      </c>
      <c r="D166" s="74">
        <v>0.01</v>
      </c>
      <c r="E166" s="72">
        <v>148053.71</v>
      </c>
      <c r="F166" s="73">
        <f>D166*E166</f>
        <v>1480.5371</v>
      </c>
    </row>
    <row r="167" spans="1:6">
      <c r="A167" s="55"/>
      <c r="B167" s="56"/>
      <c r="C167" s="57"/>
      <c r="D167" s="58"/>
      <c r="E167" s="59"/>
      <c r="F167" s="60"/>
    </row>
    <row r="168" spans="1:6">
      <c r="A168" s="38"/>
      <c r="B168" s="39"/>
      <c r="C168" s="40"/>
      <c r="D168" s="75"/>
      <c r="E168" s="62" t="s">
        <v>48</v>
      </c>
      <c r="F168" s="63">
        <f>SUM(F166:F167)</f>
        <v>1480.5371</v>
      </c>
    </row>
    <row r="169" spans="1:6">
      <c r="A169" s="38"/>
      <c r="B169" s="39"/>
      <c r="C169" s="40"/>
      <c r="D169" s="41"/>
      <c r="E169" s="42"/>
      <c r="F169" s="64"/>
    </row>
    <row r="170" spans="1:6">
      <c r="A170" s="44" t="s">
        <v>49</v>
      </c>
      <c r="B170" s="66" t="s">
        <v>0</v>
      </c>
      <c r="C170" s="66" t="s">
        <v>50</v>
      </c>
      <c r="D170" s="76" t="s">
        <v>51</v>
      </c>
      <c r="E170" s="68" t="s">
        <v>44</v>
      </c>
      <c r="F170" s="69" t="s">
        <v>45</v>
      </c>
    </row>
    <row r="171" spans="1:6">
      <c r="A171" s="49"/>
      <c r="B171" s="70"/>
      <c r="C171" s="77"/>
      <c r="D171" s="78"/>
      <c r="E171" s="72"/>
      <c r="F171" s="79"/>
    </row>
    <row r="172" spans="1:6">
      <c r="A172" s="38"/>
      <c r="B172" s="39"/>
      <c r="C172" s="40"/>
      <c r="D172" s="75"/>
      <c r="E172" s="62" t="s">
        <v>52</v>
      </c>
      <c r="F172" s="79">
        <v>0</v>
      </c>
    </row>
    <row r="173" spans="1:6">
      <c r="A173" s="38"/>
      <c r="B173" s="39"/>
      <c r="C173" s="40"/>
      <c r="D173" s="41"/>
      <c r="E173" s="42"/>
      <c r="F173" s="43"/>
    </row>
    <row r="174" spans="1:6" ht="15" thickBot="1">
      <c r="A174" s="80"/>
      <c r="B174" s="81"/>
      <c r="C174" s="82"/>
      <c r="D174" s="83" t="s">
        <v>53</v>
      </c>
      <c r="E174" s="84"/>
      <c r="F174" s="187">
        <f>F158+F163+F168+F172</f>
        <v>512513.2561082645</v>
      </c>
    </row>
    <row r="175" spans="1:6" ht="15" thickBot="1">
      <c r="A175" s="148"/>
      <c r="B175" s="149"/>
      <c r="C175" s="150"/>
      <c r="D175" s="151"/>
      <c r="E175" s="152"/>
      <c r="F175" s="153"/>
    </row>
    <row r="176" spans="1:6">
      <c r="A176" s="31" t="s">
        <v>10</v>
      </c>
      <c r="B176" s="259"/>
      <c r="C176" s="259"/>
      <c r="D176" s="32" t="s">
        <v>2</v>
      </c>
      <c r="E176" s="33" t="s">
        <v>32</v>
      </c>
      <c r="F176" s="34" t="s">
        <v>33</v>
      </c>
    </row>
    <row r="177" spans="1:6">
      <c r="A177" s="260" t="s">
        <v>139</v>
      </c>
      <c r="B177" s="261"/>
      <c r="C177" s="262"/>
      <c r="D177" s="35"/>
      <c r="E177" s="36" t="s">
        <v>3</v>
      </c>
      <c r="F177" s="37"/>
    </row>
    <row r="178" spans="1:6">
      <c r="A178" s="38"/>
      <c r="B178" s="39"/>
      <c r="C178" s="40"/>
      <c r="D178" s="41"/>
      <c r="E178" s="42"/>
      <c r="F178" s="43"/>
    </row>
    <row r="179" spans="1:6">
      <c r="A179" s="44" t="s">
        <v>56</v>
      </c>
      <c r="B179" s="66" t="s">
        <v>42</v>
      </c>
      <c r="C179" s="66" t="s">
        <v>63</v>
      </c>
      <c r="D179" s="67" t="s">
        <v>58</v>
      </c>
      <c r="E179" s="68" t="s">
        <v>59</v>
      </c>
      <c r="F179" s="69" t="s">
        <v>45</v>
      </c>
    </row>
    <row r="180" spans="1:6">
      <c r="A180" s="49" t="s">
        <v>142</v>
      </c>
      <c r="B180" s="70" t="s">
        <v>3</v>
      </c>
      <c r="C180" s="77">
        <v>1</v>
      </c>
      <c r="D180" s="71">
        <v>0</v>
      </c>
      <c r="E180" s="72">
        <v>202095</v>
      </c>
      <c r="F180" s="79">
        <f>C180*E180</f>
        <v>202095</v>
      </c>
    </row>
    <row r="181" spans="1:6">
      <c r="A181" s="55"/>
      <c r="B181" s="56"/>
      <c r="C181" s="57"/>
      <c r="D181" s="58"/>
      <c r="E181" s="59"/>
      <c r="F181" s="60"/>
    </row>
    <row r="182" spans="1:6">
      <c r="A182" s="38"/>
      <c r="B182" s="39"/>
      <c r="C182" s="40"/>
      <c r="D182" s="85"/>
      <c r="E182" s="62" t="s">
        <v>60</v>
      </c>
      <c r="F182" s="63">
        <f>SUM(F179:F181)</f>
        <v>202095</v>
      </c>
    </row>
    <row r="183" spans="1:6">
      <c r="A183" s="38"/>
      <c r="B183" s="39"/>
      <c r="C183" s="40"/>
      <c r="D183" s="41"/>
      <c r="E183" s="42"/>
      <c r="F183" s="43"/>
    </row>
    <row r="184" spans="1:6">
      <c r="A184" s="44" t="s">
        <v>34</v>
      </c>
      <c r="B184" s="45" t="s">
        <v>11</v>
      </c>
      <c r="C184" s="45" t="s">
        <v>35</v>
      </c>
      <c r="D184" s="46" t="s">
        <v>36</v>
      </c>
      <c r="E184" s="47" t="s">
        <v>37</v>
      </c>
      <c r="F184" s="48" t="s">
        <v>38</v>
      </c>
    </row>
    <row r="185" spans="1:6">
      <c r="A185" s="49" t="s">
        <v>122</v>
      </c>
      <c r="B185" s="50">
        <v>537435</v>
      </c>
      <c r="C185" s="51">
        <v>1.8</v>
      </c>
      <c r="D185" s="52">
        <f>B185</f>
        <v>537435</v>
      </c>
      <c r="E185" s="53">
        <v>5.33</v>
      </c>
      <c r="F185" s="54">
        <f>D185/E185</f>
        <v>100832.08255159475</v>
      </c>
    </row>
    <row r="186" spans="1:6">
      <c r="A186" s="55"/>
      <c r="B186" s="56"/>
      <c r="C186" s="57"/>
      <c r="D186" s="58"/>
      <c r="E186" s="59"/>
      <c r="F186" s="60"/>
    </row>
    <row r="187" spans="1:6">
      <c r="A187" s="38"/>
      <c r="B187" s="39"/>
      <c r="C187" s="40"/>
      <c r="D187" s="61"/>
      <c r="E187" s="62" t="s">
        <v>39</v>
      </c>
      <c r="F187" s="63">
        <f>SUM(F185:F186)</f>
        <v>100832.08255159475</v>
      </c>
    </row>
    <row r="188" spans="1:6">
      <c r="A188" s="38"/>
      <c r="B188" s="39"/>
      <c r="C188" s="40"/>
      <c r="D188" s="41"/>
      <c r="E188" s="42"/>
      <c r="F188" s="64"/>
    </row>
    <row r="189" spans="1:6">
      <c r="A189" s="65" t="s">
        <v>40</v>
      </c>
      <c r="B189" s="66" t="s">
        <v>41</v>
      </c>
      <c r="C189" s="66" t="s">
        <v>42</v>
      </c>
      <c r="D189" s="67" t="s">
        <v>43</v>
      </c>
      <c r="E189" s="68" t="s">
        <v>44</v>
      </c>
      <c r="F189" s="69" t="s">
        <v>45</v>
      </c>
    </row>
    <row r="190" spans="1:6">
      <c r="A190" s="49" t="s">
        <v>46</v>
      </c>
      <c r="B190" s="70"/>
      <c r="C190" s="70" t="s">
        <v>126</v>
      </c>
      <c r="D190" s="74">
        <v>0.01</v>
      </c>
      <c r="E190" s="72">
        <v>100832.08</v>
      </c>
      <c r="F190" s="73">
        <f>D190*E190</f>
        <v>1008.3208000000001</v>
      </c>
    </row>
    <row r="191" spans="1:6">
      <c r="A191" s="55"/>
      <c r="B191" s="56"/>
      <c r="C191" s="57"/>
      <c r="D191" s="58"/>
      <c r="E191" s="59"/>
      <c r="F191" s="60"/>
    </row>
    <row r="192" spans="1:6">
      <c r="A192" s="38"/>
      <c r="B192" s="39"/>
      <c r="C192" s="40"/>
      <c r="D192" s="75"/>
      <c r="E192" s="62" t="s">
        <v>48</v>
      </c>
      <c r="F192" s="188">
        <f>SUM(F190:F191)</f>
        <v>1008.3208000000001</v>
      </c>
    </row>
    <row r="193" spans="1:6">
      <c r="A193" s="38"/>
      <c r="B193" s="39"/>
      <c r="C193" s="40"/>
      <c r="D193" s="41"/>
      <c r="E193" s="42"/>
      <c r="F193" s="64"/>
    </row>
    <row r="194" spans="1:6">
      <c r="A194" s="44" t="s">
        <v>49</v>
      </c>
      <c r="B194" s="66" t="s">
        <v>0</v>
      </c>
      <c r="C194" s="66" t="s">
        <v>50</v>
      </c>
      <c r="D194" s="76" t="s">
        <v>51</v>
      </c>
      <c r="E194" s="68" t="s">
        <v>44</v>
      </c>
      <c r="F194" s="69" t="s">
        <v>45</v>
      </c>
    </row>
    <row r="195" spans="1:6">
      <c r="A195" s="49"/>
      <c r="B195" s="70"/>
      <c r="C195" s="77"/>
      <c r="D195" s="78"/>
      <c r="E195" s="72"/>
      <c r="F195" s="79"/>
    </row>
    <row r="196" spans="1:6">
      <c r="A196" s="38"/>
      <c r="B196" s="39"/>
      <c r="C196" s="40"/>
      <c r="D196" s="75"/>
      <c r="E196" s="62" t="s">
        <v>52</v>
      </c>
      <c r="F196" s="79">
        <v>0</v>
      </c>
    </row>
    <row r="197" spans="1:6">
      <c r="A197" s="38"/>
      <c r="B197" s="39"/>
      <c r="C197" s="40"/>
      <c r="D197" s="41"/>
      <c r="E197" s="42"/>
      <c r="F197" s="43"/>
    </row>
    <row r="198" spans="1:6" ht="15" thickBot="1">
      <c r="A198" s="80"/>
      <c r="B198" s="81"/>
      <c r="C198" s="82"/>
      <c r="D198" s="83" t="s">
        <v>53</v>
      </c>
      <c r="E198" s="84"/>
      <c r="F198" s="187">
        <f>F182+F187+F192+F196</f>
        <v>303935.40335159475</v>
      </c>
    </row>
    <row r="199" spans="1:6" ht="15" thickBot="1">
      <c r="A199" s="148"/>
      <c r="B199" s="149"/>
      <c r="C199" s="150"/>
      <c r="D199" s="151"/>
      <c r="E199" s="152"/>
      <c r="F199" s="153"/>
    </row>
    <row r="200" spans="1:6">
      <c r="A200" s="31" t="s">
        <v>10</v>
      </c>
      <c r="B200" s="259"/>
      <c r="C200" s="259"/>
      <c r="D200" s="32" t="s">
        <v>2</v>
      </c>
      <c r="E200" s="33" t="s">
        <v>32</v>
      </c>
      <c r="F200" s="34" t="s">
        <v>33</v>
      </c>
    </row>
    <row r="201" spans="1:6">
      <c r="A201" s="260" t="str">
        <f>PRESUPUESTO!B17</f>
        <v>BREAKER 2F DE 30 AMP</v>
      </c>
      <c r="B201" s="261"/>
      <c r="C201" s="262"/>
      <c r="D201" s="35"/>
      <c r="E201" s="36" t="s">
        <v>3</v>
      </c>
      <c r="F201" s="37"/>
    </row>
    <row r="202" spans="1:6">
      <c r="A202" s="38"/>
      <c r="B202" s="39"/>
      <c r="C202" s="40"/>
      <c r="D202" s="92"/>
      <c r="E202" s="42"/>
      <c r="F202" s="43"/>
    </row>
    <row r="203" spans="1:6">
      <c r="A203" s="44" t="s">
        <v>56</v>
      </c>
      <c r="B203" s="66" t="s">
        <v>42</v>
      </c>
      <c r="C203" s="66" t="s">
        <v>63</v>
      </c>
      <c r="D203" s="67" t="s">
        <v>58</v>
      </c>
      <c r="E203" s="68" t="s">
        <v>59</v>
      </c>
      <c r="F203" s="69" t="s">
        <v>45</v>
      </c>
    </row>
    <row r="204" spans="1:6">
      <c r="A204" s="49" t="s">
        <v>143</v>
      </c>
      <c r="B204" s="70" t="s">
        <v>3</v>
      </c>
      <c r="C204" s="77">
        <v>1</v>
      </c>
      <c r="D204" s="71">
        <v>0</v>
      </c>
      <c r="E204" s="72">
        <f>61473*2</f>
        <v>122946</v>
      </c>
      <c r="F204" s="79">
        <f>C204*E204</f>
        <v>122946</v>
      </c>
    </row>
    <row r="205" spans="1:6">
      <c r="A205" s="55"/>
      <c r="B205" s="56"/>
      <c r="C205" s="57"/>
      <c r="D205" s="58"/>
      <c r="E205" s="59"/>
      <c r="F205" s="60"/>
    </row>
    <row r="206" spans="1:6">
      <c r="A206" s="38"/>
      <c r="B206" s="39"/>
      <c r="C206" s="40"/>
      <c r="D206" s="85"/>
      <c r="E206" s="62" t="s">
        <v>60</v>
      </c>
      <c r="F206" s="63">
        <f>SUM(F203:F205)</f>
        <v>122946</v>
      </c>
    </row>
    <row r="207" spans="1:6">
      <c r="A207" s="38"/>
      <c r="B207" s="39"/>
      <c r="C207" s="40"/>
      <c r="D207" s="92"/>
      <c r="E207" s="42"/>
      <c r="F207" s="64"/>
    </row>
    <row r="208" spans="1:6">
      <c r="A208" s="44" t="s">
        <v>34</v>
      </c>
      <c r="B208" s="45" t="s">
        <v>11</v>
      </c>
      <c r="C208" s="45" t="s">
        <v>35</v>
      </c>
      <c r="D208" s="46" t="s">
        <v>36</v>
      </c>
      <c r="E208" s="47" t="s">
        <v>37</v>
      </c>
      <c r="F208" s="48" t="s">
        <v>38</v>
      </c>
    </row>
    <row r="209" spans="1:6">
      <c r="A209" s="49" t="s">
        <v>119</v>
      </c>
      <c r="B209" s="50">
        <v>537435</v>
      </c>
      <c r="C209" s="51">
        <v>1.8</v>
      </c>
      <c r="D209" s="52">
        <f>B209</f>
        <v>537435</v>
      </c>
      <c r="E209" s="53">
        <v>5.33</v>
      </c>
      <c r="F209" s="54">
        <f>D209/E209</f>
        <v>100832.08255159475</v>
      </c>
    </row>
    <row r="210" spans="1:6">
      <c r="A210" s="55"/>
      <c r="B210" s="56"/>
      <c r="C210" s="57"/>
      <c r="D210" s="58"/>
      <c r="E210" s="59"/>
      <c r="F210" s="60"/>
    </row>
    <row r="211" spans="1:6">
      <c r="A211" s="38"/>
      <c r="B211" s="39"/>
      <c r="C211" s="40"/>
      <c r="D211" s="61"/>
      <c r="E211" s="62" t="s">
        <v>39</v>
      </c>
      <c r="F211" s="63">
        <f>SUM(F208:F210)</f>
        <v>100832.08255159475</v>
      </c>
    </row>
    <row r="212" spans="1:6">
      <c r="A212" s="38"/>
      <c r="B212" s="39"/>
      <c r="C212" s="40"/>
      <c r="D212" s="92"/>
      <c r="E212" s="42"/>
      <c r="F212" s="64"/>
    </row>
    <row r="213" spans="1:6">
      <c r="A213" s="65" t="s">
        <v>40</v>
      </c>
      <c r="B213" s="66" t="s">
        <v>41</v>
      </c>
      <c r="C213" s="66" t="s">
        <v>42</v>
      </c>
      <c r="D213" s="67" t="s">
        <v>43</v>
      </c>
      <c r="E213" s="68" t="s">
        <v>44</v>
      </c>
      <c r="F213" s="69" t="s">
        <v>45</v>
      </c>
    </row>
    <row r="214" spans="1:6">
      <c r="A214" s="88" t="s">
        <v>46</v>
      </c>
      <c r="B214" s="70"/>
      <c r="C214" s="70" t="s">
        <v>126</v>
      </c>
      <c r="D214" s="74">
        <v>0.01</v>
      </c>
      <c r="E214" s="72">
        <v>100832.08</v>
      </c>
      <c r="F214" s="73">
        <f>D214*E214</f>
        <v>1008.3208000000001</v>
      </c>
    </row>
    <row r="215" spans="1:6">
      <c r="A215" s="55"/>
      <c r="B215" s="56"/>
      <c r="C215" s="57"/>
      <c r="D215" s="58"/>
      <c r="E215" s="59"/>
      <c r="F215" s="60"/>
    </row>
    <row r="216" spans="1:6">
      <c r="A216" s="38"/>
      <c r="B216" s="39"/>
      <c r="C216" s="40"/>
      <c r="D216" s="75"/>
      <c r="E216" s="62" t="s">
        <v>48</v>
      </c>
      <c r="F216" s="63">
        <f>SUM(F213:F215)</f>
        <v>1008.3208000000001</v>
      </c>
    </row>
    <row r="217" spans="1:6">
      <c r="A217" s="38"/>
      <c r="B217" s="39"/>
      <c r="C217" s="40"/>
      <c r="D217" s="92"/>
      <c r="E217" s="42"/>
      <c r="F217" s="43"/>
    </row>
    <row r="218" spans="1:6" ht="15" thickBot="1">
      <c r="A218" s="80"/>
      <c r="B218" s="81"/>
      <c r="C218" s="82"/>
      <c r="D218" s="83" t="s">
        <v>53</v>
      </c>
      <c r="E218" s="84"/>
      <c r="F218" s="187">
        <f>F206+F211+F216</f>
        <v>224786.40335159475</v>
      </c>
    </row>
    <row r="219" spans="1:6" ht="15" thickBot="1">
      <c r="A219" s="148"/>
      <c r="B219" s="149"/>
      <c r="C219" s="150"/>
      <c r="D219" s="151"/>
      <c r="E219" s="152"/>
      <c r="F219" s="153"/>
    </row>
    <row r="220" spans="1:6">
      <c r="A220" s="31" t="s">
        <v>10</v>
      </c>
      <c r="B220" s="259"/>
      <c r="C220" s="259"/>
      <c r="D220" s="32" t="s">
        <v>2</v>
      </c>
      <c r="E220" s="33" t="s">
        <v>32</v>
      </c>
      <c r="F220" s="34" t="s">
        <v>33</v>
      </c>
    </row>
    <row r="221" spans="1:6">
      <c r="A221" s="260" t="str">
        <f>PRESUPUESTO!B18</f>
        <v>BREAKER 1F DE 30 AMP</v>
      </c>
      <c r="B221" s="261"/>
      <c r="C221" s="262"/>
      <c r="D221" s="35"/>
      <c r="E221" s="36" t="s">
        <v>3</v>
      </c>
      <c r="F221" s="37"/>
    </row>
    <row r="222" spans="1:6">
      <c r="A222" s="38"/>
      <c r="B222" s="39"/>
      <c r="C222" s="40"/>
      <c r="D222" s="41"/>
      <c r="E222" s="42"/>
      <c r="F222" s="43"/>
    </row>
    <row r="223" spans="1:6">
      <c r="A223" s="44" t="s">
        <v>56</v>
      </c>
      <c r="B223" s="66" t="s">
        <v>42</v>
      </c>
      <c r="C223" s="66" t="s">
        <v>67</v>
      </c>
      <c r="D223" s="67" t="s">
        <v>58</v>
      </c>
      <c r="E223" s="68" t="s">
        <v>59</v>
      </c>
      <c r="F223" s="69" t="s">
        <v>45</v>
      </c>
    </row>
    <row r="224" spans="1:6">
      <c r="A224" s="49" t="s">
        <v>148</v>
      </c>
      <c r="B224" s="70" t="s">
        <v>3</v>
      </c>
      <c r="C224" s="77">
        <v>1</v>
      </c>
      <c r="D224" s="78"/>
      <c r="E224" s="72">
        <f>23749*2</f>
        <v>47498</v>
      </c>
      <c r="F224" s="79">
        <f>C224*E224</f>
        <v>47498</v>
      </c>
    </row>
    <row r="225" spans="1:6">
      <c r="A225" s="49"/>
      <c r="B225" s="70"/>
      <c r="C225" s="77"/>
      <c r="D225" s="78"/>
      <c r="E225" s="72"/>
      <c r="F225" s="79">
        <f t="shared" ref="F225:F227" si="2">C225*E225</f>
        <v>0</v>
      </c>
    </row>
    <row r="226" spans="1:6">
      <c r="A226" s="49"/>
      <c r="B226" s="70"/>
      <c r="C226" s="77"/>
      <c r="D226" s="78"/>
      <c r="E226" s="72"/>
      <c r="F226" s="79">
        <f t="shared" si="2"/>
        <v>0</v>
      </c>
    </row>
    <row r="227" spans="1:6">
      <c r="A227" s="49"/>
      <c r="B227" s="70"/>
      <c r="C227" s="77"/>
      <c r="D227" s="78"/>
      <c r="E227" s="72"/>
      <c r="F227" s="79">
        <f t="shared" si="2"/>
        <v>0</v>
      </c>
    </row>
    <row r="228" spans="1:6">
      <c r="A228" s="55"/>
      <c r="B228" s="56"/>
      <c r="C228" s="57"/>
      <c r="D228" s="58"/>
      <c r="E228" s="59"/>
      <c r="F228" s="60"/>
    </row>
    <row r="229" spans="1:6">
      <c r="A229" s="38"/>
      <c r="B229" s="39"/>
      <c r="C229" s="40"/>
      <c r="D229" s="85"/>
      <c r="E229" s="62" t="s">
        <v>60</v>
      </c>
      <c r="F229" s="63">
        <f>SUM(F224:F228)</f>
        <v>47498</v>
      </c>
    </row>
    <row r="230" spans="1:6">
      <c r="A230" s="38"/>
      <c r="B230" s="39"/>
      <c r="C230" s="40"/>
      <c r="D230" s="41"/>
      <c r="E230" s="42"/>
      <c r="F230" s="64"/>
    </row>
    <row r="231" spans="1:6">
      <c r="A231" s="44" t="s">
        <v>34</v>
      </c>
      <c r="B231" s="45" t="s">
        <v>11</v>
      </c>
      <c r="C231" s="45" t="s">
        <v>35</v>
      </c>
      <c r="D231" s="46" t="s">
        <v>36</v>
      </c>
      <c r="E231" s="47" t="s">
        <v>66</v>
      </c>
      <c r="F231" s="48" t="s">
        <v>38</v>
      </c>
    </row>
    <row r="232" spans="1:6">
      <c r="A232" s="49" t="s">
        <v>65</v>
      </c>
      <c r="B232" s="50">
        <v>537435</v>
      </c>
      <c r="C232" s="51">
        <v>1.8</v>
      </c>
      <c r="D232" s="52">
        <f>B232</f>
        <v>537435</v>
      </c>
      <c r="E232" s="53">
        <v>8</v>
      </c>
      <c r="F232" s="54">
        <f>D232/E232</f>
        <v>67179.375</v>
      </c>
    </row>
    <row r="233" spans="1:6">
      <c r="A233" s="55"/>
      <c r="B233" s="56"/>
      <c r="C233" s="57"/>
      <c r="D233" s="58"/>
      <c r="E233" s="59"/>
      <c r="F233" s="60"/>
    </row>
    <row r="234" spans="1:6">
      <c r="A234" s="38"/>
      <c r="B234" s="39"/>
      <c r="C234" s="40"/>
      <c r="D234" s="61"/>
      <c r="E234" s="62" t="s">
        <v>39</v>
      </c>
      <c r="F234" s="63">
        <f>SUM(F232:F233)</f>
        <v>67179.375</v>
      </c>
    </row>
    <row r="235" spans="1:6">
      <c r="A235" s="38"/>
      <c r="B235" s="39"/>
      <c r="C235" s="40"/>
      <c r="D235" s="41"/>
      <c r="E235" s="42"/>
      <c r="F235" s="64"/>
    </row>
    <row r="236" spans="1:6">
      <c r="A236" s="65" t="s">
        <v>40</v>
      </c>
      <c r="B236" s="66" t="s">
        <v>41</v>
      </c>
      <c r="C236" s="66" t="s">
        <v>42</v>
      </c>
      <c r="D236" s="67" t="s">
        <v>43</v>
      </c>
      <c r="E236" s="68" t="s">
        <v>44</v>
      </c>
      <c r="F236" s="69" t="s">
        <v>45</v>
      </c>
    </row>
    <row r="237" spans="1:6">
      <c r="A237" s="49" t="s">
        <v>46</v>
      </c>
      <c r="B237" s="70"/>
      <c r="C237" s="70" t="s">
        <v>126</v>
      </c>
      <c r="D237" s="74">
        <v>0.01</v>
      </c>
      <c r="E237" s="72">
        <v>67179.37</v>
      </c>
      <c r="F237" s="73">
        <f>D237*E237</f>
        <v>671.79369999999994</v>
      </c>
    </row>
    <row r="238" spans="1:6">
      <c r="A238" s="55"/>
      <c r="B238" s="56"/>
      <c r="C238" s="57"/>
      <c r="D238" s="58"/>
      <c r="E238" s="59"/>
      <c r="F238" s="60"/>
    </row>
    <row r="239" spans="1:6">
      <c r="A239" s="38"/>
      <c r="B239" s="39"/>
      <c r="C239" s="40"/>
      <c r="D239" s="75"/>
      <c r="E239" s="62" t="s">
        <v>48</v>
      </c>
      <c r="F239" s="63">
        <f>SUM(F237:F238)</f>
        <v>671.79369999999994</v>
      </c>
    </row>
    <row r="240" spans="1:6">
      <c r="A240" s="38"/>
      <c r="B240" s="39"/>
      <c r="C240" s="40"/>
      <c r="D240" s="41"/>
      <c r="E240" s="42"/>
      <c r="F240" s="64"/>
    </row>
    <row r="241" spans="1:6">
      <c r="A241" s="44" t="s">
        <v>49</v>
      </c>
      <c r="B241" s="66" t="s">
        <v>0</v>
      </c>
      <c r="C241" s="66" t="s">
        <v>50</v>
      </c>
      <c r="D241" s="76" t="s">
        <v>51</v>
      </c>
      <c r="E241" s="68" t="s">
        <v>44</v>
      </c>
      <c r="F241" s="69" t="s">
        <v>45</v>
      </c>
    </row>
    <row r="242" spans="1:6">
      <c r="A242" s="49"/>
      <c r="B242" s="70"/>
      <c r="C242" s="77"/>
      <c r="D242" s="78"/>
      <c r="E242" s="72"/>
      <c r="F242" s="79"/>
    </row>
    <row r="243" spans="1:6">
      <c r="A243" s="38"/>
      <c r="B243" s="39"/>
      <c r="C243" s="40"/>
      <c r="D243" s="75"/>
      <c r="E243" s="62" t="s">
        <v>52</v>
      </c>
      <c r="F243" s="79">
        <v>0</v>
      </c>
    </row>
    <row r="244" spans="1:6">
      <c r="A244" s="38"/>
      <c r="B244" s="39"/>
      <c r="C244" s="40"/>
      <c r="D244" s="41"/>
      <c r="E244" s="42"/>
      <c r="F244" s="43"/>
    </row>
    <row r="245" spans="1:6" ht="15" thickBot="1">
      <c r="A245" s="80"/>
      <c r="B245" s="81"/>
      <c r="C245" s="82"/>
      <c r="D245" s="83" t="s">
        <v>53</v>
      </c>
      <c r="E245" s="84"/>
      <c r="F245" s="187">
        <f>F229+F234+F239+F243</f>
        <v>115349.16869999999</v>
      </c>
    </row>
    <row r="246" spans="1:6" ht="15" thickBot="1">
      <c r="A246" s="148"/>
      <c r="B246" s="149"/>
      <c r="C246" s="150"/>
      <c r="D246" s="151"/>
      <c r="E246" s="152"/>
      <c r="F246" s="153"/>
    </row>
    <row r="247" spans="1:6">
      <c r="A247" s="31" t="s">
        <v>10</v>
      </c>
      <c r="B247" s="259"/>
      <c r="C247" s="259"/>
      <c r="D247" s="32" t="s">
        <v>2</v>
      </c>
      <c r="E247" s="33" t="s">
        <v>32</v>
      </c>
      <c r="F247" s="34" t="s">
        <v>33</v>
      </c>
    </row>
    <row r="248" spans="1:6">
      <c r="A248" s="260" t="str">
        <f>PRESUPUESTO!B19</f>
        <v>TUBERIA EMT 2"</v>
      </c>
      <c r="B248" s="261"/>
      <c r="C248" s="262"/>
      <c r="D248" s="35"/>
      <c r="E248" s="36" t="s">
        <v>55</v>
      </c>
      <c r="F248" s="37"/>
    </row>
    <row r="249" spans="1:6">
      <c r="A249" s="38"/>
      <c r="B249" s="39"/>
      <c r="C249" s="40"/>
      <c r="D249" s="92"/>
      <c r="E249" s="42"/>
      <c r="F249" s="43"/>
    </row>
    <row r="250" spans="1:6">
      <c r="A250" s="44" t="s">
        <v>56</v>
      </c>
      <c r="B250" s="66" t="s">
        <v>42</v>
      </c>
      <c r="C250" s="66" t="s">
        <v>63</v>
      </c>
      <c r="D250" s="67" t="s">
        <v>58</v>
      </c>
      <c r="E250" s="68" t="s">
        <v>59</v>
      </c>
      <c r="F250" s="69" t="s">
        <v>45</v>
      </c>
    </row>
    <row r="251" spans="1:6">
      <c r="A251" s="49" t="s">
        <v>157</v>
      </c>
      <c r="B251" s="70" t="s">
        <v>3</v>
      </c>
      <c r="C251" s="77">
        <v>0.33500000000000002</v>
      </c>
      <c r="D251" s="167">
        <v>0.01</v>
      </c>
      <c r="E251" s="72">
        <v>144506</v>
      </c>
      <c r="F251" s="79">
        <v>48893.599999999999</v>
      </c>
    </row>
    <row r="252" spans="1:6">
      <c r="A252" s="49" t="s">
        <v>158</v>
      </c>
      <c r="B252" s="70" t="s">
        <v>3</v>
      </c>
      <c r="C252" s="77">
        <v>0.04</v>
      </c>
      <c r="D252" s="167">
        <v>0</v>
      </c>
      <c r="E252" s="72">
        <v>9288</v>
      </c>
      <c r="F252" s="79">
        <f t="shared" ref="F252:F254" si="3">C252*E252</f>
        <v>371.52</v>
      </c>
    </row>
    <row r="253" spans="1:6">
      <c r="A253" s="49" t="s">
        <v>159</v>
      </c>
      <c r="B253" s="70" t="s">
        <v>3</v>
      </c>
      <c r="C253" s="77">
        <v>0.5</v>
      </c>
      <c r="D253" s="167">
        <v>0</v>
      </c>
      <c r="E253" s="72">
        <v>2457</v>
      </c>
      <c r="F253" s="79">
        <f t="shared" si="3"/>
        <v>1228.5</v>
      </c>
    </row>
    <row r="254" spans="1:6">
      <c r="A254" s="55" t="s">
        <v>160</v>
      </c>
      <c r="B254" s="70" t="s">
        <v>3</v>
      </c>
      <c r="C254" s="57">
        <v>0.33500000000000002</v>
      </c>
      <c r="D254" s="168">
        <v>0</v>
      </c>
      <c r="E254" s="59">
        <v>4646</v>
      </c>
      <c r="F254" s="79">
        <f t="shared" si="3"/>
        <v>1556.41</v>
      </c>
    </row>
    <row r="255" spans="1:6">
      <c r="A255" s="38"/>
      <c r="B255" s="39"/>
      <c r="C255" s="40"/>
      <c r="D255" s="85"/>
      <c r="E255" s="62" t="s">
        <v>60</v>
      </c>
      <c r="F255" s="63">
        <f>SUM(F251:F254)</f>
        <v>52050.03</v>
      </c>
    </row>
    <row r="256" spans="1:6">
      <c r="A256" s="38"/>
      <c r="B256" s="39"/>
      <c r="C256" s="40"/>
      <c r="D256" s="92"/>
      <c r="E256" s="42"/>
      <c r="F256" s="64"/>
    </row>
    <row r="257" spans="1:6">
      <c r="A257" s="44" t="s">
        <v>34</v>
      </c>
      <c r="B257" s="45" t="s">
        <v>11</v>
      </c>
      <c r="C257" s="45" t="s">
        <v>35</v>
      </c>
      <c r="D257" s="46" t="s">
        <v>36</v>
      </c>
      <c r="E257" s="47" t="s">
        <v>37</v>
      </c>
      <c r="F257" s="48" t="s">
        <v>38</v>
      </c>
    </row>
    <row r="258" spans="1:6">
      <c r="A258" s="49" t="s">
        <v>62</v>
      </c>
      <c r="B258" s="50">
        <v>537435</v>
      </c>
      <c r="C258" s="51">
        <v>1.8</v>
      </c>
      <c r="D258" s="52">
        <f>B258</f>
        <v>537435</v>
      </c>
      <c r="E258" s="53">
        <v>20</v>
      </c>
      <c r="F258" s="54">
        <f>D258/E258</f>
        <v>26871.75</v>
      </c>
    </row>
    <row r="259" spans="1:6">
      <c r="A259" s="55"/>
      <c r="B259" s="56"/>
      <c r="C259" s="57"/>
      <c r="D259" s="58"/>
      <c r="E259" s="59"/>
      <c r="F259" s="60"/>
    </row>
    <row r="260" spans="1:6">
      <c r="A260" s="38"/>
      <c r="B260" s="39"/>
      <c r="C260" s="40"/>
      <c r="D260" s="61"/>
      <c r="E260" s="62" t="s">
        <v>39</v>
      </c>
      <c r="F260" s="63">
        <f>SUM(F258:F259)</f>
        <v>26871.75</v>
      </c>
    </row>
    <row r="261" spans="1:6">
      <c r="A261" s="38"/>
      <c r="B261" s="39"/>
      <c r="C261" s="40"/>
      <c r="D261" s="92"/>
      <c r="E261" s="42"/>
      <c r="F261" s="64"/>
    </row>
    <row r="262" spans="1:6">
      <c r="A262" s="65" t="s">
        <v>40</v>
      </c>
      <c r="B262" s="66" t="s">
        <v>41</v>
      </c>
      <c r="C262" s="66" t="s">
        <v>42</v>
      </c>
      <c r="D262" s="67" t="s">
        <v>43</v>
      </c>
      <c r="E262" s="68" t="s">
        <v>44</v>
      </c>
      <c r="F262" s="69" t="s">
        <v>45</v>
      </c>
    </row>
    <row r="263" spans="1:6">
      <c r="A263" s="49" t="s">
        <v>46</v>
      </c>
      <c r="B263" s="70"/>
      <c r="C263" s="70" t="s">
        <v>126</v>
      </c>
      <c r="D263" s="74">
        <v>0.05</v>
      </c>
      <c r="E263" s="72">
        <v>26871.75</v>
      </c>
      <c r="F263" s="73">
        <f>D263*E263</f>
        <v>1343.5875000000001</v>
      </c>
    </row>
    <row r="264" spans="1:6">
      <c r="A264" s="55"/>
      <c r="B264" s="56"/>
      <c r="C264" s="57"/>
      <c r="D264" s="58"/>
      <c r="E264" s="59"/>
      <c r="F264" s="60"/>
    </row>
    <row r="265" spans="1:6">
      <c r="A265" s="38"/>
      <c r="B265" s="39"/>
      <c r="C265" s="40"/>
      <c r="D265" s="75"/>
      <c r="E265" s="62" t="s">
        <v>48</v>
      </c>
      <c r="F265" s="63">
        <f>SUM(F263:F264)</f>
        <v>1343.5875000000001</v>
      </c>
    </row>
    <row r="266" spans="1:6">
      <c r="A266" s="38"/>
      <c r="B266" s="39"/>
      <c r="C266" s="40"/>
      <c r="D266" s="92"/>
      <c r="E266" s="42"/>
      <c r="F266" s="64"/>
    </row>
    <row r="267" spans="1:6">
      <c r="A267" s="44" t="s">
        <v>49</v>
      </c>
      <c r="B267" s="66" t="s">
        <v>0</v>
      </c>
      <c r="C267" s="66" t="s">
        <v>50</v>
      </c>
      <c r="D267" s="76" t="s">
        <v>51</v>
      </c>
      <c r="E267" s="68" t="s">
        <v>44</v>
      </c>
      <c r="F267" s="69" t="s">
        <v>45</v>
      </c>
    </row>
    <row r="268" spans="1:6">
      <c r="A268" s="49"/>
      <c r="B268" s="70"/>
      <c r="C268" s="77"/>
      <c r="D268" s="71"/>
      <c r="E268" s="72"/>
      <c r="F268" s="79"/>
    </row>
    <row r="269" spans="1:6">
      <c r="A269" s="38"/>
      <c r="B269" s="39"/>
      <c r="C269" s="40"/>
      <c r="D269" s="75"/>
      <c r="E269" s="62" t="s">
        <v>52</v>
      </c>
      <c r="F269" s="79">
        <v>0</v>
      </c>
    </row>
    <row r="270" spans="1:6">
      <c r="A270" s="38"/>
      <c r="B270" s="39"/>
      <c r="C270" s="40"/>
      <c r="D270" s="92"/>
      <c r="E270" s="42"/>
      <c r="F270" s="43"/>
    </row>
    <row r="271" spans="1:6" ht="15" thickBot="1">
      <c r="A271" s="80"/>
      <c r="B271" s="81"/>
      <c r="C271" s="82"/>
      <c r="D271" s="83" t="s">
        <v>53</v>
      </c>
      <c r="E271" s="84"/>
      <c r="F271" s="187">
        <f>F255+F260+F265+F269</f>
        <v>80265.367499999993</v>
      </c>
    </row>
    <row r="272" spans="1:6" ht="15" thickBot="1">
      <c r="A272" s="148"/>
      <c r="B272" s="149"/>
      <c r="C272" s="150"/>
      <c r="D272" s="151"/>
      <c r="E272" s="152"/>
      <c r="F272" s="153"/>
    </row>
    <row r="273" spans="1:6">
      <c r="A273" s="31" t="s">
        <v>10</v>
      </c>
      <c r="B273" s="259"/>
      <c r="C273" s="259"/>
      <c r="D273" s="32" t="s">
        <v>2</v>
      </c>
      <c r="E273" s="33" t="s">
        <v>32</v>
      </c>
      <c r="F273" s="34" t="s">
        <v>33</v>
      </c>
    </row>
    <row r="274" spans="1:6">
      <c r="A274" s="260" t="str">
        <f>PRESUPUESTO!B20</f>
        <v>TUBERIA EMT 3/4"</v>
      </c>
      <c r="B274" s="261"/>
      <c r="C274" s="262"/>
      <c r="D274" s="35"/>
      <c r="E274" s="36" t="s">
        <v>55</v>
      </c>
      <c r="F274" s="37"/>
    </row>
    <row r="275" spans="1:6">
      <c r="A275" s="38"/>
      <c r="B275" s="39"/>
      <c r="C275" s="40"/>
      <c r="D275" s="41"/>
      <c r="E275" s="42"/>
      <c r="F275" s="43"/>
    </row>
    <row r="276" spans="1:6">
      <c r="A276" s="44" t="s">
        <v>56</v>
      </c>
      <c r="B276" s="66" t="s">
        <v>42</v>
      </c>
      <c r="C276" s="66" t="s">
        <v>67</v>
      </c>
      <c r="D276" s="67" t="s">
        <v>58</v>
      </c>
      <c r="E276" s="68" t="s">
        <v>59</v>
      </c>
      <c r="F276" s="69" t="s">
        <v>45</v>
      </c>
    </row>
    <row r="277" spans="1:6">
      <c r="A277" s="49" t="s">
        <v>163</v>
      </c>
      <c r="B277" s="70" t="s">
        <v>3</v>
      </c>
      <c r="C277" s="77">
        <v>0.04</v>
      </c>
      <c r="D277" s="78"/>
      <c r="E277" s="72">
        <v>2451</v>
      </c>
      <c r="F277" s="79">
        <f>C277*E277</f>
        <v>98.04</v>
      </c>
    </row>
    <row r="278" spans="1:6">
      <c r="A278" s="49" t="s">
        <v>164</v>
      </c>
      <c r="B278" s="70" t="s">
        <v>3</v>
      </c>
      <c r="C278" s="77">
        <v>0.5</v>
      </c>
      <c r="D278" s="78"/>
      <c r="E278" s="72">
        <v>1600</v>
      </c>
      <c r="F278" s="79">
        <f t="shared" ref="F278:F280" si="4">C278*E278</f>
        <v>800</v>
      </c>
    </row>
    <row r="279" spans="1:6">
      <c r="A279" s="49" t="s">
        <v>165</v>
      </c>
      <c r="B279" s="70" t="s">
        <v>3</v>
      </c>
      <c r="C279" s="77">
        <v>0.33500000000000002</v>
      </c>
      <c r="D279" s="78">
        <v>1</v>
      </c>
      <c r="E279" s="72">
        <v>43549</v>
      </c>
      <c r="F279" s="79">
        <v>14734.8</v>
      </c>
    </row>
    <row r="280" spans="1:6">
      <c r="A280" s="49" t="s">
        <v>166</v>
      </c>
      <c r="B280" s="70" t="s">
        <v>3</v>
      </c>
      <c r="C280" s="77">
        <v>0.33500000000000002</v>
      </c>
      <c r="D280" s="78"/>
      <c r="E280" s="72">
        <v>1392</v>
      </c>
      <c r="F280" s="79">
        <f t="shared" si="4"/>
        <v>466.32000000000005</v>
      </c>
    </row>
    <row r="281" spans="1:6">
      <c r="A281" s="55"/>
      <c r="B281" s="56"/>
      <c r="C281" s="57"/>
      <c r="D281" s="58"/>
      <c r="E281" s="59"/>
      <c r="F281" s="60"/>
    </row>
    <row r="282" spans="1:6">
      <c r="A282" s="38"/>
      <c r="B282" s="39"/>
      <c r="C282" s="40"/>
      <c r="D282" s="85"/>
      <c r="E282" s="62" t="s">
        <v>60</v>
      </c>
      <c r="F282" s="63">
        <f>SUM(F277:F281)</f>
        <v>16099.16</v>
      </c>
    </row>
    <row r="283" spans="1:6">
      <c r="A283" s="38"/>
      <c r="B283" s="39"/>
      <c r="C283" s="40"/>
      <c r="D283" s="41"/>
      <c r="E283" s="42"/>
      <c r="F283" s="64"/>
    </row>
    <row r="284" spans="1:6">
      <c r="A284" s="44" t="s">
        <v>34</v>
      </c>
      <c r="B284" s="45" t="s">
        <v>11</v>
      </c>
      <c r="C284" s="45" t="s">
        <v>35</v>
      </c>
      <c r="D284" s="46" t="s">
        <v>36</v>
      </c>
      <c r="E284" s="47" t="s">
        <v>66</v>
      </c>
      <c r="F284" s="48" t="s">
        <v>38</v>
      </c>
    </row>
    <row r="285" spans="1:6">
      <c r="A285" s="49" t="s">
        <v>65</v>
      </c>
      <c r="B285" s="50">
        <v>537435</v>
      </c>
      <c r="C285" s="51">
        <v>1.8</v>
      </c>
      <c r="D285" s="52">
        <f>B285</f>
        <v>537435</v>
      </c>
      <c r="E285" s="53">
        <v>26.66</v>
      </c>
      <c r="F285" s="54">
        <f>D285/E285</f>
        <v>20158.852213053262</v>
      </c>
    </row>
    <row r="286" spans="1:6">
      <c r="A286" s="55"/>
      <c r="B286" s="56"/>
      <c r="C286" s="57"/>
      <c r="D286" s="58"/>
      <c r="E286" s="59"/>
      <c r="F286" s="60"/>
    </row>
    <row r="287" spans="1:6">
      <c r="A287" s="38"/>
      <c r="B287" s="39"/>
      <c r="C287" s="40"/>
      <c r="D287" s="61"/>
      <c r="E287" s="62" t="s">
        <v>39</v>
      </c>
      <c r="F287" s="63">
        <f>SUM(F285:F286)</f>
        <v>20158.852213053262</v>
      </c>
    </row>
    <row r="288" spans="1:6">
      <c r="A288" s="38"/>
      <c r="B288" s="39"/>
      <c r="C288" s="40"/>
      <c r="D288" s="41"/>
      <c r="E288" s="42"/>
      <c r="F288" s="64"/>
    </row>
    <row r="289" spans="1:6">
      <c r="A289" s="65" t="s">
        <v>40</v>
      </c>
      <c r="B289" s="66" t="s">
        <v>41</v>
      </c>
      <c r="C289" s="66" t="s">
        <v>42</v>
      </c>
      <c r="D289" s="67" t="s">
        <v>43</v>
      </c>
      <c r="E289" s="68" t="s">
        <v>44</v>
      </c>
      <c r="F289" s="69" t="s">
        <v>45</v>
      </c>
    </row>
    <row r="290" spans="1:6">
      <c r="A290" s="49" t="s">
        <v>46</v>
      </c>
      <c r="B290" s="70"/>
      <c r="C290" s="70" t="s">
        <v>126</v>
      </c>
      <c r="D290" s="74">
        <v>0.05</v>
      </c>
      <c r="E290" s="72">
        <v>20158.849999999999</v>
      </c>
      <c r="F290" s="73">
        <f>D290*E290</f>
        <v>1007.9425</v>
      </c>
    </row>
    <row r="291" spans="1:6">
      <c r="A291" s="49"/>
      <c r="B291" s="70"/>
      <c r="C291" s="70"/>
      <c r="D291" s="71"/>
      <c r="E291" s="72"/>
      <c r="F291" s="73">
        <f>D291*E291</f>
        <v>0</v>
      </c>
    </row>
    <row r="292" spans="1:6">
      <c r="A292" s="55"/>
      <c r="B292" s="56"/>
      <c r="C292" s="57"/>
      <c r="D292" s="58"/>
      <c r="E292" s="59"/>
      <c r="F292" s="60"/>
    </row>
    <row r="293" spans="1:6">
      <c r="A293" s="38"/>
      <c r="B293" s="39"/>
      <c r="C293" s="40"/>
      <c r="D293" s="75"/>
      <c r="E293" s="62" t="s">
        <v>48</v>
      </c>
      <c r="F293" s="63">
        <f>SUM(F290:F292)</f>
        <v>1007.9425</v>
      </c>
    </row>
    <row r="294" spans="1:6">
      <c r="A294" s="38"/>
      <c r="B294" s="39"/>
      <c r="C294" s="40"/>
      <c r="D294" s="41"/>
      <c r="E294" s="42"/>
      <c r="F294" s="64"/>
    </row>
    <row r="295" spans="1:6">
      <c r="A295" s="44" t="s">
        <v>49</v>
      </c>
      <c r="B295" s="66" t="s">
        <v>0</v>
      </c>
      <c r="C295" s="66" t="s">
        <v>50</v>
      </c>
      <c r="D295" s="76" t="s">
        <v>51</v>
      </c>
      <c r="E295" s="68" t="s">
        <v>44</v>
      </c>
      <c r="F295" s="69" t="s">
        <v>45</v>
      </c>
    </row>
    <row r="296" spans="1:6">
      <c r="A296" s="49"/>
      <c r="B296" s="70"/>
      <c r="C296" s="77"/>
      <c r="D296" s="78"/>
      <c r="E296" s="72"/>
      <c r="F296" s="79"/>
    </row>
    <row r="297" spans="1:6">
      <c r="A297" s="38"/>
      <c r="B297" s="39"/>
      <c r="C297" s="40"/>
      <c r="D297" s="75"/>
      <c r="E297" s="62" t="s">
        <v>52</v>
      </c>
      <c r="F297" s="79">
        <v>0</v>
      </c>
    </row>
    <row r="298" spans="1:6">
      <c r="A298" s="38"/>
      <c r="B298" s="39"/>
      <c r="C298" s="40"/>
      <c r="D298" s="41"/>
      <c r="E298" s="42"/>
      <c r="F298" s="43"/>
    </row>
    <row r="299" spans="1:6" ht="15" thickBot="1">
      <c r="A299" s="80"/>
      <c r="B299" s="81"/>
      <c r="C299" s="82"/>
      <c r="D299" s="83" t="s">
        <v>53</v>
      </c>
      <c r="E299" s="84"/>
      <c r="F299" s="187">
        <f>F282+F287+F293+F297</f>
        <v>37265.954713053259</v>
      </c>
    </row>
    <row r="300" spans="1:6" ht="15" thickBot="1">
      <c r="A300" s="148"/>
      <c r="B300" s="149"/>
      <c r="C300" s="150"/>
      <c r="D300" s="151"/>
      <c r="E300" s="152"/>
      <c r="F300" s="153"/>
    </row>
    <row r="301" spans="1:6">
      <c r="A301" s="31" t="s">
        <v>10</v>
      </c>
      <c r="B301" s="259"/>
      <c r="C301" s="259"/>
      <c r="D301" s="32" t="s">
        <v>2</v>
      </c>
      <c r="E301" s="33" t="s">
        <v>32</v>
      </c>
      <c r="F301" s="34" t="s">
        <v>33</v>
      </c>
    </row>
    <row r="302" spans="1:6">
      <c r="A302" s="260" t="str">
        <f>PRESUPUESTO!B21</f>
        <v>REFLECTOR TIPO INDUSTRIAL 150 LED</v>
      </c>
      <c r="B302" s="261"/>
      <c r="C302" s="262"/>
      <c r="D302" s="35"/>
      <c r="E302" s="36" t="s">
        <v>3</v>
      </c>
      <c r="F302" s="37"/>
    </row>
    <row r="303" spans="1:6">
      <c r="A303" s="38"/>
      <c r="B303" s="39"/>
      <c r="C303" s="40"/>
      <c r="D303" s="41"/>
      <c r="E303" s="42"/>
      <c r="F303" s="43"/>
    </row>
    <row r="304" spans="1:6">
      <c r="A304" s="44" t="s">
        <v>56</v>
      </c>
      <c r="B304" s="66" t="s">
        <v>42</v>
      </c>
      <c r="C304" s="66" t="s">
        <v>63</v>
      </c>
      <c r="D304" s="67" t="s">
        <v>58</v>
      </c>
      <c r="E304" s="68" t="s">
        <v>59</v>
      </c>
      <c r="F304" s="69" t="s">
        <v>45</v>
      </c>
    </row>
    <row r="305" spans="1:6">
      <c r="A305" s="49" t="s">
        <v>169</v>
      </c>
      <c r="B305" s="70" t="s">
        <v>55</v>
      </c>
      <c r="C305" s="77">
        <v>10</v>
      </c>
      <c r="D305" s="78"/>
      <c r="E305" s="72">
        <v>2692</v>
      </c>
      <c r="F305" s="79">
        <f>C305*E305</f>
        <v>26920</v>
      </c>
    </row>
    <row r="306" spans="1:6">
      <c r="A306" s="49" t="s">
        <v>170</v>
      </c>
      <c r="B306" s="70" t="s">
        <v>3</v>
      </c>
      <c r="C306" s="77">
        <v>1</v>
      </c>
      <c r="D306" s="78"/>
      <c r="E306" s="72">
        <v>601303</v>
      </c>
      <c r="F306" s="79">
        <f t="shared" ref="F306" si="5">C306*E306</f>
        <v>601303</v>
      </c>
    </row>
    <row r="307" spans="1:6">
      <c r="A307" s="55"/>
      <c r="B307" s="56"/>
      <c r="C307" s="57"/>
      <c r="D307" s="58"/>
      <c r="E307" s="59"/>
      <c r="F307" s="60"/>
    </row>
    <row r="308" spans="1:6">
      <c r="A308" s="38"/>
      <c r="B308" s="39"/>
      <c r="C308" s="40"/>
      <c r="D308" s="85"/>
      <c r="E308" s="62" t="s">
        <v>60</v>
      </c>
      <c r="F308" s="63">
        <f>SUM(F305:F307)</f>
        <v>628223</v>
      </c>
    </row>
    <row r="309" spans="1:6">
      <c r="A309" s="38"/>
      <c r="B309" s="39"/>
      <c r="C309" s="40"/>
      <c r="D309" s="41"/>
      <c r="E309" s="42"/>
      <c r="F309" s="64"/>
    </row>
    <row r="310" spans="1:6">
      <c r="A310" s="44" t="s">
        <v>34</v>
      </c>
      <c r="B310" s="45" t="s">
        <v>11</v>
      </c>
      <c r="C310" s="45" t="s">
        <v>35</v>
      </c>
      <c r="D310" s="46" t="s">
        <v>36</v>
      </c>
      <c r="E310" s="47" t="s">
        <v>37</v>
      </c>
      <c r="F310" s="48" t="s">
        <v>38</v>
      </c>
    </row>
    <row r="311" spans="1:6">
      <c r="A311" s="49" t="s">
        <v>130</v>
      </c>
      <c r="B311" s="50">
        <v>1268533</v>
      </c>
      <c r="C311" s="51">
        <v>1.7</v>
      </c>
      <c r="D311" s="52">
        <f>B311</f>
        <v>1268533</v>
      </c>
      <c r="E311" s="53">
        <v>16</v>
      </c>
      <c r="F311" s="54">
        <f>D311/E311</f>
        <v>79283.3125</v>
      </c>
    </row>
    <row r="312" spans="1:6">
      <c r="A312" s="55"/>
      <c r="B312" s="56"/>
      <c r="C312" s="57"/>
      <c r="D312" s="58"/>
      <c r="E312" s="59"/>
      <c r="F312" s="60"/>
    </row>
    <row r="313" spans="1:6">
      <c r="A313" s="38"/>
      <c r="B313" s="39"/>
      <c r="C313" s="40"/>
      <c r="D313" s="61"/>
      <c r="E313" s="62" t="s">
        <v>39</v>
      </c>
      <c r="F313" s="63">
        <f>SUM(F311:F312)</f>
        <v>79283.3125</v>
      </c>
    </row>
    <row r="314" spans="1:6">
      <c r="A314" s="38"/>
      <c r="B314" s="39"/>
      <c r="C314" s="40"/>
      <c r="D314" s="41"/>
      <c r="E314" s="42"/>
      <c r="F314" s="64"/>
    </row>
    <row r="315" spans="1:6">
      <c r="A315" s="65" t="s">
        <v>40</v>
      </c>
      <c r="B315" s="66" t="s">
        <v>41</v>
      </c>
      <c r="C315" s="66" t="s">
        <v>42</v>
      </c>
      <c r="D315" s="67" t="s">
        <v>43</v>
      </c>
      <c r="E315" s="68" t="s">
        <v>44</v>
      </c>
      <c r="F315" s="69" t="s">
        <v>45</v>
      </c>
    </row>
    <row r="316" spans="1:6">
      <c r="A316" s="49" t="s">
        <v>69</v>
      </c>
      <c r="B316" s="70"/>
      <c r="C316" s="70" t="s">
        <v>70</v>
      </c>
      <c r="D316" s="71">
        <v>5</v>
      </c>
      <c r="E316" s="72">
        <v>17441</v>
      </c>
      <c r="F316" s="73">
        <f>D316*E316</f>
        <v>87205</v>
      </c>
    </row>
    <row r="317" spans="1:6">
      <c r="A317" s="49" t="s">
        <v>46</v>
      </c>
      <c r="B317" s="70"/>
      <c r="C317" s="70" t="s">
        <v>126</v>
      </c>
      <c r="D317" s="74">
        <v>0.05</v>
      </c>
      <c r="E317" s="72">
        <v>79283.31</v>
      </c>
      <c r="F317" s="73">
        <f t="shared" ref="F317:F318" si="6">D317*E317</f>
        <v>3964.1655000000001</v>
      </c>
    </row>
    <row r="318" spans="1:6">
      <c r="A318" s="49"/>
      <c r="B318" s="70"/>
      <c r="C318" s="70"/>
      <c r="D318" s="74"/>
      <c r="E318" s="72"/>
      <c r="F318" s="73">
        <f t="shared" si="6"/>
        <v>0</v>
      </c>
    </row>
    <row r="319" spans="1:6">
      <c r="A319" s="55"/>
      <c r="B319" s="56"/>
      <c r="C319" s="57"/>
      <c r="D319" s="58"/>
      <c r="E319" s="59"/>
      <c r="F319" s="60"/>
    </row>
    <row r="320" spans="1:6">
      <c r="A320" s="38"/>
      <c r="B320" s="39"/>
      <c r="C320" s="40"/>
      <c r="D320" s="75"/>
      <c r="E320" s="62" t="s">
        <v>48</v>
      </c>
      <c r="F320" s="63">
        <f>SUM(F316:F319)</f>
        <v>91169.165500000003</v>
      </c>
    </row>
    <row r="321" spans="1:6">
      <c r="A321" s="38"/>
      <c r="B321" s="39"/>
      <c r="C321" s="40"/>
      <c r="D321" s="41"/>
      <c r="E321" s="42"/>
      <c r="F321" s="64"/>
    </row>
    <row r="322" spans="1:6">
      <c r="A322" s="44" t="s">
        <v>49</v>
      </c>
      <c r="B322" s="66" t="s">
        <v>0</v>
      </c>
      <c r="C322" s="66" t="s">
        <v>50</v>
      </c>
      <c r="D322" s="76" t="s">
        <v>51</v>
      </c>
      <c r="E322" s="68" t="s">
        <v>44</v>
      </c>
      <c r="F322" s="69" t="s">
        <v>45</v>
      </c>
    </row>
    <row r="323" spans="1:6">
      <c r="A323" s="49"/>
      <c r="B323" s="70"/>
      <c r="C323" s="77"/>
      <c r="D323" s="78"/>
      <c r="E323" s="72"/>
      <c r="F323" s="79"/>
    </row>
    <row r="324" spans="1:6">
      <c r="A324" s="38"/>
      <c r="B324" s="39"/>
      <c r="C324" s="40"/>
      <c r="D324" s="75"/>
      <c r="E324" s="62" t="s">
        <v>52</v>
      </c>
      <c r="F324" s="79">
        <v>0</v>
      </c>
    </row>
    <row r="325" spans="1:6">
      <c r="A325" s="38"/>
      <c r="B325" s="39"/>
      <c r="C325" s="40"/>
      <c r="D325" s="41"/>
      <c r="E325" s="42"/>
      <c r="F325" s="43"/>
    </row>
    <row r="326" spans="1:6" ht="15" thickBot="1">
      <c r="A326" s="80"/>
      <c r="B326" s="81"/>
      <c r="C326" s="82"/>
      <c r="D326" s="83" t="s">
        <v>53</v>
      </c>
      <c r="E326" s="84"/>
      <c r="F326" s="187">
        <f>SUM(F308+F313+F320+F324)</f>
        <v>798675.478</v>
      </c>
    </row>
    <row r="327" spans="1:6" ht="14.25" customHeight="1" thickBot="1">
      <c r="A327" s="148"/>
      <c r="B327" s="149"/>
      <c r="C327" s="150"/>
      <c r="D327" s="151"/>
      <c r="E327" s="152"/>
      <c r="F327" s="153"/>
    </row>
    <row r="328" spans="1:6" ht="14.25" customHeight="1">
      <c r="A328" s="31" t="s">
        <v>10</v>
      </c>
      <c r="B328" s="259"/>
      <c r="C328" s="259"/>
      <c r="D328" s="32" t="s">
        <v>2</v>
      </c>
      <c r="E328" s="33" t="s">
        <v>32</v>
      </c>
      <c r="F328" s="34" t="s">
        <v>33</v>
      </c>
    </row>
    <row r="329" spans="1:6" ht="14.25" customHeight="1">
      <c r="A329" s="260" t="str">
        <f>PRESUPUESTO!B22</f>
        <v>REFLECTOR TIPO INDUSTRIAL 100 LED</v>
      </c>
      <c r="B329" s="261"/>
      <c r="C329" s="262"/>
      <c r="D329" s="35"/>
      <c r="E329" s="36" t="s">
        <v>3</v>
      </c>
      <c r="F329" s="37"/>
    </row>
    <row r="330" spans="1:6" ht="14.25" customHeight="1">
      <c r="A330" s="38"/>
      <c r="B330" s="39"/>
      <c r="C330" s="40"/>
      <c r="D330" s="41"/>
      <c r="E330" s="42"/>
      <c r="F330" s="43"/>
    </row>
    <row r="331" spans="1:6" ht="14.25" customHeight="1">
      <c r="A331" s="44" t="s">
        <v>56</v>
      </c>
      <c r="B331" s="66" t="s">
        <v>42</v>
      </c>
      <c r="C331" s="66" t="s">
        <v>109</v>
      </c>
      <c r="D331" s="67" t="s">
        <v>58</v>
      </c>
      <c r="E331" s="68" t="s">
        <v>59</v>
      </c>
      <c r="F331" s="69" t="s">
        <v>45</v>
      </c>
    </row>
    <row r="332" spans="1:6" ht="14.25" customHeight="1">
      <c r="A332" s="49" t="s">
        <v>169</v>
      </c>
      <c r="B332" s="70" t="s">
        <v>55</v>
      </c>
      <c r="C332" s="77">
        <v>10</v>
      </c>
      <c r="D332" s="78"/>
      <c r="E332" s="72">
        <v>2692</v>
      </c>
      <c r="F332" s="79">
        <f>C332*E332</f>
        <v>26920</v>
      </c>
    </row>
    <row r="333" spans="1:6" ht="14.25" customHeight="1">
      <c r="A333" s="49" t="s">
        <v>170</v>
      </c>
      <c r="B333" s="70" t="s">
        <v>3</v>
      </c>
      <c r="C333" s="77">
        <v>1</v>
      </c>
      <c r="D333" s="78"/>
      <c r="E333" s="72">
        <v>551303</v>
      </c>
      <c r="F333" s="79">
        <f t="shared" ref="F333:F337" si="7">C333*E333</f>
        <v>551303</v>
      </c>
    </row>
    <row r="334" spans="1:6" ht="14.25" customHeight="1">
      <c r="A334" s="49"/>
      <c r="B334" s="70"/>
      <c r="C334" s="158"/>
      <c r="D334" s="78"/>
      <c r="E334" s="72"/>
      <c r="F334" s="79">
        <f t="shared" si="7"/>
        <v>0</v>
      </c>
    </row>
    <row r="335" spans="1:6" ht="14.25" customHeight="1">
      <c r="A335" s="49"/>
      <c r="B335" s="70"/>
      <c r="C335" s="158"/>
      <c r="D335" s="78"/>
      <c r="E335" s="72"/>
      <c r="F335" s="79">
        <f t="shared" si="7"/>
        <v>0</v>
      </c>
    </row>
    <row r="336" spans="1:6" ht="14.25" customHeight="1">
      <c r="A336" s="49"/>
      <c r="B336" s="70"/>
      <c r="C336" s="158"/>
      <c r="D336" s="78"/>
      <c r="E336" s="72"/>
      <c r="F336" s="79">
        <f t="shared" si="7"/>
        <v>0</v>
      </c>
    </row>
    <row r="337" spans="1:6" ht="14.25" customHeight="1">
      <c r="A337" s="49"/>
      <c r="B337" s="70"/>
      <c r="C337" s="158"/>
      <c r="D337" s="78"/>
      <c r="E337" s="72"/>
      <c r="F337" s="79">
        <f t="shared" si="7"/>
        <v>0</v>
      </c>
    </row>
    <row r="338" spans="1:6" ht="14.25" customHeight="1">
      <c r="A338" s="55"/>
      <c r="B338" s="56"/>
      <c r="C338" s="57"/>
      <c r="D338" s="58"/>
      <c r="E338" s="59"/>
      <c r="F338" s="60"/>
    </row>
    <row r="339" spans="1:6" ht="14.25" customHeight="1">
      <c r="A339" s="38"/>
      <c r="B339" s="39"/>
      <c r="C339" s="40"/>
      <c r="D339" s="85"/>
      <c r="E339" s="62" t="s">
        <v>60</v>
      </c>
      <c r="F339" s="63">
        <f>SUM(F332:F338)</f>
        <v>578223</v>
      </c>
    </row>
    <row r="340" spans="1:6" ht="14.25" customHeight="1">
      <c r="A340" s="38"/>
      <c r="B340" s="39"/>
      <c r="C340" s="40"/>
      <c r="D340" s="41"/>
      <c r="E340" s="42"/>
      <c r="F340" s="64"/>
    </row>
    <row r="341" spans="1:6" ht="14.25" customHeight="1">
      <c r="A341" s="44" t="s">
        <v>34</v>
      </c>
      <c r="B341" s="45" t="s">
        <v>11</v>
      </c>
      <c r="C341" s="45" t="s">
        <v>35</v>
      </c>
      <c r="D341" s="46" t="s">
        <v>36</v>
      </c>
      <c r="E341" s="47" t="s">
        <v>111</v>
      </c>
      <c r="F341" s="48" t="s">
        <v>38</v>
      </c>
    </row>
    <row r="342" spans="1:6" ht="14.25" customHeight="1">
      <c r="A342" s="49" t="s">
        <v>130</v>
      </c>
      <c r="B342" s="50">
        <v>1268533</v>
      </c>
      <c r="C342" s="51">
        <v>1.7</v>
      </c>
      <c r="D342" s="52">
        <f>B342</f>
        <v>1268533</v>
      </c>
      <c r="E342" s="53">
        <v>16</v>
      </c>
      <c r="F342" s="54">
        <f>D342/E342</f>
        <v>79283.3125</v>
      </c>
    </row>
    <row r="343" spans="1:6">
      <c r="A343" s="49"/>
      <c r="B343" s="50"/>
      <c r="C343" s="51"/>
      <c r="D343" s="52"/>
      <c r="E343" s="53"/>
      <c r="F343" s="54"/>
    </row>
    <row r="344" spans="1:6" ht="15" customHeight="1">
      <c r="A344" s="55"/>
      <c r="B344" s="56"/>
      <c r="C344" s="57"/>
      <c r="D344" s="58"/>
      <c r="E344" s="59"/>
      <c r="F344" s="60"/>
    </row>
    <row r="345" spans="1:6">
      <c r="A345" s="38"/>
      <c r="B345" s="39"/>
      <c r="C345" s="40"/>
      <c r="D345" s="61"/>
      <c r="E345" s="62" t="s">
        <v>39</v>
      </c>
      <c r="F345" s="63">
        <f>SUM(F342:F344)</f>
        <v>79283.3125</v>
      </c>
    </row>
    <row r="346" spans="1:6">
      <c r="A346" s="38"/>
      <c r="B346" s="39"/>
      <c r="C346" s="40"/>
      <c r="D346" s="41"/>
      <c r="E346" s="42"/>
      <c r="F346" s="64"/>
    </row>
    <row r="347" spans="1:6">
      <c r="A347" s="65" t="s">
        <v>40</v>
      </c>
      <c r="B347" s="66" t="s">
        <v>41</v>
      </c>
      <c r="C347" s="66" t="s">
        <v>42</v>
      </c>
      <c r="D347" s="67" t="s">
        <v>43</v>
      </c>
      <c r="E347" s="68" t="s">
        <v>44</v>
      </c>
      <c r="F347" s="69" t="s">
        <v>45</v>
      </c>
    </row>
    <row r="348" spans="1:6">
      <c r="A348" s="49" t="s">
        <v>69</v>
      </c>
      <c r="B348" s="70"/>
      <c r="C348" s="70" t="s">
        <v>70</v>
      </c>
      <c r="D348" s="71">
        <v>5</v>
      </c>
      <c r="E348" s="72">
        <v>17441</v>
      </c>
      <c r="F348" s="73">
        <f t="shared" ref="F348:F349" si="8">D348*E348</f>
        <v>87205</v>
      </c>
    </row>
    <row r="349" spans="1:6">
      <c r="A349" s="49" t="s">
        <v>46</v>
      </c>
      <c r="B349" s="70"/>
      <c r="C349" s="70" t="s">
        <v>126</v>
      </c>
      <c r="D349" s="74">
        <v>0.05</v>
      </c>
      <c r="E349" s="72">
        <v>79283.31</v>
      </c>
      <c r="F349" s="73">
        <f t="shared" si="8"/>
        <v>3964.1655000000001</v>
      </c>
    </row>
    <row r="350" spans="1:6">
      <c r="A350" s="38"/>
      <c r="B350" s="39"/>
      <c r="C350" s="40"/>
      <c r="D350" s="75"/>
      <c r="E350" s="62" t="s">
        <v>48</v>
      </c>
      <c r="F350" s="63">
        <f>SUM(F348:F349)</f>
        <v>91169.165500000003</v>
      </c>
    </row>
    <row r="351" spans="1:6">
      <c r="A351" s="38"/>
      <c r="B351" s="39"/>
      <c r="C351" s="40"/>
      <c r="D351" s="41"/>
      <c r="E351" s="42"/>
      <c r="F351" s="64"/>
    </row>
    <row r="352" spans="1:6">
      <c r="A352" s="44" t="s">
        <v>49</v>
      </c>
      <c r="B352" s="66" t="s">
        <v>0</v>
      </c>
      <c r="C352" s="66" t="s">
        <v>50</v>
      </c>
      <c r="D352" s="76" t="s">
        <v>51</v>
      </c>
      <c r="E352" s="68" t="s">
        <v>44</v>
      </c>
      <c r="F352" s="69" t="s">
        <v>45</v>
      </c>
    </row>
    <row r="353" spans="1:6">
      <c r="A353" s="49"/>
      <c r="B353" s="70"/>
      <c r="C353" s="77"/>
      <c r="D353" s="78"/>
      <c r="E353" s="72"/>
      <c r="F353" s="79"/>
    </row>
    <row r="354" spans="1:6">
      <c r="A354" s="38"/>
      <c r="B354" s="39"/>
      <c r="C354" s="40"/>
      <c r="D354" s="75"/>
      <c r="E354" s="62" t="s">
        <v>52</v>
      </c>
      <c r="F354" s="79">
        <v>0</v>
      </c>
    </row>
    <row r="355" spans="1:6">
      <c r="A355" s="38"/>
      <c r="B355" s="39"/>
      <c r="C355" s="40"/>
      <c r="D355" s="41"/>
      <c r="E355" s="42"/>
      <c r="F355" s="43"/>
    </row>
    <row r="356" spans="1:6" ht="15" thickBot="1">
      <c r="A356" s="80"/>
      <c r="B356" s="81"/>
      <c r="C356" s="82"/>
      <c r="D356" s="83" t="s">
        <v>53</v>
      </c>
      <c r="E356" s="84"/>
      <c r="F356" s="187">
        <f>SUM(F339+F345+F350+F354)</f>
        <v>748675.478</v>
      </c>
    </row>
    <row r="357" spans="1:6">
      <c r="A357" s="148"/>
      <c r="B357" s="149"/>
      <c r="C357" s="150"/>
      <c r="D357" s="151"/>
      <c r="E357" s="152"/>
      <c r="F357" s="153"/>
    </row>
    <row r="358" spans="1:6" ht="15" thickBot="1"/>
    <row r="359" spans="1:6">
      <c r="A359" s="31" t="s">
        <v>10</v>
      </c>
      <c r="B359" s="259"/>
      <c r="C359" s="269"/>
      <c r="D359" s="32" t="s">
        <v>2</v>
      </c>
      <c r="E359" s="33" t="s">
        <v>32</v>
      </c>
      <c r="F359" s="34" t="s">
        <v>33</v>
      </c>
    </row>
    <row r="360" spans="1:6" ht="15" customHeight="1">
      <c r="A360" s="270" t="str">
        <f>PRESUPUESTO!B23</f>
        <v>INSTALACIÓN REFLECTOR  200 LED EXISTENTE</v>
      </c>
      <c r="B360" s="271"/>
      <c r="C360" s="272"/>
      <c r="D360" s="35"/>
      <c r="E360" s="36" t="s">
        <v>9</v>
      </c>
      <c r="F360" s="37"/>
    </row>
    <row r="361" spans="1:6">
      <c r="A361" s="38"/>
      <c r="B361" s="39"/>
      <c r="C361" s="40"/>
      <c r="D361" s="41"/>
      <c r="E361" s="42"/>
      <c r="F361" s="43"/>
    </row>
    <row r="362" spans="1:6">
      <c r="A362" s="44" t="s">
        <v>56</v>
      </c>
      <c r="B362" s="66" t="s">
        <v>42</v>
      </c>
      <c r="C362" s="66" t="s">
        <v>71</v>
      </c>
      <c r="D362" s="67" t="s">
        <v>58</v>
      </c>
      <c r="E362" s="68" t="s">
        <v>59</v>
      </c>
      <c r="F362" s="69" t="s">
        <v>45</v>
      </c>
    </row>
    <row r="363" spans="1:6">
      <c r="A363" s="49"/>
      <c r="B363" s="70"/>
      <c r="C363" s="158"/>
      <c r="D363" s="78"/>
      <c r="E363" s="72"/>
      <c r="F363" s="79">
        <f>C363*E363*(1+D363/100)</f>
        <v>0</v>
      </c>
    </row>
    <row r="364" spans="1:6">
      <c r="A364" s="49"/>
      <c r="B364" s="70"/>
      <c r="C364" s="158"/>
      <c r="D364" s="78"/>
      <c r="E364" s="72"/>
      <c r="F364" s="79">
        <f t="shared" ref="F364:F365" si="9">C364*E364*(1+D364/100)</f>
        <v>0</v>
      </c>
    </row>
    <row r="365" spans="1:6">
      <c r="A365" s="49"/>
      <c r="B365" s="70"/>
      <c r="C365" s="158"/>
      <c r="D365" s="78"/>
      <c r="E365" s="72"/>
      <c r="F365" s="79">
        <f t="shared" si="9"/>
        <v>0</v>
      </c>
    </row>
    <row r="366" spans="1:6">
      <c r="A366" s="55"/>
      <c r="B366" s="56"/>
      <c r="C366" s="57"/>
      <c r="D366" s="58"/>
      <c r="E366" s="59"/>
      <c r="F366" s="60"/>
    </row>
    <row r="367" spans="1:6">
      <c r="A367" s="38"/>
      <c r="B367" s="39"/>
      <c r="C367" s="40"/>
      <c r="D367" s="85"/>
      <c r="E367" s="62" t="s">
        <v>60</v>
      </c>
      <c r="F367" s="63">
        <f>SUM(F363:F366)</f>
        <v>0</v>
      </c>
    </row>
    <row r="368" spans="1:6">
      <c r="A368" s="38"/>
      <c r="B368" s="39"/>
      <c r="C368" s="40"/>
      <c r="D368" s="41"/>
      <c r="E368" s="42"/>
      <c r="F368" s="64"/>
    </row>
    <row r="369" spans="1:6">
      <c r="A369" s="44" t="s">
        <v>34</v>
      </c>
      <c r="B369" s="45" t="s">
        <v>11</v>
      </c>
      <c r="C369" s="45" t="s">
        <v>35</v>
      </c>
      <c r="D369" s="46" t="s">
        <v>36</v>
      </c>
      <c r="E369" s="47" t="s">
        <v>73</v>
      </c>
      <c r="F369" s="48" t="s">
        <v>38</v>
      </c>
    </row>
    <row r="370" spans="1:6">
      <c r="A370" s="49" t="s">
        <v>130</v>
      </c>
      <c r="B370" s="50">
        <v>1268533</v>
      </c>
      <c r="C370" s="51">
        <v>1.7</v>
      </c>
      <c r="D370" s="52">
        <f>B370</f>
        <v>1268533</v>
      </c>
      <c r="E370" s="53">
        <v>16</v>
      </c>
      <c r="F370" s="54">
        <f>D370/E370</f>
        <v>79283.3125</v>
      </c>
    </row>
    <row r="371" spans="1:6">
      <c r="A371" s="55"/>
      <c r="B371" s="56"/>
      <c r="C371" s="57"/>
      <c r="D371" s="58"/>
      <c r="E371" s="59"/>
      <c r="F371" s="60"/>
    </row>
    <row r="372" spans="1:6">
      <c r="A372" s="38"/>
      <c r="B372" s="39"/>
      <c r="C372" s="40"/>
      <c r="D372" s="61"/>
      <c r="E372" s="62" t="s">
        <v>39</v>
      </c>
      <c r="F372" s="63">
        <f>SUM(F370:F371)</f>
        <v>79283.3125</v>
      </c>
    </row>
    <row r="373" spans="1:6">
      <c r="A373" s="38"/>
      <c r="B373" s="39"/>
      <c r="C373" s="40"/>
      <c r="D373" s="41"/>
      <c r="E373" s="42"/>
      <c r="F373" s="64"/>
    </row>
    <row r="374" spans="1:6">
      <c r="A374" s="65" t="s">
        <v>40</v>
      </c>
      <c r="B374" s="66" t="s">
        <v>41</v>
      </c>
      <c r="C374" s="66" t="s">
        <v>42</v>
      </c>
      <c r="D374" s="67" t="s">
        <v>43</v>
      </c>
      <c r="E374" s="68" t="s">
        <v>44</v>
      </c>
      <c r="F374" s="69" t="s">
        <v>45</v>
      </c>
    </row>
    <row r="375" spans="1:6">
      <c r="A375" s="49" t="s">
        <v>69</v>
      </c>
      <c r="B375" s="70"/>
      <c r="C375" s="70" t="s">
        <v>70</v>
      </c>
      <c r="D375" s="71">
        <v>5</v>
      </c>
      <c r="E375" s="72">
        <v>17441</v>
      </c>
      <c r="F375" s="73">
        <f t="shared" ref="F375:F376" si="10">D375*E375</f>
        <v>87205</v>
      </c>
    </row>
    <row r="376" spans="1:6">
      <c r="A376" s="49" t="s">
        <v>46</v>
      </c>
      <c r="B376" s="70"/>
      <c r="C376" s="70" t="s">
        <v>126</v>
      </c>
      <c r="D376" s="74">
        <v>0.05</v>
      </c>
      <c r="E376" s="72">
        <v>79283.31</v>
      </c>
      <c r="F376" s="73">
        <f t="shared" si="10"/>
        <v>3964.1655000000001</v>
      </c>
    </row>
    <row r="377" spans="1:6">
      <c r="A377" s="38"/>
      <c r="B377" s="39"/>
      <c r="C377" s="40"/>
      <c r="D377" s="75"/>
      <c r="E377" s="62" t="s">
        <v>48</v>
      </c>
      <c r="F377" s="87">
        <f>SUM(F375:F376)</f>
        <v>91169.165500000003</v>
      </c>
    </row>
    <row r="378" spans="1:6">
      <c r="A378" s="38"/>
      <c r="B378" s="39"/>
      <c r="C378" s="40"/>
      <c r="D378" s="41"/>
      <c r="E378" s="42"/>
      <c r="F378" s="43"/>
    </row>
    <row r="379" spans="1:6">
      <c r="A379" s="44" t="s">
        <v>49</v>
      </c>
      <c r="B379" s="66" t="s">
        <v>0</v>
      </c>
      <c r="C379" s="66" t="s">
        <v>50</v>
      </c>
      <c r="D379" s="76" t="s">
        <v>51</v>
      </c>
      <c r="E379" s="68" t="s">
        <v>44</v>
      </c>
      <c r="F379" s="69" t="s">
        <v>45</v>
      </c>
    </row>
    <row r="380" spans="1:6">
      <c r="A380" s="49"/>
      <c r="B380" s="70"/>
      <c r="C380" s="77"/>
      <c r="D380" s="78"/>
      <c r="E380" s="72"/>
      <c r="F380" s="79"/>
    </row>
    <row r="381" spans="1:6">
      <c r="A381" s="38"/>
      <c r="B381" s="39"/>
      <c r="C381" s="40"/>
      <c r="D381" s="75"/>
      <c r="E381" s="62" t="s">
        <v>52</v>
      </c>
      <c r="F381" s="79">
        <v>0</v>
      </c>
    </row>
    <row r="382" spans="1:6">
      <c r="A382" s="38"/>
      <c r="B382" s="39"/>
      <c r="C382" s="40"/>
      <c r="D382" s="41"/>
      <c r="E382" s="42"/>
      <c r="F382" s="43"/>
    </row>
    <row r="383" spans="1:6" ht="15" thickBot="1">
      <c r="A383" s="80"/>
      <c r="B383" s="81"/>
      <c r="C383" s="82"/>
      <c r="D383" s="83" t="s">
        <v>53</v>
      </c>
      <c r="E383" s="84"/>
      <c r="F383" s="187">
        <f>SUM(F367+F372+F377+F381)</f>
        <v>170452.478</v>
      </c>
    </row>
    <row r="384" spans="1:6" ht="15" thickBot="1"/>
    <row r="385" spans="1:6">
      <c r="A385" s="31" t="s">
        <v>10</v>
      </c>
      <c r="B385" s="259"/>
      <c r="C385" s="259"/>
      <c r="D385" s="32" t="s">
        <v>2</v>
      </c>
      <c r="E385" s="33" t="s">
        <v>32</v>
      </c>
      <c r="F385" s="34" t="s">
        <v>33</v>
      </c>
    </row>
    <row r="386" spans="1:6">
      <c r="A386" s="260" t="str">
        <f>PRESUPUESTO!B24</f>
        <v>BALA PANEL LED 24W</v>
      </c>
      <c r="B386" s="261"/>
      <c r="C386" s="262"/>
      <c r="D386" s="35"/>
      <c r="E386" s="36" t="s">
        <v>3</v>
      </c>
      <c r="F386" s="37"/>
    </row>
    <row r="387" spans="1:6">
      <c r="A387" s="38"/>
      <c r="B387" s="39"/>
      <c r="C387" s="40"/>
      <c r="D387" s="92"/>
      <c r="E387" s="42"/>
      <c r="F387" s="43"/>
    </row>
    <row r="388" spans="1:6">
      <c r="A388" s="44" t="s">
        <v>56</v>
      </c>
      <c r="B388" s="66" t="s">
        <v>42</v>
      </c>
      <c r="C388" s="66" t="s">
        <v>63</v>
      </c>
      <c r="D388" s="67" t="s">
        <v>58</v>
      </c>
      <c r="E388" s="68" t="s">
        <v>59</v>
      </c>
      <c r="F388" s="69" t="s">
        <v>45</v>
      </c>
    </row>
    <row r="389" spans="1:6">
      <c r="A389" s="49" t="s">
        <v>175</v>
      </c>
      <c r="B389" s="70" t="s">
        <v>3</v>
      </c>
      <c r="C389" s="77">
        <v>0.05</v>
      </c>
      <c r="D389" s="71">
        <v>0</v>
      </c>
      <c r="E389" s="72">
        <v>30738</v>
      </c>
      <c r="F389" s="79">
        <f>C389*E389*(1+D389/100)</f>
        <v>1536.9</v>
      </c>
    </row>
    <row r="390" spans="1:6">
      <c r="A390" s="49" t="s">
        <v>174</v>
      </c>
      <c r="B390" s="70" t="s">
        <v>3</v>
      </c>
      <c r="C390" s="77">
        <v>1</v>
      </c>
      <c r="D390" s="71">
        <v>0</v>
      </c>
      <c r="E390" s="72">
        <v>31716</v>
      </c>
      <c r="F390" s="79">
        <f t="shared" ref="F390:F392" si="11">C390*E390*(1+D390/100)</f>
        <v>31716</v>
      </c>
    </row>
    <row r="391" spans="1:6">
      <c r="A391" s="49"/>
      <c r="B391" s="70"/>
      <c r="C391" s="77"/>
      <c r="D391" s="71"/>
      <c r="E391" s="72"/>
      <c r="F391" s="79">
        <f t="shared" si="11"/>
        <v>0</v>
      </c>
    </row>
    <row r="392" spans="1:6">
      <c r="A392" s="49"/>
      <c r="B392" s="70"/>
      <c r="C392" s="77"/>
      <c r="D392" s="71"/>
      <c r="E392" s="72"/>
      <c r="F392" s="79">
        <f t="shared" si="11"/>
        <v>0</v>
      </c>
    </row>
    <row r="393" spans="1:6">
      <c r="A393" s="55"/>
      <c r="B393" s="56"/>
      <c r="C393" s="57"/>
      <c r="D393" s="58"/>
      <c r="E393" s="59"/>
      <c r="F393" s="60"/>
    </row>
    <row r="394" spans="1:6">
      <c r="A394" s="38"/>
      <c r="B394" s="39"/>
      <c r="C394" s="40"/>
      <c r="D394" s="85"/>
      <c r="E394" s="62" t="s">
        <v>60</v>
      </c>
      <c r="F394" s="91">
        <f>SUM(F389:F393)</f>
        <v>33252.9</v>
      </c>
    </row>
    <row r="395" spans="1:6">
      <c r="A395" s="38"/>
      <c r="B395" s="39"/>
      <c r="C395" s="40"/>
      <c r="D395" s="92"/>
      <c r="E395" s="42"/>
      <c r="F395" s="64"/>
    </row>
    <row r="396" spans="1:6">
      <c r="A396" s="44" t="s">
        <v>34</v>
      </c>
      <c r="B396" s="45" t="s">
        <v>11</v>
      </c>
      <c r="C396" s="45" t="s">
        <v>35</v>
      </c>
      <c r="D396" s="46" t="s">
        <v>36</v>
      </c>
      <c r="E396" s="47" t="s">
        <v>37</v>
      </c>
      <c r="F396" s="48" t="s">
        <v>38</v>
      </c>
    </row>
    <row r="397" spans="1:6">
      <c r="A397" s="49" t="s">
        <v>122</v>
      </c>
      <c r="B397" s="50">
        <v>537435</v>
      </c>
      <c r="C397" s="51">
        <v>1.8</v>
      </c>
      <c r="D397" s="52">
        <f>B397</f>
        <v>537435</v>
      </c>
      <c r="E397" s="53">
        <v>20</v>
      </c>
      <c r="F397" s="54">
        <f>D397/E397</f>
        <v>26871.75</v>
      </c>
    </row>
    <row r="398" spans="1:6">
      <c r="A398" s="49"/>
      <c r="B398" s="50"/>
      <c r="C398" s="51"/>
      <c r="D398" s="52"/>
      <c r="E398" s="53"/>
      <c r="F398" s="54"/>
    </row>
    <row r="399" spans="1:6">
      <c r="A399" s="55"/>
      <c r="B399" s="56"/>
      <c r="C399" s="57"/>
      <c r="D399" s="58"/>
      <c r="E399" s="59"/>
      <c r="F399" s="60"/>
    </row>
    <row r="400" spans="1:6">
      <c r="A400" s="38"/>
      <c r="B400" s="39"/>
      <c r="C400" s="40"/>
      <c r="D400" s="61"/>
      <c r="E400" s="62" t="s">
        <v>39</v>
      </c>
      <c r="F400" s="91">
        <f>SUM(F397:F399)</f>
        <v>26871.75</v>
      </c>
    </row>
    <row r="401" spans="1:6">
      <c r="A401" s="38"/>
      <c r="B401" s="39"/>
      <c r="C401" s="40"/>
      <c r="D401" s="92"/>
      <c r="E401" s="42"/>
      <c r="F401" s="64"/>
    </row>
    <row r="402" spans="1:6">
      <c r="A402" s="65" t="s">
        <v>40</v>
      </c>
      <c r="B402" s="66" t="s">
        <v>41</v>
      </c>
      <c r="C402" s="66" t="s">
        <v>42</v>
      </c>
      <c r="D402" s="67" t="s">
        <v>43</v>
      </c>
      <c r="E402" s="68" t="s">
        <v>44</v>
      </c>
      <c r="F402" s="69" t="s">
        <v>45</v>
      </c>
    </row>
    <row r="403" spans="1:6">
      <c r="A403" s="49" t="s">
        <v>46</v>
      </c>
      <c r="B403" s="70"/>
      <c r="C403" s="70" t="s">
        <v>126</v>
      </c>
      <c r="D403" s="165">
        <v>0.05</v>
      </c>
      <c r="E403" s="72">
        <v>26871.75</v>
      </c>
      <c r="F403" s="73">
        <f>D403*E403</f>
        <v>1343.5875000000001</v>
      </c>
    </row>
    <row r="404" spans="1:6">
      <c r="A404" s="55"/>
      <c r="B404" s="56"/>
      <c r="C404" s="70"/>
      <c r="D404" s="164"/>
      <c r="E404" s="59"/>
      <c r="F404" s="73"/>
    </row>
    <row r="405" spans="1:6">
      <c r="A405" s="159"/>
      <c r="B405" s="160"/>
      <c r="C405" s="161"/>
      <c r="D405" s="162"/>
      <c r="E405" s="163"/>
      <c r="F405" s="60"/>
    </row>
    <row r="406" spans="1:6">
      <c r="A406" s="38"/>
      <c r="B406" s="39"/>
      <c r="C406" s="40"/>
      <c r="D406" s="75"/>
      <c r="E406" s="62" t="s">
        <v>48</v>
      </c>
      <c r="F406" s="91">
        <f>SUM(F403:F404)</f>
        <v>1343.5875000000001</v>
      </c>
    </row>
    <row r="407" spans="1:6">
      <c r="A407" s="38"/>
      <c r="B407" s="39"/>
      <c r="C407" s="40"/>
      <c r="D407" s="92"/>
      <c r="E407" s="42"/>
      <c r="F407" s="64"/>
    </row>
    <row r="408" spans="1:6">
      <c r="A408" s="44" t="s">
        <v>49</v>
      </c>
      <c r="B408" s="66" t="s">
        <v>0</v>
      </c>
      <c r="C408" s="66" t="s">
        <v>50</v>
      </c>
      <c r="D408" s="76" t="s">
        <v>51</v>
      </c>
      <c r="E408" s="68" t="s">
        <v>44</v>
      </c>
      <c r="F408" s="69" t="s">
        <v>45</v>
      </c>
    </row>
    <row r="409" spans="1:6">
      <c r="A409" s="49"/>
      <c r="B409" s="70"/>
      <c r="C409" s="77"/>
      <c r="D409" s="71"/>
      <c r="E409" s="72"/>
      <c r="F409" s="79"/>
    </row>
    <row r="410" spans="1:6">
      <c r="A410" s="38"/>
      <c r="B410" s="39"/>
      <c r="C410" s="40"/>
      <c r="D410" s="75"/>
      <c r="E410" s="62" t="s">
        <v>52</v>
      </c>
      <c r="F410" s="79">
        <v>0</v>
      </c>
    </row>
    <row r="411" spans="1:6">
      <c r="A411" s="38"/>
      <c r="B411" s="39"/>
      <c r="C411" s="40"/>
      <c r="D411" s="92"/>
      <c r="E411" s="42"/>
      <c r="F411" s="43"/>
    </row>
    <row r="412" spans="1:6" ht="15" thickBot="1">
      <c r="A412" s="80"/>
      <c r="B412" s="81"/>
      <c r="C412" s="82"/>
      <c r="D412" s="83" t="s">
        <v>53</v>
      </c>
      <c r="E412" s="84"/>
      <c r="F412" s="187">
        <f>SUM(F394+F400+F406+F410)</f>
        <v>61468.237500000003</v>
      </c>
    </row>
    <row r="413" spans="1:6" ht="15" thickBot="1"/>
    <row r="414" spans="1:6">
      <c r="A414" s="31" t="s">
        <v>10</v>
      </c>
      <c r="B414" s="259"/>
      <c r="C414" s="259"/>
      <c r="D414" s="32" t="s">
        <v>2</v>
      </c>
      <c r="E414" s="33" t="s">
        <v>32</v>
      </c>
      <c r="F414" s="34" t="s">
        <v>33</v>
      </c>
    </row>
    <row r="415" spans="1:6">
      <c r="A415" s="260" t="str">
        <f>PRESUPUESTO!B25</f>
        <v>SALIDA S1 PVC</v>
      </c>
      <c r="B415" s="261"/>
      <c r="C415" s="262"/>
      <c r="D415" s="35"/>
      <c r="E415" s="36" t="s">
        <v>3</v>
      </c>
      <c r="F415" s="37"/>
    </row>
    <row r="416" spans="1:6">
      <c r="A416" s="38"/>
      <c r="B416" s="39"/>
      <c r="C416" s="40"/>
      <c r="D416" s="92"/>
      <c r="E416" s="42"/>
      <c r="F416" s="43"/>
    </row>
    <row r="417" spans="1:6">
      <c r="A417" s="44" t="s">
        <v>56</v>
      </c>
      <c r="B417" s="66" t="s">
        <v>42</v>
      </c>
      <c r="C417" s="66" t="s">
        <v>63</v>
      </c>
      <c r="D417" s="67" t="s">
        <v>58</v>
      </c>
      <c r="E417" s="68" t="s">
        <v>59</v>
      </c>
      <c r="F417" s="69" t="s">
        <v>45</v>
      </c>
    </row>
    <row r="418" spans="1:6">
      <c r="A418" s="49" t="s">
        <v>178</v>
      </c>
      <c r="B418" s="70" t="s">
        <v>55</v>
      </c>
      <c r="C418" s="77">
        <v>15</v>
      </c>
      <c r="D418" s="71">
        <v>0</v>
      </c>
      <c r="E418" s="72">
        <v>3032</v>
      </c>
      <c r="F418" s="79">
        <f>C418*E418*(1+D418/100)</f>
        <v>45480</v>
      </c>
    </row>
    <row r="419" spans="1:6">
      <c r="A419" s="49" t="s">
        <v>175</v>
      </c>
      <c r="B419" s="70" t="s">
        <v>3</v>
      </c>
      <c r="C419" s="77">
        <v>0.01</v>
      </c>
      <c r="D419" s="71">
        <v>0</v>
      </c>
      <c r="E419" s="72">
        <v>30738</v>
      </c>
      <c r="F419" s="79">
        <f t="shared" ref="F419:F420" si="12">C419*E419*(1+D419/100)</f>
        <v>307.38</v>
      </c>
    </row>
    <row r="420" spans="1:6">
      <c r="A420" s="49" t="s">
        <v>179</v>
      </c>
      <c r="B420" s="70" t="s">
        <v>3</v>
      </c>
      <c r="C420" s="77">
        <v>1</v>
      </c>
      <c r="D420" s="71">
        <v>0</v>
      </c>
      <c r="E420" s="72">
        <v>14373</v>
      </c>
      <c r="F420" s="79">
        <f t="shared" si="12"/>
        <v>14373</v>
      </c>
    </row>
    <row r="421" spans="1:6">
      <c r="A421" s="55"/>
      <c r="B421" s="56"/>
      <c r="C421" s="57"/>
      <c r="D421" s="58"/>
      <c r="E421" s="59"/>
      <c r="F421" s="60"/>
    </row>
    <row r="422" spans="1:6">
      <c r="A422" s="38"/>
      <c r="B422" s="39"/>
      <c r="C422" s="40"/>
      <c r="D422" s="85"/>
      <c r="E422" s="62" t="s">
        <v>60</v>
      </c>
      <c r="F422" s="91">
        <f>SUM(F418:F421)</f>
        <v>60160.38</v>
      </c>
    </row>
    <row r="423" spans="1:6">
      <c r="A423" s="38"/>
      <c r="B423" s="39"/>
      <c r="C423" s="40"/>
      <c r="D423" s="92"/>
      <c r="E423" s="42"/>
      <c r="F423" s="64"/>
    </row>
    <row r="424" spans="1:6">
      <c r="A424" s="44" t="s">
        <v>34</v>
      </c>
      <c r="B424" s="45" t="s">
        <v>11</v>
      </c>
      <c r="C424" s="45" t="s">
        <v>35</v>
      </c>
      <c r="D424" s="46" t="s">
        <v>36</v>
      </c>
      <c r="E424" s="47" t="s">
        <v>37</v>
      </c>
      <c r="F424" s="48" t="s">
        <v>38</v>
      </c>
    </row>
    <row r="425" spans="1:6">
      <c r="A425" s="49" t="s">
        <v>122</v>
      </c>
      <c r="B425" s="50">
        <v>537435</v>
      </c>
      <c r="C425" s="51">
        <v>1.8</v>
      </c>
      <c r="D425" s="52">
        <f>B425</f>
        <v>537435</v>
      </c>
      <c r="E425" s="53">
        <v>4</v>
      </c>
      <c r="F425" s="54">
        <f>D425/E425</f>
        <v>134358.75</v>
      </c>
    </row>
    <row r="426" spans="1:6">
      <c r="A426" s="55"/>
      <c r="B426" s="56"/>
      <c r="C426" s="57"/>
      <c r="D426" s="58"/>
      <c r="E426" s="59"/>
      <c r="F426" s="60"/>
    </row>
    <row r="427" spans="1:6">
      <c r="A427" s="38"/>
      <c r="B427" s="39"/>
      <c r="C427" s="40"/>
      <c r="D427" s="61"/>
      <c r="E427" s="62" t="s">
        <v>39</v>
      </c>
      <c r="F427" s="91">
        <f>SUM(F425:F426)</f>
        <v>134358.75</v>
      </c>
    </row>
    <row r="428" spans="1:6">
      <c r="A428" s="38"/>
      <c r="B428" s="39"/>
      <c r="C428" s="40"/>
      <c r="D428" s="92"/>
      <c r="E428" s="42"/>
      <c r="F428" s="64"/>
    </row>
    <row r="429" spans="1:6">
      <c r="A429" s="65" t="s">
        <v>40</v>
      </c>
      <c r="B429" s="66" t="s">
        <v>41</v>
      </c>
      <c r="C429" s="66" t="s">
        <v>42</v>
      </c>
      <c r="D429" s="67" t="s">
        <v>43</v>
      </c>
      <c r="E429" s="68" t="s">
        <v>44</v>
      </c>
      <c r="F429" s="69" t="s">
        <v>45</v>
      </c>
    </row>
    <row r="430" spans="1:6">
      <c r="A430" s="49" t="s">
        <v>46</v>
      </c>
      <c r="B430" s="70"/>
      <c r="C430" s="70" t="s">
        <v>126</v>
      </c>
      <c r="D430" s="165">
        <v>0.05</v>
      </c>
      <c r="E430" s="72">
        <v>134358.75</v>
      </c>
      <c r="F430" s="73">
        <f>D430*E430</f>
        <v>6717.9375</v>
      </c>
    </row>
    <row r="431" spans="1:6">
      <c r="A431" s="55"/>
      <c r="B431" s="56"/>
      <c r="C431" s="57"/>
      <c r="D431" s="58"/>
      <c r="E431" s="59"/>
      <c r="F431" s="60"/>
    </row>
    <row r="432" spans="1:6">
      <c r="A432" s="38"/>
      <c r="B432" s="39"/>
      <c r="C432" s="40"/>
      <c r="D432" s="75"/>
      <c r="E432" s="62" t="s">
        <v>48</v>
      </c>
      <c r="F432" s="91">
        <f>SUM(F430:F431)</f>
        <v>6717.9375</v>
      </c>
    </row>
    <row r="433" spans="1:6">
      <c r="A433" s="38"/>
      <c r="B433" s="39"/>
      <c r="C433" s="40"/>
      <c r="D433" s="92"/>
      <c r="E433" s="42"/>
      <c r="F433" s="64"/>
    </row>
    <row r="434" spans="1:6">
      <c r="A434" s="44" t="s">
        <v>49</v>
      </c>
      <c r="B434" s="66" t="s">
        <v>0</v>
      </c>
      <c r="C434" s="66" t="s">
        <v>50</v>
      </c>
      <c r="D434" s="76" t="s">
        <v>51</v>
      </c>
      <c r="E434" s="68" t="s">
        <v>44</v>
      </c>
      <c r="F434" s="69" t="s">
        <v>45</v>
      </c>
    </row>
    <row r="435" spans="1:6">
      <c r="A435" s="49"/>
      <c r="B435" s="70"/>
      <c r="C435" s="77"/>
      <c r="D435" s="71"/>
      <c r="E435" s="72"/>
      <c r="F435" s="79"/>
    </row>
    <row r="436" spans="1:6">
      <c r="A436" s="38"/>
      <c r="B436" s="39"/>
      <c r="C436" s="40"/>
      <c r="D436" s="75"/>
      <c r="E436" s="62" t="s">
        <v>52</v>
      </c>
      <c r="F436" s="79">
        <v>0</v>
      </c>
    </row>
    <row r="437" spans="1:6">
      <c r="A437" s="38"/>
      <c r="B437" s="39"/>
      <c r="C437" s="40"/>
      <c r="D437" s="92"/>
      <c r="E437" s="42"/>
      <c r="F437" s="43"/>
    </row>
    <row r="438" spans="1:6" ht="15" thickBot="1">
      <c r="A438" s="80"/>
      <c r="B438" s="81"/>
      <c r="C438" s="82"/>
      <c r="D438" s="83" t="s">
        <v>53</v>
      </c>
      <c r="E438" s="84"/>
      <c r="F438" s="187">
        <f>SUM(F422+F427+F432+F436)</f>
        <v>201237.0675</v>
      </c>
    </row>
    <row r="439" spans="1:6" ht="15" thickBot="1">
      <c r="A439" s="148"/>
      <c r="B439" s="149"/>
      <c r="C439" s="150"/>
      <c r="D439" s="151"/>
      <c r="E439" s="152"/>
      <c r="F439" s="153"/>
    </row>
    <row r="440" spans="1:6">
      <c r="A440" s="31" t="s">
        <v>10</v>
      </c>
      <c r="B440" s="259"/>
      <c r="C440" s="259"/>
      <c r="D440" s="32" t="s">
        <v>2</v>
      </c>
      <c r="E440" s="33" t="s">
        <v>32</v>
      </c>
      <c r="F440" s="34" t="s">
        <v>33</v>
      </c>
    </row>
    <row r="441" spans="1:6">
      <c r="A441" s="260" t="str">
        <f>PRESUPUESTO!B26</f>
        <v>SAL TOMA 120 PVC</v>
      </c>
      <c r="B441" s="261"/>
      <c r="C441" s="262"/>
      <c r="D441" s="35"/>
      <c r="E441" s="36" t="s">
        <v>3</v>
      </c>
      <c r="F441" s="37"/>
    </row>
    <row r="442" spans="1:6">
      <c r="A442" s="38"/>
      <c r="B442" s="39"/>
      <c r="C442" s="40"/>
      <c r="D442" s="41"/>
      <c r="E442" s="42"/>
      <c r="F442" s="43"/>
    </row>
    <row r="443" spans="1:6">
      <c r="A443" s="44" t="s">
        <v>56</v>
      </c>
      <c r="B443" s="66" t="s">
        <v>42</v>
      </c>
      <c r="C443" s="66" t="s">
        <v>63</v>
      </c>
      <c r="D443" s="67" t="s">
        <v>58</v>
      </c>
      <c r="E443" s="68" t="s">
        <v>59</v>
      </c>
      <c r="F443" s="69" t="s">
        <v>45</v>
      </c>
    </row>
    <row r="444" spans="1:6">
      <c r="A444" s="49" t="s">
        <v>169</v>
      </c>
      <c r="B444" s="70" t="s">
        <v>55</v>
      </c>
      <c r="C444" s="77">
        <v>6</v>
      </c>
      <c r="D444" s="78">
        <v>5</v>
      </c>
      <c r="E444" s="72">
        <v>2692</v>
      </c>
      <c r="F444" s="79">
        <f>C444*E444*(1+D444/100)</f>
        <v>16959.600000000002</v>
      </c>
    </row>
    <row r="445" spans="1:6">
      <c r="A445" s="49" t="s">
        <v>181</v>
      </c>
      <c r="B445" s="70" t="s">
        <v>55</v>
      </c>
      <c r="C445" s="77">
        <v>3</v>
      </c>
      <c r="D445" s="78">
        <v>5</v>
      </c>
      <c r="E445" s="72">
        <v>1800</v>
      </c>
      <c r="F445" s="79">
        <f t="shared" ref="F445:F447" si="13">C445*E445*(1+D445/100)</f>
        <v>5670</v>
      </c>
    </row>
    <row r="446" spans="1:6">
      <c r="A446" s="49" t="s">
        <v>175</v>
      </c>
      <c r="B446" s="70" t="s">
        <v>3</v>
      </c>
      <c r="C446" s="170">
        <v>0.01</v>
      </c>
      <c r="D446" s="78">
        <v>2</v>
      </c>
      <c r="E446" s="72">
        <v>30738</v>
      </c>
      <c r="F446" s="79">
        <v>307.38</v>
      </c>
    </row>
    <row r="447" spans="1:6">
      <c r="A447" s="49" t="s">
        <v>182</v>
      </c>
      <c r="B447" s="70" t="s">
        <v>3</v>
      </c>
      <c r="C447" s="77">
        <v>1</v>
      </c>
      <c r="D447" s="78">
        <v>0</v>
      </c>
      <c r="E447" s="72">
        <v>6191</v>
      </c>
      <c r="F447" s="79">
        <f t="shared" si="13"/>
        <v>6191</v>
      </c>
    </row>
    <row r="448" spans="1:6">
      <c r="A448" s="55"/>
      <c r="B448" s="56"/>
      <c r="C448" s="57"/>
      <c r="D448" s="58"/>
      <c r="E448" s="59"/>
      <c r="F448" s="60"/>
    </row>
    <row r="449" spans="1:6">
      <c r="A449" s="38"/>
      <c r="B449" s="39"/>
      <c r="C449" s="40"/>
      <c r="D449" s="85"/>
      <c r="E449" s="62" t="s">
        <v>60</v>
      </c>
      <c r="F449" s="63">
        <f>SUM(F444:F448)</f>
        <v>29127.980000000003</v>
      </c>
    </row>
    <row r="450" spans="1:6">
      <c r="A450" s="38"/>
      <c r="B450" s="39"/>
      <c r="C450" s="40"/>
      <c r="D450" s="41"/>
      <c r="E450" s="42"/>
      <c r="F450" s="64"/>
    </row>
    <row r="451" spans="1:6">
      <c r="A451" s="44" t="s">
        <v>34</v>
      </c>
      <c r="B451" s="45" t="s">
        <v>11</v>
      </c>
      <c r="C451" s="45" t="s">
        <v>35</v>
      </c>
      <c r="D451" s="46" t="s">
        <v>36</v>
      </c>
      <c r="E451" s="47" t="s">
        <v>37</v>
      </c>
      <c r="F451" s="48" t="s">
        <v>38</v>
      </c>
    </row>
    <row r="452" spans="1:6">
      <c r="A452" s="49" t="s">
        <v>122</v>
      </c>
      <c r="B452" s="50">
        <v>537435</v>
      </c>
      <c r="C452" s="51">
        <v>1.8</v>
      </c>
      <c r="D452" s="52">
        <f>B452</f>
        <v>537435</v>
      </c>
      <c r="E452" s="53">
        <v>4</v>
      </c>
      <c r="F452" s="54">
        <f>D452/E452</f>
        <v>134358.75</v>
      </c>
    </row>
    <row r="453" spans="1:6">
      <c r="A453" s="55"/>
      <c r="B453" s="56"/>
      <c r="C453" s="57"/>
      <c r="D453" s="58"/>
      <c r="E453" s="59"/>
      <c r="F453" s="60"/>
    </row>
    <row r="454" spans="1:6">
      <c r="A454" s="38"/>
      <c r="B454" s="39"/>
      <c r="C454" s="40"/>
      <c r="D454" s="61"/>
      <c r="E454" s="62" t="s">
        <v>39</v>
      </c>
      <c r="F454" s="63">
        <f>SUM(F452:F453)</f>
        <v>134358.75</v>
      </c>
    </row>
    <row r="455" spans="1:6">
      <c r="A455" s="38"/>
      <c r="B455" s="39"/>
      <c r="C455" s="40"/>
      <c r="D455" s="41"/>
      <c r="E455" s="42"/>
      <c r="F455" s="64"/>
    </row>
    <row r="456" spans="1:6">
      <c r="A456" s="65" t="s">
        <v>40</v>
      </c>
      <c r="B456" s="66" t="s">
        <v>41</v>
      </c>
      <c r="C456" s="66" t="s">
        <v>42</v>
      </c>
      <c r="D456" s="67" t="s">
        <v>43</v>
      </c>
      <c r="E456" s="68" t="s">
        <v>44</v>
      </c>
      <c r="F456" s="69" t="s">
        <v>45</v>
      </c>
    </row>
    <row r="457" spans="1:6">
      <c r="A457" s="49" t="s">
        <v>46</v>
      </c>
      <c r="B457" s="70"/>
      <c r="C457" s="70" t="s">
        <v>126</v>
      </c>
      <c r="D457" s="165">
        <v>0.05</v>
      </c>
      <c r="E457" s="72">
        <v>134358.75</v>
      </c>
      <c r="F457" s="73">
        <f>D457*E457</f>
        <v>6717.9375</v>
      </c>
    </row>
    <row r="458" spans="1:6">
      <c r="A458" s="49"/>
      <c r="B458" s="70"/>
      <c r="C458" s="70"/>
      <c r="D458" s="71"/>
      <c r="E458" s="72"/>
      <c r="F458" s="73"/>
    </row>
    <row r="459" spans="1:6">
      <c r="A459" s="55"/>
      <c r="B459" s="56"/>
      <c r="C459" s="57"/>
      <c r="D459" s="58"/>
      <c r="E459" s="59"/>
      <c r="F459" s="60"/>
    </row>
    <row r="460" spans="1:6">
      <c r="A460" s="38"/>
      <c r="B460" s="39"/>
      <c r="C460" s="40"/>
      <c r="D460" s="75"/>
      <c r="E460" s="62" t="s">
        <v>48</v>
      </c>
      <c r="F460" s="63">
        <f>SUM(F457:F459)</f>
        <v>6717.9375</v>
      </c>
    </row>
    <row r="461" spans="1:6">
      <c r="A461" s="38"/>
      <c r="B461" s="39"/>
      <c r="C461" s="40"/>
      <c r="D461" s="41"/>
      <c r="E461" s="42"/>
      <c r="F461" s="64"/>
    </row>
    <row r="462" spans="1:6">
      <c r="A462" s="44" t="s">
        <v>49</v>
      </c>
      <c r="B462" s="66" t="s">
        <v>0</v>
      </c>
      <c r="C462" s="66" t="s">
        <v>50</v>
      </c>
      <c r="D462" s="76" t="s">
        <v>51</v>
      </c>
      <c r="E462" s="68" t="s">
        <v>44</v>
      </c>
      <c r="F462" s="69" t="s">
        <v>45</v>
      </c>
    </row>
    <row r="463" spans="1:6">
      <c r="A463" s="49"/>
      <c r="B463" s="70"/>
      <c r="C463" s="77"/>
      <c r="D463" s="78"/>
      <c r="E463" s="72"/>
      <c r="F463" s="79"/>
    </row>
    <row r="464" spans="1:6">
      <c r="A464" s="38"/>
      <c r="B464" s="39"/>
      <c r="C464" s="40"/>
      <c r="D464" s="75"/>
      <c r="E464" s="62" t="s">
        <v>52</v>
      </c>
      <c r="F464" s="79">
        <v>0</v>
      </c>
    </row>
    <row r="465" spans="1:6">
      <c r="A465" s="38"/>
      <c r="B465" s="39"/>
      <c r="C465" s="40"/>
      <c r="D465" s="41"/>
      <c r="E465" s="42"/>
      <c r="F465" s="43"/>
    </row>
    <row r="466" spans="1:6" ht="15" thickBot="1">
      <c r="A466" s="80"/>
      <c r="B466" s="81"/>
      <c r="C466" s="82"/>
      <c r="D466" s="83" t="s">
        <v>53</v>
      </c>
      <c r="E466" s="84"/>
      <c r="F466" s="187">
        <f>SUM(F449+F454+F460+F464)</f>
        <v>170204.66750000001</v>
      </c>
    </row>
    <row r="467" spans="1:6" ht="15" thickBot="1">
      <c r="A467" s="148"/>
      <c r="B467" s="149"/>
      <c r="C467" s="150"/>
      <c r="D467" s="151"/>
      <c r="E467" s="152"/>
      <c r="F467" s="153"/>
    </row>
    <row r="468" spans="1:6">
      <c r="A468" s="31" t="s">
        <v>10</v>
      </c>
      <c r="B468" s="259"/>
      <c r="C468" s="259"/>
      <c r="D468" s="32" t="s">
        <v>2</v>
      </c>
      <c r="E468" s="33" t="s">
        <v>32</v>
      </c>
      <c r="F468" s="34" t="s">
        <v>33</v>
      </c>
    </row>
    <row r="469" spans="1:6">
      <c r="A469" s="260" t="str">
        <f>PRESUPUESTO!B27</f>
        <v>CABLE COBRE HF-ZH# 4</v>
      </c>
      <c r="B469" s="261"/>
      <c r="C469" s="262"/>
      <c r="D469" s="35"/>
      <c r="E469" s="36" t="s">
        <v>55</v>
      </c>
      <c r="F469" s="37"/>
    </row>
    <row r="470" spans="1:6">
      <c r="A470" s="38"/>
      <c r="B470" s="39"/>
      <c r="C470" s="40"/>
      <c r="D470" s="41"/>
      <c r="E470" s="42"/>
      <c r="F470" s="43"/>
    </row>
    <row r="471" spans="1:6">
      <c r="A471" s="44" t="s">
        <v>56</v>
      </c>
      <c r="B471" s="66" t="s">
        <v>42</v>
      </c>
      <c r="C471" s="66" t="s">
        <v>109</v>
      </c>
      <c r="D471" s="67" t="s">
        <v>58</v>
      </c>
      <c r="E471" s="68" t="s">
        <v>59</v>
      </c>
      <c r="F471" s="69" t="s">
        <v>45</v>
      </c>
    </row>
    <row r="472" spans="1:6">
      <c r="A472" s="49" t="s">
        <v>184</v>
      </c>
      <c r="B472" s="70" t="s">
        <v>55</v>
      </c>
      <c r="C472" s="77">
        <v>1</v>
      </c>
      <c r="D472" s="78">
        <v>5</v>
      </c>
      <c r="E472" s="72">
        <v>22694</v>
      </c>
      <c r="F472" s="79">
        <f>C472*E472*(1+D472/100)</f>
        <v>23828.7</v>
      </c>
    </row>
    <row r="473" spans="1:6">
      <c r="A473" s="49"/>
      <c r="B473" s="70"/>
      <c r="C473" s="77"/>
      <c r="D473" s="78"/>
      <c r="E473" s="72"/>
      <c r="F473" s="79"/>
    </row>
    <row r="474" spans="1:6">
      <c r="A474" s="49"/>
      <c r="B474" s="70"/>
      <c r="C474" s="77"/>
      <c r="D474" s="78"/>
      <c r="E474" s="72"/>
      <c r="F474" s="79"/>
    </row>
    <row r="475" spans="1:6">
      <c r="A475" s="55"/>
      <c r="B475" s="56"/>
      <c r="C475" s="57"/>
      <c r="D475" s="58"/>
      <c r="E475" s="59"/>
      <c r="F475" s="60"/>
    </row>
    <row r="476" spans="1:6">
      <c r="A476" s="38"/>
      <c r="B476" s="39"/>
      <c r="C476" s="40"/>
      <c r="D476" s="85"/>
      <c r="E476" s="62" t="s">
        <v>60</v>
      </c>
      <c r="F476" s="63">
        <f>SUM(F472:F475)</f>
        <v>23828.7</v>
      </c>
    </row>
    <row r="477" spans="1:6">
      <c r="A477" s="38"/>
      <c r="B477" s="39"/>
      <c r="C477" s="40"/>
      <c r="D477" s="41"/>
      <c r="E477" s="42"/>
      <c r="F477" s="64"/>
    </row>
    <row r="478" spans="1:6">
      <c r="A478" s="44" t="s">
        <v>34</v>
      </c>
      <c r="B478" s="45" t="s">
        <v>11</v>
      </c>
      <c r="C478" s="45" t="s">
        <v>35</v>
      </c>
      <c r="D478" s="46" t="s">
        <v>36</v>
      </c>
      <c r="E478" s="47" t="s">
        <v>111</v>
      </c>
      <c r="F478" s="48" t="s">
        <v>38</v>
      </c>
    </row>
    <row r="479" spans="1:6">
      <c r="A479" s="49" t="s">
        <v>122</v>
      </c>
      <c r="B479" s="50">
        <v>537435</v>
      </c>
      <c r="C479" s="51">
        <v>1.8</v>
      </c>
      <c r="D479" s="52">
        <f>B479</f>
        <v>537435</v>
      </c>
      <c r="E479" s="53">
        <v>160</v>
      </c>
      <c r="F479" s="54">
        <f>D479/E479</f>
        <v>3358.96875</v>
      </c>
    </row>
    <row r="480" spans="1:6">
      <c r="A480" s="55"/>
      <c r="B480" s="56"/>
      <c r="C480" s="57"/>
      <c r="D480" s="58"/>
      <c r="E480" s="59"/>
      <c r="F480" s="60"/>
    </row>
    <row r="481" spans="1:6">
      <c r="A481" s="38"/>
      <c r="B481" s="39"/>
      <c r="C481" s="40"/>
      <c r="D481" s="61"/>
      <c r="E481" s="62" t="s">
        <v>39</v>
      </c>
      <c r="F481" s="87">
        <f>SUM(F479:F480)</f>
        <v>3358.96875</v>
      </c>
    </row>
    <row r="482" spans="1:6">
      <c r="A482" s="38"/>
      <c r="B482" s="39"/>
      <c r="C482" s="40"/>
      <c r="D482" s="41"/>
      <c r="E482" s="42"/>
      <c r="F482" s="43"/>
    </row>
    <row r="483" spans="1:6">
      <c r="A483" s="65" t="s">
        <v>40</v>
      </c>
      <c r="B483" s="66" t="s">
        <v>41</v>
      </c>
      <c r="C483" s="66" t="s">
        <v>42</v>
      </c>
      <c r="D483" s="67" t="s">
        <v>43</v>
      </c>
      <c r="E483" s="68" t="s">
        <v>44</v>
      </c>
      <c r="F483" s="69" t="s">
        <v>45</v>
      </c>
    </row>
    <row r="484" spans="1:6">
      <c r="A484" s="49" t="s">
        <v>46</v>
      </c>
      <c r="B484" s="70"/>
      <c r="C484" s="70" t="s">
        <v>126</v>
      </c>
      <c r="D484" s="165">
        <v>0.05</v>
      </c>
      <c r="E484" s="72">
        <v>3358.96</v>
      </c>
      <c r="F484" s="73">
        <f>D484*E484</f>
        <v>167.94800000000001</v>
      </c>
    </row>
    <row r="485" spans="1:6">
      <c r="A485" s="55"/>
      <c r="B485" s="56"/>
      <c r="C485" s="57"/>
      <c r="D485" s="58"/>
      <c r="E485" s="59"/>
      <c r="F485" s="60"/>
    </row>
    <row r="486" spans="1:6">
      <c r="A486" s="38"/>
      <c r="B486" s="39"/>
      <c r="C486" s="40"/>
      <c r="D486" s="75"/>
      <c r="E486" s="62" t="s">
        <v>48</v>
      </c>
      <c r="F486" s="87">
        <f>SUM(F484:F485)</f>
        <v>167.94800000000001</v>
      </c>
    </row>
    <row r="487" spans="1:6">
      <c r="A487" s="38"/>
      <c r="B487" s="39"/>
      <c r="C487" s="40"/>
      <c r="D487" s="41"/>
      <c r="E487" s="42"/>
      <c r="F487" s="43"/>
    </row>
    <row r="488" spans="1:6">
      <c r="A488" s="44" t="s">
        <v>49</v>
      </c>
      <c r="B488" s="66" t="s">
        <v>0</v>
      </c>
      <c r="C488" s="66" t="s">
        <v>50</v>
      </c>
      <c r="D488" s="76" t="s">
        <v>51</v>
      </c>
      <c r="E488" s="68" t="s">
        <v>44</v>
      </c>
      <c r="F488" s="69" t="s">
        <v>45</v>
      </c>
    </row>
    <row r="489" spans="1:6">
      <c r="A489" s="49"/>
      <c r="B489" s="70"/>
      <c r="C489" s="77"/>
      <c r="D489" s="78"/>
      <c r="E489" s="72"/>
      <c r="F489" s="79"/>
    </row>
    <row r="490" spans="1:6">
      <c r="A490" s="38"/>
      <c r="B490" s="39"/>
      <c r="C490" s="40"/>
      <c r="D490" s="75"/>
      <c r="E490" s="62" t="s">
        <v>52</v>
      </c>
      <c r="F490" s="79">
        <v>0</v>
      </c>
    </row>
    <row r="491" spans="1:6">
      <c r="A491" s="38"/>
      <c r="B491" s="39"/>
      <c r="C491" s="40"/>
      <c r="D491" s="41"/>
      <c r="E491" s="42"/>
      <c r="F491" s="43"/>
    </row>
    <row r="492" spans="1:6" ht="15" thickBot="1">
      <c r="A492" s="80"/>
      <c r="B492" s="81"/>
      <c r="C492" s="82"/>
      <c r="D492" s="83" t="s">
        <v>53</v>
      </c>
      <c r="E492" s="84"/>
      <c r="F492" s="187">
        <f>SUM(F476+F481+F486+F490)</f>
        <v>27355.616750000001</v>
      </c>
    </row>
    <row r="493" spans="1:6" ht="15" thickBot="1">
      <c r="A493" s="148"/>
      <c r="B493" s="149"/>
      <c r="C493" s="150"/>
      <c r="D493" s="151"/>
      <c r="E493" s="152"/>
      <c r="F493" s="153"/>
    </row>
    <row r="494" spans="1:6">
      <c r="A494" s="31" t="s">
        <v>10</v>
      </c>
      <c r="B494" s="259"/>
      <c r="C494" s="259"/>
      <c r="D494" s="32" t="s">
        <v>2</v>
      </c>
      <c r="E494" s="33" t="s">
        <v>32</v>
      </c>
      <c r="F494" s="34" t="s">
        <v>33</v>
      </c>
    </row>
    <row r="495" spans="1:6">
      <c r="A495" s="260" t="str">
        <f>PRESUPUESTO!B28</f>
        <v>CABLE COBRE HF-ZH# 10</v>
      </c>
      <c r="B495" s="261"/>
      <c r="C495" s="262"/>
      <c r="D495" s="35"/>
      <c r="E495" s="36" t="s">
        <v>55</v>
      </c>
      <c r="F495" s="37"/>
    </row>
    <row r="496" spans="1:6">
      <c r="A496" s="38"/>
      <c r="B496" s="39"/>
      <c r="C496" s="40"/>
      <c r="D496" s="41"/>
      <c r="E496" s="42"/>
      <c r="F496" s="43"/>
    </row>
    <row r="497" spans="1:6">
      <c r="A497" s="44" t="s">
        <v>56</v>
      </c>
      <c r="B497" s="66" t="s">
        <v>42</v>
      </c>
      <c r="C497" s="66" t="s">
        <v>109</v>
      </c>
      <c r="D497" s="67" t="s">
        <v>58</v>
      </c>
      <c r="E497" s="68" t="s">
        <v>59</v>
      </c>
      <c r="F497" s="69" t="s">
        <v>45</v>
      </c>
    </row>
    <row r="498" spans="1:6">
      <c r="A498" s="49" t="s">
        <v>187</v>
      </c>
      <c r="B498" s="70" t="s">
        <v>55</v>
      </c>
      <c r="C498" s="77">
        <v>1</v>
      </c>
      <c r="D498" s="78">
        <v>5</v>
      </c>
      <c r="E498" s="72">
        <v>4783</v>
      </c>
      <c r="F498" s="79">
        <f>C498*E498*(1+D498/100)</f>
        <v>5022.1500000000005</v>
      </c>
    </row>
    <row r="499" spans="1:6">
      <c r="A499" s="49"/>
      <c r="B499" s="70"/>
      <c r="C499" s="77"/>
      <c r="D499" s="78"/>
      <c r="E499" s="72"/>
      <c r="F499" s="79"/>
    </row>
    <row r="500" spans="1:6">
      <c r="A500" s="49"/>
      <c r="B500" s="70"/>
      <c r="C500" s="77"/>
      <c r="D500" s="78"/>
      <c r="E500" s="72"/>
      <c r="F500" s="79"/>
    </row>
    <row r="501" spans="1:6">
      <c r="A501" s="55"/>
      <c r="B501" s="56"/>
      <c r="C501" s="57"/>
      <c r="D501" s="58"/>
      <c r="E501" s="59"/>
      <c r="F501" s="60"/>
    </row>
    <row r="502" spans="1:6">
      <c r="A502" s="38"/>
      <c r="B502" s="39"/>
      <c r="C502" s="40"/>
      <c r="D502" s="85"/>
      <c r="E502" s="62" t="s">
        <v>60</v>
      </c>
      <c r="F502" s="63">
        <f>SUM(F498:F501)</f>
        <v>5022.1500000000005</v>
      </c>
    </row>
    <row r="503" spans="1:6">
      <c r="A503" s="38"/>
      <c r="B503" s="39"/>
      <c r="C503" s="40"/>
      <c r="D503" s="41"/>
      <c r="E503" s="42"/>
      <c r="F503" s="64"/>
    </row>
    <row r="504" spans="1:6">
      <c r="A504" s="44" t="s">
        <v>34</v>
      </c>
      <c r="B504" s="45" t="s">
        <v>11</v>
      </c>
      <c r="C504" s="45" t="s">
        <v>35</v>
      </c>
      <c r="D504" s="46" t="s">
        <v>36</v>
      </c>
      <c r="E504" s="47" t="s">
        <v>111</v>
      </c>
      <c r="F504" s="48" t="s">
        <v>38</v>
      </c>
    </row>
    <row r="505" spans="1:6">
      <c r="A505" s="49" t="s">
        <v>122</v>
      </c>
      <c r="B505" s="50">
        <v>537435</v>
      </c>
      <c r="C505" s="51">
        <v>1.8</v>
      </c>
      <c r="D505" s="52">
        <f>B505</f>
        <v>537435</v>
      </c>
      <c r="E505" s="53">
        <v>266.66000000000003</v>
      </c>
      <c r="F505" s="54">
        <f>D505/E505</f>
        <v>2015.4316357908947</v>
      </c>
    </row>
    <row r="506" spans="1:6">
      <c r="A506" s="55"/>
      <c r="B506" s="56"/>
      <c r="C506" s="57"/>
      <c r="D506" s="58"/>
      <c r="E506" s="59"/>
      <c r="F506" s="60"/>
    </row>
    <row r="507" spans="1:6">
      <c r="A507" s="38"/>
      <c r="B507" s="39"/>
      <c r="C507" s="40"/>
      <c r="D507" s="61"/>
      <c r="E507" s="62" t="s">
        <v>39</v>
      </c>
      <c r="F507" s="63">
        <f>SUM(F505:F506)</f>
        <v>2015.4316357908947</v>
      </c>
    </row>
    <row r="508" spans="1:6">
      <c r="A508" s="38"/>
      <c r="B508" s="39"/>
      <c r="C508" s="40"/>
      <c r="D508" s="41"/>
      <c r="E508" s="42"/>
      <c r="F508" s="43"/>
    </row>
    <row r="509" spans="1:6">
      <c r="A509" s="65" t="s">
        <v>40</v>
      </c>
      <c r="B509" s="66" t="s">
        <v>41</v>
      </c>
      <c r="C509" s="66" t="s">
        <v>42</v>
      </c>
      <c r="D509" s="67" t="s">
        <v>43</v>
      </c>
      <c r="E509" s="68" t="s">
        <v>44</v>
      </c>
      <c r="F509" s="69" t="s">
        <v>45</v>
      </c>
    </row>
    <row r="510" spans="1:6">
      <c r="A510" s="49" t="s">
        <v>46</v>
      </c>
      <c r="B510" s="70"/>
      <c r="C510" s="70" t="s">
        <v>126</v>
      </c>
      <c r="D510" s="165">
        <v>0.05</v>
      </c>
      <c r="E510" s="72">
        <v>2015.43</v>
      </c>
      <c r="F510" s="73">
        <v>120.92</v>
      </c>
    </row>
    <row r="511" spans="1:6">
      <c r="A511" s="55"/>
      <c r="B511" s="56"/>
      <c r="C511" s="57"/>
      <c r="D511" s="58"/>
      <c r="E511" s="59"/>
      <c r="F511" s="60"/>
    </row>
    <row r="512" spans="1:6">
      <c r="A512" s="38"/>
      <c r="B512" s="39"/>
      <c r="C512" s="40"/>
      <c r="D512" s="75"/>
      <c r="E512" s="62" t="s">
        <v>48</v>
      </c>
      <c r="F512" s="63">
        <f>SUM(F510:F511)</f>
        <v>120.92</v>
      </c>
    </row>
    <row r="513" spans="1:6">
      <c r="A513" s="38"/>
      <c r="B513" s="39"/>
      <c r="C513" s="40"/>
      <c r="D513" s="41"/>
      <c r="E513" s="42"/>
      <c r="F513" s="43"/>
    </row>
    <row r="514" spans="1:6">
      <c r="A514" s="44" t="s">
        <v>49</v>
      </c>
      <c r="B514" s="66" t="s">
        <v>0</v>
      </c>
      <c r="C514" s="66" t="s">
        <v>50</v>
      </c>
      <c r="D514" s="76" t="s">
        <v>51</v>
      </c>
      <c r="E514" s="68" t="s">
        <v>44</v>
      </c>
      <c r="F514" s="69" t="s">
        <v>45</v>
      </c>
    </row>
    <row r="515" spans="1:6">
      <c r="A515" s="49"/>
      <c r="B515" s="70"/>
      <c r="C515" s="77"/>
      <c r="D515" s="78"/>
      <c r="E515" s="72"/>
      <c r="F515" s="79"/>
    </row>
    <row r="516" spans="1:6">
      <c r="A516" s="38"/>
      <c r="B516" s="39"/>
      <c r="C516" s="40"/>
      <c r="D516" s="75"/>
      <c r="E516" s="62" t="s">
        <v>52</v>
      </c>
      <c r="F516" s="79">
        <v>0</v>
      </c>
    </row>
    <row r="517" spans="1:6">
      <c r="A517" s="38"/>
      <c r="B517" s="39"/>
      <c r="C517" s="40"/>
      <c r="D517" s="41"/>
      <c r="E517" s="42"/>
      <c r="F517" s="43"/>
    </row>
    <row r="518" spans="1:6" ht="15" thickBot="1">
      <c r="A518" s="80"/>
      <c r="B518" s="81"/>
      <c r="C518" s="82"/>
      <c r="D518" s="83" t="s">
        <v>53</v>
      </c>
      <c r="E518" s="84"/>
      <c r="F518" s="187">
        <v>7159</v>
      </c>
    </row>
    <row r="519" spans="1:6" ht="15" thickBot="1">
      <c r="A519" s="148"/>
      <c r="B519" s="149"/>
      <c r="C519" s="150"/>
      <c r="D519" s="151"/>
      <c r="E519" s="152"/>
      <c r="F519" s="153"/>
    </row>
    <row r="520" spans="1:6">
      <c r="A520" s="31" t="s">
        <v>10</v>
      </c>
      <c r="B520" s="259"/>
      <c r="C520" s="259"/>
      <c r="D520" s="32" t="s">
        <v>2</v>
      </c>
      <c r="E520" s="33" t="s">
        <v>32</v>
      </c>
      <c r="F520" s="34" t="s">
        <v>33</v>
      </c>
    </row>
    <row r="521" spans="1:6">
      <c r="A521" s="260" t="str">
        <f>PRESUPUESTO!B29</f>
        <v>CABLE COBRE HF-ZH# 12</v>
      </c>
      <c r="B521" s="261"/>
      <c r="C521" s="262"/>
      <c r="D521" s="35"/>
      <c r="E521" s="36" t="s">
        <v>55</v>
      </c>
      <c r="F521" s="37"/>
    </row>
    <row r="522" spans="1:6">
      <c r="A522" s="38"/>
      <c r="B522" s="39"/>
      <c r="C522" s="40"/>
      <c r="D522" s="41"/>
      <c r="E522" s="42"/>
      <c r="F522" s="43"/>
    </row>
    <row r="523" spans="1:6">
      <c r="A523" s="44" t="s">
        <v>56</v>
      </c>
      <c r="B523" s="66" t="s">
        <v>42</v>
      </c>
      <c r="C523" s="66" t="s">
        <v>57</v>
      </c>
      <c r="D523" s="67" t="s">
        <v>58</v>
      </c>
      <c r="E523" s="68" t="s">
        <v>59</v>
      </c>
      <c r="F523" s="69" t="s">
        <v>45</v>
      </c>
    </row>
    <row r="524" spans="1:6">
      <c r="A524" s="49" t="s">
        <v>178</v>
      </c>
      <c r="B524" s="70" t="s">
        <v>55</v>
      </c>
      <c r="C524" s="77">
        <v>1</v>
      </c>
      <c r="D524" s="78">
        <v>5</v>
      </c>
      <c r="E524" s="72">
        <v>3032</v>
      </c>
      <c r="F524" s="79">
        <f>C524*E524*(1+D524/100)</f>
        <v>3183.6</v>
      </c>
    </row>
    <row r="525" spans="1:6">
      <c r="A525" s="49"/>
      <c r="B525" s="70"/>
      <c r="C525" s="77"/>
      <c r="D525" s="78"/>
      <c r="E525" s="72"/>
      <c r="F525" s="79"/>
    </row>
    <row r="526" spans="1:6">
      <c r="A526" s="49"/>
      <c r="B526" s="70"/>
      <c r="C526" s="77"/>
      <c r="D526" s="78"/>
      <c r="E526" s="72"/>
      <c r="F526" s="79"/>
    </row>
    <row r="527" spans="1:6">
      <c r="A527" s="55"/>
      <c r="B527" s="56"/>
      <c r="C527" s="57"/>
      <c r="D527" s="58"/>
      <c r="E527" s="59"/>
      <c r="F527" s="60"/>
    </row>
    <row r="528" spans="1:6">
      <c r="A528" s="38"/>
      <c r="B528" s="39"/>
      <c r="C528" s="40"/>
      <c r="D528" s="85"/>
      <c r="E528" s="62" t="s">
        <v>60</v>
      </c>
      <c r="F528" s="63">
        <f>SUM(F524:F527)</f>
        <v>3183.6</v>
      </c>
    </row>
    <row r="529" spans="1:6">
      <c r="A529" s="38"/>
      <c r="B529" s="39"/>
      <c r="C529" s="40"/>
      <c r="D529" s="41"/>
      <c r="E529" s="42"/>
      <c r="F529" s="64"/>
    </row>
    <row r="530" spans="1:6">
      <c r="A530" s="44" t="s">
        <v>34</v>
      </c>
      <c r="B530" s="45" t="s">
        <v>11</v>
      </c>
      <c r="C530" s="45" t="s">
        <v>35</v>
      </c>
      <c r="D530" s="46" t="s">
        <v>36</v>
      </c>
      <c r="E530" s="47" t="s">
        <v>61</v>
      </c>
      <c r="F530" s="48" t="s">
        <v>38</v>
      </c>
    </row>
    <row r="531" spans="1:6">
      <c r="A531" s="49" t="s">
        <v>122</v>
      </c>
      <c r="B531" s="50">
        <v>537435</v>
      </c>
      <c r="C531" s="51">
        <v>1.8</v>
      </c>
      <c r="D531" s="52">
        <f>B531</f>
        <v>537435</v>
      </c>
      <c r="E531" s="53">
        <v>266.66000000000003</v>
      </c>
      <c r="F531" s="54">
        <f>D531/E531</f>
        <v>2015.4316357908947</v>
      </c>
    </row>
    <row r="532" spans="1:6">
      <c r="A532" s="55"/>
      <c r="B532" s="56"/>
      <c r="C532" s="57"/>
      <c r="D532" s="58"/>
      <c r="E532" s="59"/>
      <c r="F532" s="60"/>
    </row>
    <row r="533" spans="1:6">
      <c r="A533" s="38"/>
      <c r="B533" s="39"/>
      <c r="C533" s="40"/>
      <c r="D533" s="61"/>
      <c r="E533" s="62" t="s">
        <v>39</v>
      </c>
      <c r="F533" s="63">
        <f>SUM(F531:F532)</f>
        <v>2015.4316357908947</v>
      </c>
    </row>
    <row r="534" spans="1:6">
      <c r="A534" s="38"/>
      <c r="B534" s="39"/>
      <c r="C534" s="40"/>
      <c r="D534" s="41"/>
      <c r="E534" s="42"/>
      <c r="F534" s="64"/>
    </row>
    <row r="535" spans="1:6">
      <c r="A535" s="65" t="s">
        <v>40</v>
      </c>
      <c r="B535" s="66" t="s">
        <v>0</v>
      </c>
      <c r="C535" s="66" t="s">
        <v>50</v>
      </c>
      <c r="D535" s="76" t="s">
        <v>51</v>
      </c>
      <c r="E535" s="68" t="s">
        <v>44</v>
      </c>
      <c r="F535" s="69" t="s">
        <v>45</v>
      </c>
    </row>
    <row r="536" spans="1:6">
      <c r="A536" s="49" t="s">
        <v>46</v>
      </c>
      <c r="B536" s="70"/>
      <c r="C536" s="70" t="s">
        <v>126</v>
      </c>
      <c r="D536" s="165">
        <v>0.06</v>
      </c>
      <c r="E536" s="72">
        <v>2015.43</v>
      </c>
      <c r="F536" s="79">
        <f>+E536*D536</f>
        <v>120.9258</v>
      </c>
    </row>
    <row r="537" spans="1:6">
      <c r="A537" s="38"/>
      <c r="B537" s="39"/>
      <c r="C537" s="40"/>
      <c r="D537" s="75"/>
      <c r="E537" s="62" t="s">
        <v>48</v>
      </c>
      <c r="F537" s="79">
        <f>SUM(F536)</f>
        <v>120.9258</v>
      </c>
    </row>
    <row r="538" spans="1:6">
      <c r="A538" s="38"/>
      <c r="B538" s="39"/>
      <c r="C538" s="40"/>
      <c r="D538" s="41"/>
      <c r="E538" s="42"/>
      <c r="F538" s="43"/>
    </row>
    <row r="539" spans="1:6" ht="15" thickBot="1">
      <c r="A539" s="80"/>
      <c r="B539" s="81"/>
      <c r="C539" s="82"/>
      <c r="D539" s="83" t="s">
        <v>53</v>
      </c>
      <c r="E539" s="84"/>
      <c r="F539" s="187">
        <f>+F528+F533+F537</f>
        <v>5319.9574357908941</v>
      </c>
    </row>
    <row r="540" spans="1:6" ht="15" thickBot="1">
      <c r="A540" s="154"/>
      <c r="B540" s="154"/>
      <c r="C540" s="154"/>
    </row>
    <row r="541" spans="1:6">
      <c r="A541" s="31" t="s">
        <v>10</v>
      </c>
      <c r="B541" s="259"/>
      <c r="C541" s="259"/>
      <c r="D541" s="32" t="s">
        <v>2</v>
      </c>
      <c r="E541" s="33" t="s">
        <v>32</v>
      </c>
      <c r="F541" s="34" t="s">
        <v>33</v>
      </c>
    </row>
    <row r="542" spans="1:6">
      <c r="A542" s="260" t="str">
        <f>PRESUPUESTO!B30</f>
        <v xml:space="preserve">	CABLE COBRE HF-ZH# 14</v>
      </c>
      <c r="B542" s="261"/>
      <c r="C542" s="262"/>
      <c r="D542" s="35"/>
      <c r="E542" s="36" t="s">
        <v>55</v>
      </c>
      <c r="F542" s="37"/>
    </row>
    <row r="543" spans="1:6">
      <c r="A543" s="38"/>
      <c r="B543" s="39"/>
      <c r="C543" s="40"/>
      <c r="D543" s="41"/>
      <c r="E543" s="42"/>
      <c r="F543" s="43"/>
    </row>
    <row r="544" spans="1:6">
      <c r="A544" s="44" t="s">
        <v>56</v>
      </c>
      <c r="B544" s="66" t="s">
        <v>42</v>
      </c>
      <c r="C544" s="66" t="s">
        <v>57</v>
      </c>
      <c r="D544" s="67" t="s">
        <v>58</v>
      </c>
      <c r="E544" s="68" t="s">
        <v>59</v>
      </c>
      <c r="F544" s="69" t="s">
        <v>45</v>
      </c>
    </row>
    <row r="545" spans="1:6">
      <c r="A545" s="49" t="s">
        <v>195</v>
      </c>
      <c r="B545" s="70" t="s">
        <v>55</v>
      </c>
      <c r="C545" s="77">
        <v>1</v>
      </c>
      <c r="D545" s="78">
        <v>5</v>
      </c>
      <c r="E545" s="72">
        <v>2097</v>
      </c>
      <c r="F545" s="79">
        <f>C545*E545*(1+D545/100)</f>
        <v>2201.85</v>
      </c>
    </row>
    <row r="546" spans="1:6">
      <c r="A546" s="49"/>
      <c r="B546" s="70"/>
      <c r="C546" s="77"/>
      <c r="D546" s="78"/>
      <c r="E546" s="72"/>
      <c r="F546" s="79">
        <f t="shared" ref="F546:F547" si="14">C546*E546*(1+D546/100)</f>
        <v>0</v>
      </c>
    </row>
    <row r="547" spans="1:6">
      <c r="A547" s="49"/>
      <c r="B547" s="70"/>
      <c r="C547" s="77"/>
      <c r="D547" s="78"/>
      <c r="E547" s="72"/>
      <c r="F547" s="79">
        <f t="shared" si="14"/>
        <v>0</v>
      </c>
    </row>
    <row r="548" spans="1:6">
      <c r="A548" s="55"/>
      <c r="B548" s="56"/>
      <c r="C548" s="57"/>
      <c r="D548" s="58"/>
      <c r="E548" s="59"/>
      <c r="F548" s="60"/>
    </row>
    <row r="549" spans="1:6">
      <c r="A549" s="38"/>
      <c r="B549" s="39"/>
      <c r="C549" s="40"/>
      <c r="D549" s="85"/>
      <c r="E549" s="62" t="s">
        <v>60</v>
      </c>
      <c r="F549" s="63">
        <f>SUM(F545:F548)</f>
        <v>2201.85</v>
      </c>
    </row>
    <row r="550" spans="1:6">
      <c r="A550" s="38"/>
      <c r="B550" s="39"/>
      <c r="C550" s="40"/>
      <c r="D550" s="41"/>
      <c r="E550" s="42"/>
      <c r="F550" s="64"/>
    </row>
    <row r="551" spans="1:6">
      <c r="A551" s="44" t="s">
        <v>34</v>
      </c>
      <c r="B551" s="45" t="s">
        <v>11</v>
      </c>
      <c r="C551" s="45" t="s">
        <v>35</v>
      </c>
      <c r="D551" s="46" t="s">
        <v>36</v>
      </c>
      <c r="E551" s="47" t="s">
        <v>61</v>
      </c>
      <c r="F551" s="48" t="s">
        <v>38</v>
      </c>
    </row>
    <row r="552" spans="1:6">
      <c r="A552" s="49" t="s">
        <v>122</v>
      </c>
      <c r="B552" s="50">
        <v>537435</v>
      </c>
      <c r="C552" s="51">
        <v>1.8</v>
      </c>
      <c r="D552" s="52">
        <f>B552</f>
        <v>537435</v>
      </c>
      <c r="E552" s="53">
        <v>266.66000000000003</v>
      </c>
      <c r="F552" s="54">
        <f>D552/E552</f>
        <v>2015.4316357908947</v>
      </c>
    </row>
    <row r="553" spans="1:6">
      <c r="A553" s="55"/>
      <c r="B553" s="56"/>
      <c r="C553" s="57"/>
      <c r="D553" s="58"/>
      <c r="E553" s="59"/>
      <c r="F553" s="60"/>
    </row>
    <row r="554" spans="1:6">
      <c r="A554" s="38"/>
      <c r="B554" s="39"/>
      <c r="C554" s="40"/>
      <c r="D554" s="61"/>
      <c r="E554" s="62" t="s">
        <v>39</v>
      </c>
      <c r="F554" s="63">
        <f>SUM(F552:F553)</f>
        <v>2015.4316357908947</v>
      </c>
    </row>
    <row r="555" spans="1:6">
      <c r="A555" s="38"/>
      <c r="B555" s="39"/>
      <c r="C555" s="40"/>
      <c r="D555" s="41"/>
      <c r="E555" s="42"/>
      <c r="F555" s="64"/>
    </row>
    <row r="556" spans="1:6">
      <c r="A556" s="44" t="s">
        <v>40</v>
      </c>
      <c r="B556" s="66" t="s">
        <v>0</v>
      </c>
      <c r="C556" s="66" t="s">
        <v>50</v>
      </c>
      <c r="D556" s="76" t="s">
        <v>51</v>
      </c>
      <c r="E556" s="68" t="s">
        <v>44</v>
      </c>
      <c r="F556" s="69" t="s">
        <v>45</v>
      </c>
    </row>
    <row r="557" spans="1:6">
      <c r="A557" s="49" t="s">
        <v>46</v>
      </c>
      <c r="B557" s="70"/>
      <c r="C557" s="70" t="s">
        <v>126</v>
      </c>
      <c r="D557" s="165">
        <v>0.06</v>
      </c>
      <c r="E557" s="72">
        <v>2015.43</v>
      </c>
      <c r="F557" s="79">
        <f>+E557*D557</f>
        <v>120.9258</v>
      </c>
    </row>
    <row r="558" spans="1:6">
      <c r="A558" s="38"/>
      <c r="B558" s="39"/>
      <c r="C558" s="40"/>
      <c r="D558" s="75"/>
      <c r="E558" s="62" t="s">
        <v>48</v>
      </c>
      <c r="F558" s="79">
        <f>SUM(F557)</f>
        <v>120.9258</v>
      </c>
    </row>
    <row r="559" spans="1:6">
      <c r="A559" s="38"/>
      <c r="B559" s="39"/>
      <c r="C559" s="40"/>
      <c r="D559" s="41"/>
      <c r="E559" s="42"/>
      <c r="F559" s="43"/>
    </row>
    <row r="560" spans="1:6" ht="15" thickBot="1">
      <c r="A560" s="80"/>
      <c r="B560" s="81"/>
      <c r="C560" s="82"/>
      <c r="D560" s="83" t="s">
        <v>53</v>
      </c>
      <c r="E560" s="84"/>
      <c r="F560" s="187">
        <f>+F549+F554+F558</f>
        <v>4338.2074357908941</v>
      </c>
    </row>
    <row r="561" spans="1:6" ht="15" thickBot="1">
      <c r="A561" s="154"/>
      <c r="B561" s="154"/>
      <c r="C561" s="154"/>
    </row>
    <row r="562" spans="1:6">
      <c r="A562" s="31" t="s">
        <v>10</v>
      </c>
      <c r="B562" s="259"/>
      <c r="C562" s="259"/>
      <c r="D562" s="32" t="s">
        <v>2</v>
      </c>
      <c r="E562" s="33" t="s">
        <v>32</v>
      </c>
      <c r="F562" s="34" t="s">
        <v>33</v>
      </c>
    </row>
    <row r="563" spans="1:6">
      <c r="A563" s="260" t="s">
        <v>280</v>
      </c>
      <c r="B563" s="261"/>
      <c r="C563" s="262"/>
      <c r="D563" s="35"/>
      <c r="E563" s="36" t="s">
        <v>3</v>
      </c>
      <c r="F563" s="37"/>
    </row>
    <row r="564" spans="1:6">
      <c r="A564" s="38"/>
      <c r="B564" s="39"/>
      <c r="C564" s="40"/>
      <c r="D564" s="41"/>
      <c r="E564" s="42"/>
      <c r="F564" s="43"/>
    </row>
    <row r="565" spans="1:6">
      <c r="A565" s="44" t="s">
        <v>56</v>
      </c>
      <c r="B565" s="66" t="s">
        <v>42</v>
      </c>
      <c r="C565" s="66" t="s">
        <v>57</v>
      </c>
      <c r="D565" s="67" t="s">
        <v>58</v>
      </c>
      <c r="E565" s="68" t="s">
        <v>59</v>
      </c>
      <c r="F565" s="69" t="s">
        <v>45</v>
      </c>
    </row>
    <row r="566" spans="1:6" ht="15.75" customHeight="1">
      <c r="A566" s="49" t="s">
        <v>263</v>
      </c>
      <c r="B566" s="70" t="s">
        <v>8</v>
      </c>
      <c r="C566" s="77">
        <v>0.1</v>
      </c>
      <c r="D566" s="78">
        <v>0</v>
      </c>
      <c r="E566" s="72">
        <v>478616</v>
      </c>
      <c r="F566" s="79">
        <f>C566*E566*(1+D566/100)</f>
        <v>47861.600000000006</v>
      </c>
    </row>
    <row r="567" spans="1:6" ht="16.5" customHeight="1">
      <c r="A567" s="49" t="s">
        <v>72</v>
      </c>
      <c r="B567" s="70" t="s">
        <v>9</v>
      </c>
      <c r="C567" s="77">
        <v>0.01</v>
      </c>
      <c r="D567" s="78">
        <v>5</v>
      </c>
      <c r="E567" s="72">
        <v>6569</v>
      </c>
      <c r="F567" s="79">
        <f t="shared" ref="F567:F577" si="15">C567*E567*(1+D567/100)</f>
        <v>68.974500000000006</v>
      </c>
    </row>
    <row r="568" spans="1:6">
      <c r="A568" s="49" t="s">
        <v>281</v>
      </c>
      <c r="B568" s="70" t="s">
        <v>3</v>
      </c>
      <c r="C568" s="77">
        <v>0.4</v>
      </c>
      <c r="D568" s="78">
        <v>0</v>
      </c>
      <c r="E568" s="72">
        <v>100912</v>
      </c>
      <c r="F568" s="79">
        <f t="shared" si="15"/>
        <v>40364.800000000003</v>
      </c>
    </row>
    <row r="569" spans="1:6">
      <c r="A569" s="49" t="s">
        <v>282</v>
      </c>
      <c r="B569" s="70" t="s">
        <v>8</v>
      </c>
      <c r="C569" s="77">
        <v>9</v>
      </c>
      <c r="D569" s="78">
        <v>5</v>
      </c>
      <c r="E569" s="72">
        <v>17083</v>
      </c>
      <c r="F569" s="79">
        <f t="shared" si="15"/>
        <v>161434.35</v>
      </c>
    </row>
    <row r="570" spans="1:6">
      <c r="A570" s="49" t="s">
        <v>283</v>
      </c>
      <c r="B570" s="70" t="s">
        <v>3</v>
      </c>
      <c r="C570" s="77">
        <v>3</v>
      </c>
      <c r="D570" s="78">
        <v>0</v>
      </c>
      <c r="E570" s="72">
        <v>165405</v>
      </c>
      <c r="F570" s="79">
        <f t="shared" si="15"/>
        <v>496215</v>
      </c>
    </row>
    <row r="571" spans="1:6" ht="22.8">
      <c r="A571" s="49" t="s">
        <v>284</v>
      </c>
      <c r="B571" s="70" t="s">
        <v>9</v>
      </c>
      <c r="C571" s="77">
        <v>0.6</v>
      </c>
      <c r="D571" s="78">
        <v>0</v>
      </c>
      <c r="E571" s="72">
        <v>4467</v>
      </c>
      <c r="F571" s="79">
        <f t="shared" si="15"/>
        <v>2680.2</v>
      </c>
    </row>
    <row r="572" spans="1:6">
      <c r="A572" s="49" t="s">
        <v>285</v>
      </c>
      <c r="B572" s="70" t="s">
        <v>9</v>
      </c>
      <c r="C572" s="77">
        <v>0.32</v>
      </c>
      <c r="D572" s="78">
        <v>0</v>
      </c>
      <c r="E572" s="72">
        <v>4467</v>
      </c>
      <c r="F572" s="79">
        <f t="shared" si="15"/>
        <v>1429.44</v>
      </c>
    </row>
    <row r="573" spans="1:6">
      <c r="A573" s="49" t="s">
        <v>286</v>
      </c>
      <c r="B573" s="70" t="s">
        <v>8</v>
      </c>
      <c r="C573" s="77">
        <v>7.0000000000000007E-2</v>
      </c>
      <c r="D573" s="78">
        <v>0</v>
      </c>
      <c r="E573" s="72">
        <v>40611</v>
      </c>
      <c r="F573" s="79">
        <f t="shared" si="15"/>
        <v>2842.7700000000004</v>
      </c>
    </row>
    <row r="574" spans="1:6">
      <c r="A574" s="49" t="s">
        <v>287</v>
      </c>
      <c r="B574" s="70" t="s">
        <v>9</v>
      </c>
      <c r="C574" s="77">
        <v>0.5</v>
      </c>
      <c r="D574" s="78">
        <v>0</v>
      </c>
      <c r="E574" s="72">
        <v>25387</v>
      </c>
      <c r="F574" s="79">
        <v>12918.5</v>
      </c>
    </row>
    <row r="575" spans="1:6">
      <c r="A575" s="49" t="s">
        <v>68</v>
      </c>
      <c r="B575" s="70" t="s">
        <v>3</v>
      </c>
      <c r="C575" s="77">
        <v>1</v>
      </c>
      <c r="D575" s="78">
        <v>0</v>
      </c>
      <c r="E575" s="72">
        <v>21240</v>
      </c>
      <c r="F575" s="79">
        <f t="shared" si="15"/>
        <v>21240</v>
      </c>
    </row>
    <row r="576" spans="1:6">
      <c r="A576" s="55" t="s">
        <v>288</v>
      </c>
      <c r="B576" s="56" t="s">
        <v>3</v>
      </c>
      <c r="C576" s="57">
        <v>3</v>
      </c>
      <c r="D576" s="58">
        <v>0</v>
      </c>
      <c r="E576" s="59">
        <v>63918</v>
      </c>
      <c r="F576" s="79">
        <f t="shared" si="15"/>
        <v>191754</v>
      </c>
    </row>
    <row r="577" spans="1:6">
      <c r="A577" s="55" t="s">
        <v>289</v>
      </c>
      <c r="B577" s="56" t="s">
        <v>3</v>
      </c>
      <c r="C577" s="57">
        <v>3</v>
      </c>
      <c r="D577" s="58">
        <v>0</v>
      </c>
      <c r="E577" s="59">
        <v>353592</v>
      </c>
      <c r="F577" s="79">
        <f t="shared" si="15"/>
        <v>1060776</v>
      </c>
    </row>
    <row r="578" spans="1:6">
      <c r="A578" s="38"/>
      <c r="B578" s="39"/>
      <c r="C578" s="40"/>
      <c r="D578" s="85"/>
      <c r="E578" s="62" t="s">
        <v>60</v>
      </c>
      <c r="F578" s="63">
        <f>SUM(F566:F577)</f>
        <v>2039585.6344999999</v>
      </c>
    </row>
    <row r="579" spans="1:6">
      <c r="A579" s="38"/>
      <c r="B579" s="39"/>
      <c r="C579" s="40"/>
      <c r="D579" s="41"/>
      <c r="E579" s="42"/>
      <c r="F579" s="64"/>
    </row>
    <row r="580" spans="1:6">
      <c r="A580" s="44" t="s">
        <v>34</v>
      </c>
      <c r="B580" s="45" t="s">
        <v>11</v>
      </c>
      <c r="C580" s="45" t="s">
        <v>35</v>
      </c>
      <c r="D580" s="46" t="s">
        <v>36</v>
      </c>
      <c r="E580" s="47" t="s">
        <v>61</v>
      </c>
      <c r="F580" s="48" t="s">
        <v>38</v>
      </c>
    </row>
    <row r="581" spans="1:6">
      <c r="A581" s="49" t="s">
        <v>62</v>
      </c>
      <c r="B581" s="50">
        <v>383882</v>
      </c>
      <c r="C581" s="190">
        <v>1.7999999999999999E-2</v>
      </c>
      <c r="D581" s="50">
        <v>383882</v>
      </c>
      <c r="E581" s="53">
        <v>2.6</v>
      </c>
      <c r="F581" s="54">
        <f>D581/E581</f>
        <v>147646.92307692306</v>
      </c>
    </row>
    <row r="582" spans="1:6">
      <c r="A582" s="55" t="s">
        <v>122</v>
      </c>
      <c r="B582" s="50">
        <v>537435</v>
      </c>
      <c r="C582" s="190">
        <v>1.7999999999999999E-2</v>
      </c>
      <c r="D582" s="50">
        <v>537435</v>
      </c>
      <c r="E582" s="59">
        <v>2.6</v>
      </c>
      <c r="F582" s="54">
        <f>D582/E582</f>
        <v>206705.76923076922</v>
      </c>
    </row>
    <row r="583" spans="1:6">
      <c r="A583" s="38"/>
      <c r="B583" s="39"/>
      <c r="C583" s="40"/>
      <c r="D583" s="61"/>
      <c r="E583" s="62" t="s">
        <v>39</v>
      </c>
      <c r="F583" s="63">
        <f>SUM(F581:F582)</f>
        <v>354352.69230769225</v>
      </c>
    </row>
    <row r="584" spans="1:6">
      <c r="A584" s="38"/>
      <c r="B584" s="39"/>
      <c r="C584" s="40"/>
      <c r="D584" s="41"/>
      <c r="E584" s="42"/>
      <c r="F584" s="64"/>
    </row>
    <row r="585" spans="1:6">
      <c r="A585" s="44" t="s">
        <v>40</v>
      </c>
      <c r="B585" s="66" t="s">
        <v>0</v>
      </c>
      <c r="C585" s="66" t="s">
        <v>50</v>
      </c>
      <c r="D585" s="76" t="s">
        <v>51</v>
      </c>
      <c r="E585" s="68" t="s">
        <v>44</v>
      </c>
      <c r="F585" s="69" t="s">
        <v>45</v>
      </c>
    </row>
    <row r="586" spans="1:6">
      <c r="A586" s="49" t="s">
        <v>46</v>
      </c>
      <c r="B586" s="70"/>
      <c r="C586" s="70" t="s">
        <v>126</v>
      </c>
      <c r="D586" s="165">
        <v>0.01</v>
      </c>
      <c r="E586" s="72">
        <v>354352.68</v>
      </c>
      <c r="F586" s="79">
        <f>+E586*D586</f>
        <v>3543.5268000000001</v>
      </c>
    </row>
    <row r="587" spans="1:6">
      <c r="A587" s="38"/>
      <c r="B587" s="39"/>
      <c r="C587" s="40"/>
      <c r="D587" s="75"/>
      <c r="E587" s="62" t="s">
        <v>48</v>
      </c>
      <c r="F587" s="91">
        <f>SUM(F586)</f>
        <v>3543.5268000000001</v>
      </c>
    </row>
    <row r="588" spans="1:6">
      <c r="A588" s="38"/>
      <c r="B588" s="39"/>
      <c r="C588" s="40"/>
      <c r="D588" s="41"/>
      <c r="E588" s="42"/>
      <c r="F588" s="43"/>
    </row>
    <row r="589" spans="1:6" ht="15" thickBot="1">
      <c r="A589" s="80"/>
      <c r="B589" s="81"/>
      <c r="C589" s="82"/>
      <c r="D589" s="83" t="s">
        <v>53</v>
      </c>
      <c r="E589" s="84"/>
      <c r="F589" s="187">
        <f>+F578+F583+F587</f>
        <v>2397481.8536076923</v>
      </c>
    </row>
    <row r="590" spans="1:6" ht="15" hidden="1" thickBot="1">
      <c r="A590" s="154"/>
      <c r="B590" s="154"/>
      <c r="C590" s="154"/>
    </row>
    <row r="591" spans="1:6" hidden="1">
      <c r="A591" s="31" t="s">
        <v>10</v>
      </c>
      <c r="B591" s="259"/>
      <c r="C591" s="259"/>
      <c r="D591" s="32" t="s">
        <v>2</v>
      </c>
      <c r="E591" s="33" t="s">
        <v>32</v>
      </c>
      <c r="F591" s="34" t="s">
        <v>33</v>
      </c>
    </row>
    <row r="592" spans="1:6" hidden="1">
      <c r="A592" s="260" t="s">
        <v>278</v>
      </c>
      <c r="B592" s="261"/>
      <c r="C592" s="262"/>
      <c r="D592" s="35"/>
      <c r="E592" s="36" t="s">
        <v>1</v>
      </c>
      <c r="F592" s="37"/>
    </row>
    <row r="593" spans="1:6" hidden="1">
      <c r="A593" s="38"/>
      <c r="B593" s="39"/>
      <c r="C593" s="40"/>
      <c r="D593" s="41"/>
      <c r="E593" s="42"/>
      <c r="F593" s="43"/>
    </row>
    <row r="594" spans="1:6" hidden="1">
      <c r="A594" s="44" t="s">
        <v>56</v>
      </c>
      <c r="B594" s="66" t="s">
        <v>42</v>
      </c>
      <c r="C594" s="66" t="s">
        <v>109</v>
      </c>
      <c r="D594" s="67" t="s">
        <v>254</v>
      </c>
      <c r="E594" s="68" t="s">
        <v>59</v>
      </c>
      <c r="F594" s="69" t="s">
        <v>45</v>
      </c>
    </row>
    <row r="595" spans="1:6" hidden="1">
      <c r="A595" s="49" t="s">
        <v>279</v>
      </c>
      <c r="B595" s="70" t="s">
        <v>1</v>
      </c>
      <c r="C595" s="77">
        <v>1</v>
      </c>
      <c r="D595" s="166">
        <v>0</v>
      </c>
      <c r="E595" s="72">
        <v>2598467</v>
      </c>
      <c r="F595" s="79">
        <f>E595*C595</f>
        <v>2598467</v>
      </c>
    </row>
    <row r="596" spans="1:6" hidden="1">
      <c r="A596" s="49"/>
      <c r="B596" s="70"/>
      <c r="C596" s="77"/>
      <c r="D596" s="166"/>
      <c r="E596" s="72"/>
      <c r="F596" s="79"/>
    </row>
    <row r="597" spans="1:6" hidden="1">
      <c r="A597" s="55"/>
      <c r="B597" s="56"/>
      <c r="C597" s="57"/>
      <c r="D597" s="58"/>
      <c r="E597" s="59"/>
      <c r="F597" s="60"/>
    </row>
    <row r="598" spans="1:6" hidden="1">
      <c r="A598" s="38"/>
      <c r="B598" s="39"/>
      <c r="C598" s="40"/>
      <c r="D598" s="85"/>
      <c r="E598" s="62" t="s">
        <v>60</v>
      </c>
      <c r="F598" s="63">
        <f>SUM(F595:F597)</f>
        <v>2598467</v>
      </c>
    </row>
    <row r="599" spans="1:6" hidden="1">
      <c r="A599" s="38"/>
      <c r="B599" s="39"/>
      <c r="C599" s="40"/>
      <c r="D599" s="41"/>
      <c r="E599" s="42"/>
      <c r="F599" s="64"/>
    </row>
    <row r="600" spans="1:6" hidden="1">
      <c r="A600" s="44" t="s">
        <v>34</v>
      </c>
      <c r="B600" s="45" t="s">
        <v>11</v>
      </c>
      <c r="C600" s="45" t="s">
        <v>35</v>
      </c>
      <c r="D600" s="46" t="s">
        <v>36</v>
      </c>
      <c r="E600" s="47" t="s">
        <v>111</v>
      </c>
      <c r="F600" s="48" t="s">
        <v>38</v>
      </c>
    </row>
    <row r="601" spans="1:6" hidden="1">
      <c r="A601" s="49"/>
      <c r="B601" s="50"/>
      <c r="C601" s="51"/>
      <c r="D601" s="52"/>
      <c r="E601" s="53"/>
      <c r="F601" s="54"/>
    </row>
    <row r="602" spans="1:6" hidden="1">
      <c r="A602" s="55"/>
      <c r="B602" s="50"/>
      <c r="C602" s="51"/>
      <c r="D602" s="52"/>
      <c r="E602" s="53"/>
      <c r="F602" s="54"/>
    </row>
    <row r="603" spans="1:6" hidden="1">
      <c r="A603" s="38"/>
      <c r="B603" s="39"/>
      <c r="C603" s="40"/>
      <c r="D603" s="61"/>
      <c r="E603" s="62" t="s">
        <v>39</v>
      </c>
      <c r="F603" s="63">
        <f>SUM(F601:F602)</f>
        <v>0</v>
      </c>
    </row>
    <row r="604" spans="1:6" hidden="1">
      <c r="A604" s="38"/>
      <c r="B604" s="39"/>
      <c r="C604" s="40"/>
      <c r="D604" s="41"/>
      <c r="E604" s="42"/>
      <c r="F604" s="64"/>
    </row>
    <row r="605" spans="1:6" hidden="1">
      <c r="A605" s="65" t="s">
        <v>40</v>
      </c>
      <c r="B605" s="66" t="s">
        <v>41</v>
      </c>
      <c r="C605" s="66" t="s">
        <v>42</v>
      </c>
      <c r="D605" s="67" t="s">
        <v>43</v>
      </c>
      <c r="E605" s="68" t="s">
        <v>44</v>
      </c>
      <c r="F605" s="69" t="s">
        <v>45</v>
      </c>
    </row>
    <row r="606" spans="1:6" hidden="1">
      <c r="A606" s="49"/>
      <c r="B606" s="70"/>
      <c r="C606" s="70"/>
      <c r="D606" s="74"/>
      <c r="E606" s="72"/>
      <c r="F606" s="73"/>
    </row>
    <row r="607" spans="1:6" hidden="1">
      <c r="A607" s="55"/>
      <c r="B607" s="56"/>
      <c r="C607" s="70"/>
      <c r="D607" s="179"/>
      <c r="E607" s="72"/>
      <c r="F607" s="73"/>
    </row>
    <row r="608" spans="1:6" hidden="1">
      <c r="A608" s="38"/>
      <c r="B608" s="39"/>
      <c r="C608" s="40"/>
      <c r="D608" s="75"/>
      <c r="E608" s="62" t="s">
        <v>48</v>
      </c>
      <c r="F608" s="63">
        <f>SUM(F606:F607)</f>
        <v>0</v>
      </c>
    </row>
    <row r="609" spans="1:6" hidden="1">
      <c r="A609" s="38"/>
      <c r="B609" s="39"/>
      <c r="C609" s="40"/>
      <c r="D609" s="41"/>
      <c r="E609" s="42"/>
      <c r="F609" s="64"/>
    </row>
    <row r="610" spans="1:6" hidden="1">
      <c r="A610" s="44" t="s">
        <v>49</v>
      </c>
      <c r="B610" s="66" t="s">
        <v>0</v>
      </c>
      <c r="C610" s="66" t="s">
        <v>50</v>
      </c>
      <c r="D610" s="76" t="s">
        <v>51</v>
      </c>
      <c r="E610" s="68" t="s">
        <v>44</v>
      </c>
      <c r="F610" s="69" t="s">
        <v>45</v>
      </c>
    </row>
    <row r="611" spans="1:6" hidden="1">
      <c r="A611" s="49"/>
      <c r="B611" s="70"/>
      <c r="C611" s="77"/>
      <c r="D611" s="78"/>
      <c r="E611" s="72"/>
      <c r="F611" s="79"/>
    </row>
    <row r="612" spans="1:6" hidden="1">
      <c r="A612" s="38"/>
      <c r="B612" s="39"/>
      <c r="C612" s="40"/>
      <c r="D612" s="75"/>
      <c r="E612" s="62" t="s">
        <v>52</v>
      </c>
      <c r="F612" s="91">
        <f>SUM(F611)</f>
        <v>0</v>
      </c>
    </row>
    <row r="613" spans="1:6" hidden="1">
      <c r="A613" s="38"/>
      <c r="B613" s="39"/>
      <c r="C613" s="40"/>
      <c r="D613" s="41"/>
      <c r="E613" s="42"/>
      <c r="F613" s="43"/>
    </row>
    <row r="614" spans="1:6" ht="15" hidden="1" thickBot="1">
      <c r="A614" s="80"/>
      <c r="B614" s="81"/>
      <c r="C614" s="82"/>
      <c r="D614" s="83" t="s">
        <v>53</v>
      </c>
      <c r="E614" s="84"/>
      <c r="F614" s="187">
        <f>F598+F603+F608+F612</f>
        <v>2598467</v>
      </c>
    </row>
    <row r="615" spans="1:6" hidden="1">
      <c r="A615" s="154"/>
      <c r="B615" s="154"/>
      <c r="C615" s="154"/>
    </row>
    <row r="616" spans="1:6" hidden="1">
      <c r="A616" s="154"/>
      <c r="B616" s="154"/>
      <c r="C616" s="154"/>
    </row>
    <row r="617" spans="1:6" hidden="1">
      <c r="A617" s="154"/>
      <c r="B617" s="154"/>
      <c r="C617" s="154"/>
    </row>
    <row r="618" spans="1:6" hidden="1">
      <c r="A618" s="154"/>
      <c r="B618" s="154"/>
      <c r="C618" s="154"/>
    </row>
    <row r="619" spans="1:6" ht="15" thickBot="1">
      <c r="A619" s="154"/>
      <c r="B619" s="154"/>
      <c r="C619" s="154"/>
    </row>
    <row r="620" spans="1:6">
      <c r="A620" s="31" t="s">
        <v>10</v>
      </c>
      <c r="B620" s="259"/>
      <c r="C620" s="259"/>
      <c r="D620" s="32" t="s">
        <v>2</v>
      </c>
      <c r="E620" s="33" t="s">
        <v>32</v>
      </c>
      <c r="F620" s="34" t="s">
        <v>33</v>
      </c>
    </row>
    <row r="621" spans="1:6">
      <c r="A621" s="260" t="str">
        <f>PRESUPUESTO!B34</f>
        <v>RELLENO LISTO EXTERIOR MURO</v>
      </c>
      <c r="B621" s="261"/>
      <c r="C621" s="262"/>
      <c r="D621" s="35"/>
      <c r="E621" s="36" t="s">
        <v>1</v>
      </c>
      <c r="F621" s="37"/>
    </row>
    <row r="622" spans="1:6">
      <c r="A622" s="38"/>
      <c r="B622" s="39"/>
      <c r="C622" s="40"/>
      <c r="D622" s="41"/>
      <c r="E622" s="42"/>
      <c r="F622" s="43"/>
    </row>
    <row r="623" spans="1:6">
      <c r="A623" s="44" t="s">
        <v>56</v>
      </c>
      <c r="B623" s="66" t="s">
        <v>42</v>
      </c>
      <c r="C623" s="66" t="s">
        <v>57</v>
      </c>
      <c r="D623" s="67" t="s">
        <v>58</v>
      </c>
      <c r="E623" s="68" t="s">
        <v>59</v>
      </c>
      <c r="F623" s="69" t="s">
        <v>45</v>
      </c>
    </row>
    <row r="624" spans="1:6">
      <c r="A624" s="49" t="s">
        <v>198</v>
      </c>
      <c r="B624" s="70" t="s">
        <v>9</v>
      </c>
      <c r="C624" s="77">
        <v>1.5</v>
      </c>
      <c r="D624" s="78">
        <v>1</v>
      </c>
      <c r="E624" s="72">
        <v>2082</v>
      </c>
      <c r="F624" s="79">
        <f>C624*E624*(1+D624/100)</f>
        <v>3154.23</v>
      </c>
    </row>
    <row r="625" spans="1:6">
      <c r="A625" s="49" t="s">
        <v>199</v>
      </c>
      <c r="B625" s="70" t="s">
        <v>9</v>
      </c>
      <c r="C625" s="77">
        <v>2.5</v>
      </c>
      <c r="D625" s="78">
        <v>1</v>
      </c>
      <c r="E625" s="72">
        <v>2065</v>
      </c>
      <c r="F625" s="79">
        <f t="shared" ref="F625:F626" si="16">C625*E625*(1+D625/100)</f>
        <v>5214.125</v>
      </c>
    </row>
    <row r="626" spans="1:6">
      <c r="A626" s="49"/>
      <c r="B626" s="70"/>
      <c r="C626" s="77"/>
      <c r="D626" s="78"/>
      <c r="E626" s="72"/>
      <c r="F626" s="79">
        <f t="shared" si="16"/>
        <v>0</v>
      </c>
    </row>
    <row r="627" spans="1:6">
      <c r="A627" s="55"/>
      <c r="B627" s="56"/>
      <c r="C627" s="57"/>
      <c r="D627" s="58"/>
      <c r="E627" s="59"/>
      <c r="F627" s="60"/>
    </row>
    <row r="628" spans="1:6">
      <c r="A628" s="38"/>
      <c r="B628" s="39"/>
      <c r="C628" s="40"/>
      <c r="D628" s="85"/>
      <c r="E628" s="62" t="s">
        <v>60</v>
      </c>
      <c r="F628" s="63">
        <f>SUM(F624:F627)</f>
        <v>8368.3549999999996</v>
      </c>
    </row>
    <row r="629" spans="1:6">
      <c r="A629" s="38"/>
      <c r="B629" s="39"/>
      <c r="C629" s="40"/>
      <c r="D629" s="41"/>
      <c r="E629" s="42"/>
      <c r="F629" s="64"/>
    </row>
    <row r="630" spans="1:6">
      <c r="A630" s="44" t="s">
        <v>34</v>
      </c>
      <c r="B630" s="45" t="s">
        <v>11</v>
      </c>
      <c r="C630" s="45" t="s">
        <v>35</v>
      </c>
      <c r="D630" s="46" t="s">
        <v>36</v>
      </c>
      <c r="E630" s="47" t="s">
        <v>61</v>
      </c>
      <c r="F630" s="48" t="s">
        <v>38</v>
      </c>
    </row>
    <row r="631" spans="1:6" ht="22.8">
      <c r="A631" s="49" t="s">
        <v>78</v>
      </c>
      <c r="B631" s="50">
        <v>422271</v>
      </c>
      <c r="C631" s="51">
        <v>1.8</v>
      </c>
      <c r="D631" s="52">
        <v>422271</v>
      </c>
      <c r="E631" s="53">
        <v>26.66</v>
      </c>
      <c r="F631" s="54">
        <f>D631/E631</f>
        <v>15839.122280570142</v>
      </c>
    </row>
    <row r="632" spans="1:6">
      <c r="A632" s="55"/>
      <c r="B632" s="56"/>
      <c r="C632" s="57"/>
      <c r="D632" s="58"/>
      <c r="E632" s="59"/>
      <c r="F632" s="60"/>
    </row>
    <row r="633" spans="1:6">
      <c r="A633" s="38"/>
      <c r="B633" s="39"/>
      <c r="C633" s="40"/>
      <c r="D633" s="61"/>
      <c r="E633" s="62" t="s">
        <v>39</v>
      </c>
      <c r="F633" s="63">
        <f>SUM(F631:F632)</f>
        <v>15839.122280570142</v>
      </c>
    </row>
    <row r="634" spans="1:6">
      <c r="A634" s="38"/>
      <c r="B634" s="39"/>
      <c r="C634" s="40"/>
      <c r="D634" s="41"/>
      <c r="E634" s="42"/>
      <c r="F634" s="64"/>
    </row>
    <row r="635" spans="1:6">
      <c r="A635" s="44" t="s">
        <v>200</v>
      </c>
      <c r="B635" s="66" t="s">
        <v>0</v>
      </c>
      <c r="C635" s="66" t="s">
        <v>50</v>
      </c>
      <c r="D635" s="76" t="s">
        <v>51</v>
      </c>
      <c r="E635" s="68" t="s">
        <v>44</v>
      </c>
      <c r="F635" s="69" t="s">
        <v>45</v>
      </c>
    </row>
    <row r="636" spans="1:6">
      <c r="A636" s="49" t="s">
        <v>202</v>
      </c>
      <c r="B636" s="70" t="s">
        <v>70</v>
      </c>
      <c r="C636" s="77"/>
      <c r="D636" s="172">
        <v>0.05</v>
      </c>
      <c r="E636" s="72">
        <v>17441</v>
      </c>
      <c r="F636" s="79">
        <f>+E636*D636</f>
        <v>872.05000000000007</v>
      </c>
    </row>
    <row r="637" spans="1:6">
      <c r="A637" s="38" t="s">
        <v>46</v>
      </c>
      <c r="B637" s="39" t="s">
        <v>126</v>
      </c>
      <c r="C637" s="40"/>
      <c r="D637" s="173">
        <v>0.01</v>
      </c>
      <c r="E637" s="171">
        <v>15839.12</v>
      </c>
      <c r="F637" s="79">
        <f>+E637*D637</f>
        <v>158.3912</v>
      </c>
    </row>
    <row r="638" spans="1:6">
      <c r="A638" s="38"/>
      <c r="B638" s="39"/>
      <c r="C638" s="40"/>
      <c r="D638" s="75"/>
      <c r="E638" s="62" t="s">
        <v>201</v>
      </c>
      <c r="F638" s="79">
        <f>SUM(F636:F637)</f>
        <v>1030.4412</v>
      </c>
    </row>
    <row r="639" spans="1:6">
      <c r="A639" s="38"/>
      <c r="B639" s="39"/>
      <c r="C639" s="40"/>
      <c r="D639" s="41"/>
      <c r="E639" s="42"/>
      <c r="F639" s="43"/>
    </row>
    <row r="640" spans="1:6" ht="15" thickBot="1">
      <c r="A640" s="80"/>
      <c r="B640" s="81"/>
      <c r="C640" s="82"/>
      <c r="D640" s="83" t="s">
        <v>53</v>
      </c>
      <c r="E640" s="84"/>
      <c r="F640" s="187">
        <f>SUM(F628+F633+F638)</f>
        <v>25237.918480570144</v>
      </c>
    </row>
    <row r="641" spans="1:6" ht="15" thickBot="1">
      <c r="A641" s="148"/>
      <c r="B641" s="149"/>
      <c r="C641" s="150"/>
      <c r="D641" s="151"/>
      <c r="E641" s="152"/>
      <c r="F641" s="153"/>
    </row>
    <row r="642" spans="1:6">
      <c r="A642" s="31" t="s">
        <v>10</v>
      </c>
      <c r="B642" s="259"/>
      <c r="C642" s="259"/>
      <c r="D642" s="32" t="s">
        <v>2</v>
      </c>
      <c r="E642" s="33" t="s">
        <v>32</v>
      </c>
      <c r="F642" s="34" t="s">
        <v>33</v>
      </c>
    </row>
    <row r="643" spans="1:6">
      <c r="A643" s="260" t="str">
        <f>PRESUPUESTO!B35</f>
        <v>ESTUCO PLASTICO MURO [POLVO]</v>
      </c>
      <c r="B643" s="261"/>
      <c r="C643" s="262"/>
      <c r="D643" s="35"/>
      <c r="E643" s="36" t="s">
        <v>1</v>
      </c>
      <c r="F643" s="37"/>
    </row>
    <row r="644" spans="1:6">
      <c r="A644" s="38"/>
      <c r="B644" s="39"/>
      <c r="C644" s="40"/>
      <c r="D644" s="41"/>
      <c r="E644" s="42"/>
      <c r="F644" s="43"/>
    </row>
    <row r="645" spans="1:6">
      <c r="A645" s="44" t="s">
        <v>56</v>
      </c>
      <c r="B645" s="66" t="s">
        <v>42</v>
      </c>
      <c r="C645" s="66" t="s">
        <v>113</v>
      </c>
      <c r="D645" s="67" t="s">
        <v>58</v>
      </c>
      <c r="E645" s="68" t="s">
        <v>59</v>
      </c>
      <c r="F645" s="69" t="s">
        <v>45</v>
      </c>
    </row>
    <row r="646" spans="1:6">
      <c r="A646" s="49" t="s">
        <v>79</v>
      </c>
      <c r="B646" s="70" t="s">
        <v>16</v>
      </c>
      <c r="C646" s="77">
        <v>0.9</v>
      </c>
      <c r="D646" s="78">
        <v>0</v>
      </c>
      <c r="E646" s="72">
        <v>78</v>
      </c>
      <c r="F646" s="79">
        <f>C646*E646*(1+D646/100)</f>
        <v>70.2</v>
      </c>
    </row>
    <row r="647" spans="1:6">
      <c r="A647" s="49" t="s">
        <v>81</v>
      </c>
      <c r="B647" s="70" t="s">
        <v>3</v>
      </c>
      <c r="C647" s="77">
        <v>0.02</v>
      </c>
      <c r="D647" s="78">
        <v>0</v>
      </c>
      <c r="E647" s="72">
        <v>1769</v>
      </c>
      <c r="F647" s="79">
        <f t="shared" ref="F647:F650" si="17">C647*E647*(1+D647/100)</f>
        <v>35.380000000000003</v>
      </c>
    </row>
    <row r="648" spans="1:6">
      <c r="A648" s="49" t="s">
        <v>80</v>
      </c>
      <c r="B648" s="70" t="s">
        <v>9</v>
      </c>
      <c r="C648" s="77">
        <v>2.5</v>
      </c>
      <c r="D648" s="78">
        <v>2</v>
      </c>
      <c r="E648" s="72">
        <v>2054</v>
      </c>
      <c r="F648" s="79">
        <f t="shared" si="17"/>
        <v>5237.7</v>
      </c>
    </row>
    <row r="649" spans="1:6">
      <c r="A649" s="49"/>
      <c r="B649" s="70"/>
      <c r="C649" s="77"/>
      <c r="D649" s="78"/>
      <c r="E649" s="72"/>
      <c r="F649" s="79">
        <f t="shared" si="17"/>
        <v>0</v>
      </c>
    </row>
    <row r="650" spans="1:6">
      <c r="A650" s="49"/>
      <c r="B650" s="70"/>
      <c r="C650" s="77"/>
      <c r="D650" s="78"/>
      <c r="E650" s="72"/>
      <c r="F650" s="79">
        <f t="shared" si="17"/>
        <v>0</v>
      </c>
    </row>
    <row r="651" spans="1:6">
      <c r="A651" s="55"/>
      <c r="B651" s="56"/>
      <c r="C651" s="57"/>
      <c r="D651" s="58"/>
      <c r="E651" s="59"/>
      <c r="F651" s="60"/>
    </row>
    <row r="652" spans="1:6">
      <c r="A652" s="38"/>
      <c r="B652" s="39"/>
      <c r="C652" s="40"/>
      <c r="D652" s="85"/>
      <c r="E652" s="62" t="s">
        <v>60</v>
      </c>
      <c r="F652" s="63">
        <f>SUM(F646:F651)</f>
        <v>5343.28</v>
      </c>
    </row>
    <row r="653" spans="1:6">
      <c r="A653" s="38"/>
      <c r="B653" s="39"/>
      <c r="C653" s="40"/>
      <c r="D653" s="41"/>
      <c r="E653" s="42"/>
      <c r="F653" s="64"/>
    </row>
    <row r="654" spans="1:6">
      <c r="A654" s="44" t="s">
        <v>34</v>
      </c>
      <c r="B654" s="45" t="s">
        <v>11</v>
      </c>
      <c r="C654" s="45" t="s">
        <v>35</v>
      </c>
      <c r="D654" s="46" t="s">
        <v>36</v>
      </c>
      <c r="E654" s="47" t="s">
        <v>114</v>
      </c>
      <c r="F654" s="48" t="s">
        <v>38</v>
      </c>
    </row>
    <row r="655" spans="1:6">
      <c r="A655" s="49" t="s">
        <v>82</v>
      </c>
      <c r="B655" s="50">
        <v>383882</v>
      </c>
      <c r="C655" s="51">
        <v>1.8</v>
      </c>
      <c r="D655" s="52">
        <f>B655</f>
        <v>383882</v>
      </c>
      <c r="E655" s="53">
        <v>26.66</v>
      </c>
      <c r="F655" s="54">
        <f>D655/E655</f>
        <v>14399.174793698425</v>
      </c>
    </row>
    <row r="656" spans="1:6">
      <c r="A656" s="55"/>
      <c r="B656" s="56"/>
      <c r="C656" s="57"/>
      <c r="D656" s="58"/>
      <c r="E656" s="59"/>
      <c r="F656" s="60"/>
    </row>
    <row r="657" spans="1:6">
      <c r="A657" s="38"/>
      <c r="B657" s="39"/>
      <c r="C657" s="40"/>
      <c r="D657" s="61"/>
      <c r="E657" s="62" t="s">
        <v>39</v>
      </c>
      <c r="F657" s="63">
        <f>SUM(F655:F656)</f>
        <v>14399.174793698425</v>
      </c>
    </row>
    <row r="658" spans="1:6">
      <c r="A658" s="38"/>
      <c r="B658" s="39"/>
      <c r="C658" s="40"/>
      <c r="D658" s="41"/>
      <c r="E658" s="42"/>
      <c r="F658" s="64"/>
    </row>
    <row r="659" spans="1:6">
      <c r="A659" s="65" t="s">
        <v>40</v>
      </c>
      <c r="B659" s="66" t="s">
        <v>41</v>
      </c>
      <c r="C659" s="66" t="s">
        <v>42</v>
      </c>
      <c r="D659" s="67" t="s">
        <v>43</v>
      </c>
      <c r="E659" s="68" t="s">
        <v>44</v>
      </c>
      <c r="F659" s="69" t="s">
        <v>45</v>
      </c>
    </row>
    <row r="660" spans="1:6">
      <c r="A660" s="49" t="s">
        <v>69</v>
      </c>
      <c r="B660" s="70"/>
      <c r="C660" s="70" t="s">
        <v>70</v>
      </c>
      <c r="D660" s="74">
        <v>0.1</v>
      </c>
      <c r="E660" s="72">
        <v>17441</v>
      </c>
      <c r="F660" s="73">
        <f>D660*E660</f>
        <v>1744.1000000000001</v>
      </c>
    </row>
    <row r="661" spans="1:6">
      <c r="A661" s="55" t="s">
        <v>206</v>
      </c>
      <c r="B661" s="56"/>
      <c r="C661" s="57" t="s">
        <v>126</v>
      </c>
      <c r="D661" s="168">
        <v>0.01</v>
      </c>
      <c r="E661" s="59">
        <v>14399.17</v>
      </c>
      <c r="F661" s="73">
        <f>D661*E661</f>
        <v>143.99170000000001</v>
      </c>
    </row>
    <row r="662" spans="1:6">
      <c r="A662" s="38"/>
      <c r="B662" s="39"/>
      <c r="C662" s="40"/>
      <c r="D662" s="75"/>
      <c r="E662" s="62" t="s">
        <v>48</v>
      </c>
      <c r="F662" s="63">
        <f>SUM(F660:F661)</f>
        <v>1888.0917000000002</v>
      </c>
    </row>
    <row r="663" spans="1:6">
      <c r="A663" s="38"/>
      <c r="B663" s="39"/>
      <c r="C663" s="40"/>
      <c r="D663" s="41"/>
      <c r="E663" s="42"/>
      <c r="F663" s="64"/>
    </row>
    <row r="664" spans="1:6">
      <c r="A664" s="44" t="s">
        <v>49</v>
      </c>
      <c r="B664" s="66" t="s">
        <v>0</v>
      </c>
      <c r="C664" s="66" t="s">
        <v>50</v>
      </c>
      <c r="D664" s="76" t="s">
        <v>51</v>
      </c>
      <c r="E664" s="68" t="s">
        <v>44</v>
      </c>
      <c r="F664" s="69" t="s">
        <v>45</v>
      </c>
    </row>
    <row r="665" spans="1:6">
      <c r="A665" s="49"/>
      <c r="B665" s="70"/>
      <c r="C665" s="77"/>
      <c r="D665" s="78"/>
      <c r="E665" s="72"/>
      <c r="F665" s="79"/>
    </row>
    <row r="666" spans="1:6">
      <c r="A666" s="38"/>
      <c r="B666" s="39"/>
      <c r="C666" s="40"/>
      <c r="D666" s="75"/>
      <c r="E666" s="62" t="s">
        <v>52</v>
      </c>
      <c r="F666" s="79">
        <v>0</v>
      </c>
    </row>
    <row r="667" spans="1:6">
      <c r="A667" s="38"/>
      <c r="B667" s="39"/>
      <c r="C667" s="40"/>
      <c r="D667" s="41"/>
      <c r="E667" s="42"/>
      <c r="F667" s="43"/>
    </row>
    <row r="668" spans="1:6" ht="15" thickBot="1">
      <c r="A668" s="80"/>
      <c r="B668" s="81"/>
      <c r="C668" s="82"/>
      <c r="D668" s="83" t="s">
        <v>53</v>
      </c>
      <c r="E668" s="84"/>
      <c r="F668" s="187">
        <v>21631</v>
      </c>
    </row>
    <row r="669" spans="1:6" ht="15" thickBot="1">
      <c r="A669" s="148"/>
      <c r="B669" s="149"/>
      <c r="C669" s="150"/>
      <c r="D669" s="151"/>
      <c r="E669" s="152"/>
      <c r="F669" s="153"/>
    </row>
    <row r="670" spans="1:6">
      <c r="A670" s="31" t="s">
        <v>10</v>
      </c>
      <c r="B670" s="259"/>
      <c r="C670" s="259"/>
      <c r="D670" s="32" t="s">
        <v>2</v>
      </c>
      <c r="E670" s="33" t="s">
        <v>32</v>
      </c>
      <c r="F670" s="34" t="s">
        <v>33</v>
      </c>
    </row>
    <row r="671" spans="1:6">
      <c r="A671" s="260" t="str">
        <f>PRESUPUESTO!B36</f>
        <v>VINILO MURO TIPO 1 [3M]</v>
      </c>
      <c r="B671" s="261"/>
      <c r="C671" s="262"/>
      <c r="D671" s="35"/>
      <c r="E671" s="36" t="s">
        <v>1</v>
      </c>
      <c r="F671" s="37"/>
    </row>
    <row r="672" spans="1:6">
      <c r="A672" s="38"/>
      <c r="B672" s="39"/>
      <c r="C672" s="40"/>
      <c r="D672" s="41"/>
      <c r="E672" s="42"/>
      <c r="F672" s="43"/>
    </row>
    <row r="673" spans="1:6">
      <c r="A673" s="44" t="s">
        <v>56</v>
      </c>
      <c r="B673" s="66" t="s">
        <v>42</v>
      </c>
      <c r="C673" s="66" t="s">
        <v>113</v>
      </c>
      <c r="D673" s="67" t="s">
        <v>58</v>
      </c>
      <c r="E673" s="68" t="s">
        <v>59</v>
      </c>
      <c r="F673" s="69" t="s">
        <v>45</v>
      </c>
    </row>
    <row r="674" spans="1:6">
      <c r="A674" s="49" t="s">
        <v>208</v>
      </c>
      <c r="B674" s="70" t="s">
        <v>16</v>
      </c>
      <c r="C674" s="77">
        <v>3.5000000000000003E-2</v>
      </c>
      <c r="D674" s="78">
        <v>0</v>
      </c>
      <c r="E674" s="72">
        <v>78</v>
      </c>
      <c r="F674" s="79">
        <f>C674*E674*(1+D674/100)</f>
        <v>2.7300000000000004</v>
      </c>
    </row>
    <row r="675" spans="1:6">
      <c r="A675" s="49" t="s">
        <v>85</v>
      </c>
      <c r="B675" s="70" t="s">
        <v>64</v>
      </c>
      <c r="C675" s="77">
        <v>0.01</v>
      </c>
      <c r="D675" s="78">
        <v>0</v>
      </c>
      <c r="E675" s="72">
        <v>7557</v>
      </c>
      <c r="F675" s="79">
        <f t="shared" ref="F675:F678" si="18">C675*E675*(1+D675/100)</f>
        <v>75.570000000000007</v>
      </c>
    </row>
    <row r="676" spans="1:6">
      <c r="A676" s="49" t="s">
        <v>86</v>
      </c>
      <c r="B676" s="70" t="s">
        <v>87</v>
      </c>
      <c r="C676" s="77">
        <v>7.4999999999999997E-2</v>
      </c>
      <c r="D676" s="78">
        <v>1</v>
      </c>
      <c r="E676" s="72">
        <v>81277</v>
      </c>
      <c r="F676" s="79">
        <f t="shared" si="18"/>
        <v>6156.7327500000001</v>
      </c>
    </row>
    <row r="677" spans="1:6">
      <c r="A677" s="49" t="s">
        <v>209</v>
      </c>
      <c r="B677" s="70" t="s">
        <v>3</v>
      </c>
      <c r="C677" s="77">
        <v>0.03</v>
      </c>
      <c r="D677" s="78">
        <v>0</v>
      </c>
      <c r="E677" s="72">
        <v>13316</v>
      </c>
      <c r="F677" s="79">
        <f t="shared" si="18"/>
        <v>399.47999999999996</v>
      </c>
    </row>
    <row r="678" spans="1:6">
      <c r="A678" s="49" t="s">
        <v>84</v>
      </c>
      <c r="B678" s="70" t="s">
        <v>3</v>
      </c>
      <c r="C678" s="77">
        <v>0.01</v>
      </c>
      <c r="D678" s="78">
        <v>0</v>
      </c>
      <c r="E678" s="72">
        <v>20344</v>
      </c>
      <c r="F678" s="79">
        <f t="shared" si="18"/>
        <v>203.44</v>
      </c>
    </row>
    <row r="679" spans="1:6">
      <c r="A679" s="55"/>
      <c r="B679" s="56"/>
      <c r="C679" s="57"/>
      <c r="D679" s="58"/>
      <c r="E679" s="59"/>
      <c r="F679" s="60"/>
    </row>
    <row r="680" spans="1:6">
      <c r="A680" s="38"/>
      <c r="B680" s="39"/>
      <c r="C680" s="40"/>
      <c r="D680" s="85"/>
      <c r="E680" s="62" t="s">
        <v>60</v>
      </c>
      <c r="F680" s="63">
        <f>SUM(F674:F679)</f>
        <v>6837.9527499999995</v>
      </c>
    </row>
    <row r="681" spans="1:6">
      <c r="A681" s="38"/>
      <c r="B681" s="39"/>
      <c r="C681" s="40"/>
      <c r="D681" s="41"/>
      <c r="E681" s="42"/>
      <c r="F681" s="64"/>
    </row>
    <row r="682" spans="1:6">
      <c r="A682" s="44" t="s">
        <v>34</v>
      </c>
      <c r="B682" s="45" t="s">
        <v>11</v>
      </c>
      <c r="C682" s="45" t="s">
        <v>35</v>
      </c>
      <c r="D682" s="46" t="s">
        <v>36</v>
      </c>
      <c r="E682" s="47" t="s">
        <v>114</v>
      </c>
      <c r="F682" s="48" t="s">
        <v>38</v>
      </c>
    </row>
    <row r="683" spans="1:6">
      <c r="A683" s="49" t="s">
        <v>82</v>
      </c>
      <c r="B683" s="50">
        <v>383882</v>
      </c>
      <c r="C683" s="51">
        <v>1.8</v>
      </c>
      <c r="D683" s="52">
        <f>B683</f>
        <v>383882</v>
      </c>
      <c r="E683" s="53">
        <v>41.99</v>
      </c>
      <c r="F683" s="54">
        <f>D683/E683</f>
        <v>9142.2243391283628</v>
      </c>
    </row>
    <row r="684" spans="1:6">
      <c r="A684" s="55"/>
      <c r="B684" s="56"/>
      <c r="C684" s="57"/>
      <c r="D684" s="58"/>
      <c r="E684" s="59"/>
      <c r="F684" s="60"/>
    </row>
    <row r="685" spans="1:6">
      <c r="A685" s="38"/>
      <c r="B685" s="39"/>
      <c r="C685" s="40"/>
      <c r="D685" s="61"/>
      <c r="E685" s="62" t="s">
        <v>39</v>
      </c>
      <c r="F685" s="63">
        <f>SUM(F683:F684)</f>
        <v>9142.2243391283628</v>
      </c>
    </row>
    <row r="686" spans="1:6">
      <c r="A686" s="38"/>
      <c r="B686" s="39"/>
      <c r="C686" s="40"/>
      <c r="D686" s="41"/>
      <c r="E686" s="42"/>
      <c r="F686" s="64"/>
    </row>
    <row r="687" spans="1:6">
      <c r="A687" s="65" t="s">
        <v>40</v>
      </c>
      <c r="B687" s="66" t="s">
        <v>41</v>
      </c>
      <c r="C687" s="66" t="s">
        <v>42</v>
      </c>
      <c r="D687" s="67" t="s">
        <v>43</v>
      </c>
      <c r="E687" s="68" t="s">
        <v>44</v>
      </c>
      <c r="F687" s="69" t="s">
        <v>45</v>
      </c>
    </row>
    <row r="688" spans="1:6">
      <c r="A688" s="49" t="s">
        <v>69</v>
      </c>
      <c r="B688" s="70"/>
      <c r="C688" s="70" t="s">
        <v>70</v>
      </c>
      <c r="D688" s="74">
        <v>0.1</v>
      </c>
      <c r="E688" s="72">
        <v>17441</v>
      </c>
      <c r="F688" s="73">
        <f>D688*E688</f>
        <v>1744.1000000000001</v>
      </c>
    </row>
    <row r="689" spans="1:6">
      <c r="A689" s="55" t="s">
        <v>206</v>
      </c>
      <c r="B689" s="56"/>
      <c r="C689" s="57" t="s">
        <v>126</v>
      </c>
      <c r="D689" s="168">
        <v>0.01</v>
      </c>
      <c r="E689" s="59">
        <v>9142.2199999999993</v>
      </c>
      <c r="F689" s="73">
        <f>D689*E689</f>
        <v>91.422199999999989</v>
      </c>
    </row>
    <row r="690" spans="1:6">
      <c r="A690" s="38"/>
      <c r="B690" s="39"/>
      <c r="C690" s="40"/>
      <c r="D690" s="75"/>
      <c r="E690" s="62" t="s">
        <v>48</v>
      </c>
      <c r="F690" s="63">
        <f>SUM(F688:F689)</f>
        <v>1835.5222000000001</v>
      </c>
    </row>
    <row r="691" spans="1:6">
      <c r="A691" s="38"/>
      <c r="B691" s="39"/>
      <c r="C691" s="40"/>
      <c r="D691" s="41"/>
      <c r="E691" s="42"/>
      <c r="F691" s="64"/>
    </row>
    <row r="692" spans="1:6">
      <c r="A692" s="44" t="s">
        <v>49</v>
      </c>
      <c r="B692" s="66" t="s">
        <v>0</v>
      </c>
      <c r="C692" s="66" t="s">
        <v>50</v>
      </c>
      <c r="D692" s="76" t="s">
        <v>51</v>
      </c>
      <c r="E692" s="68" t="s">
        <v>44</v>
      </c>
      <c r="F692" s="69" t="s">
        <v>45</v>
      </c>
    </row>
    <row r="693" spans="1:6">
      <c r="A693" s="49"/>
      <c r="B693" s="70"/>
      <c r="C693" s="77"/>
      <c r="D693" s="78"/>
      <c r="E693" s="72"/>
      <c r="F693" s="79"/>
    </row>
    <row r="694" spans="1:6">
      <c r="A694" s="38"/>
      <c r="B694" s="39"/>
      <c r="C694" s="40"/>
      <c r="D694" s="75"/>
      <c r="E694" s="62" t="s">
        <v>52</v>
      </c>
      <c r="F694" s="79">
        <v>0</v>
      </c>
    </row>
    <row r="695" spans="1:6">
      <c r="A695" s="38"/>
      <c r="B695" s="39"/>
      <c r="C695" s="40"/>
      <c r="D695" s="41"/>
      <c r="E695" s="42"/>
      <c r="F695" s="43"/>
    </row>
    <row r="696" spans="1:6" ht="15" thickBot="1">
      <c r="A696" s="80"/>
      <c r="B696" s="81"/>
      <c r="C696" s="82"/>
      <c r="D696" s="83" t="s">
        <v>53</v>
      </c>
      <c r="E696" s="84"/>
      <c r="F696" s="187">
        <f>SUM(F680+F685+F690+F694)</f>
        <v>17815.699289128363</v>
      </c>
    </row>
    <row r="697" spans="1:6" ht="15" thickBot="1">
      <c r="A697" s="148"/>
      <c r="B697" s="149"/>
      <c r="C697" s="150"/>
      <c r="D697" s="151"/>
      <c r="E697" s="152"/>
      <c r="F697" s="153"/>
    </row>
    <row r="698" spans="1:6">
      <c r="A698" s="31" t="s">
        <v>10</v>
      </c>
      <c r="B698" s="259"/>
      <c r="C698" s="259"/>
      <c r="D698" s="32" t="s">
        <v>2</v>
      </c>
      <c r="E698" s="33" t="s">
        <v>32</v>
      </c>
      <c r="F698" s="34" t="s">
        <v>33</v>
      </c>
    </row>
    <row r="699" spans="1:6">
      <c r="A699" s="260" t="str">
        <f>PRESUPUESTO!B37</f>
        <v>VINILO MURO TIPO 1 [1M]</v>
      </c>
      <c r="B699" s="261"/>
      <c r="C699" s="262"/>
      <c r="D699" s="35"/>
      <c r="E699" s="36" t="s">
        <v>1</v>
      </c>
      <c r="F699" s="37"/>
    </row>
    <row r="700" spans="1:6">
      <c r="A700" s="38"/>
      <c r="B700" s="39"/>
      <c r="C700" s="40"/>
      <c r="D700" s="41"/>
      <c r="E700" s="42"/>
      <c r="F700" s="43"/>
    </row>
    <row r="701" spans="1:6">
      <c r="A701" s="44" t="s">
        <v>56</v>
      </c>
      <c r="B701" s="66" t="s">
        <v>42</v>
      </c>
      <c r="C701" s="66" t="s">
        <v>113</v>
      </c>
      <c r="D701" s="67" t="s">
        <v>58</v>
      </c>
      <c r="E701" s="68" t="s">
        <v>59</v>
      </c>
      <c r="F701" s="69" t="s">
        <v>45</v>
      </c>
    </row>
    <row r="702" spans="1:6">
      <c r="A702" s="49" t="s">
        <v>208</v>
      </c>
      <c r="B702" s="70" t="s">
        <v>16</v>
      </c>
      <c r="C702" s="77">
        <v>1.2999999999999999E-2</v>
      </c>
      <c r="D702" s="78">
        <v>0</v>
      </c>
      <c r="E702" s="72">
        <v>78</v>
      </c>
      <c r="F702" s="79">
        <f>C702*E702*(1+D702/100)</f>
        <v>1.014</v>
      </c>
    </row>
    <row r="703" spans="1:6">
      <c r="A703" s="49" t="s">
        <v>85</v>
      </c>
      <c r="B703" s="70" t="s">
        <v>64</v>
      </c>
      <c r="C703" s="77">
        <v>0.01</v>
      </c>
      <c r="D703" s="78">
        <v>0</v>
      </c>
      <c r="E703" s="72">
        <v>7557</v>
      </c>
      <c r="F703" s="79">
        <f t="shared" ref="F703:F706" si="19">C703*E703*(1+D703/100)</f>
        <v>75.570000000000007</v>
      </c>
    </row>
    <row r="704" spans="1:6">
      <c r="A704" s="49" t="s">
        <v>86</v>
      </c>
      <c r="B704" s="70" t="s">
        <v>87</v>
      </c>
      <c r="C704" s="77">
        <v>2.5000000000000001E-2</v>
      </c>
      <c r="D704" s="78">
        <v>1</v>
      </c>
      <c r="E704" s="72">
        <v>81277</v>
      </c>
      <c r="F704" s="79">
        <f t="shared" si="19"/>
        <v>2052.2442500000002</v>
      </c>
    </row>
    <row r="705" spans="1:6">
      <c r="A705" s="49" t="s">
        <v>209</v>
      </c>
      <c r="B705" s="70" t="s">
        <v>3</v>
      </c>
      <c r="C705" s="77">
        <v>0.01</v>
      </c>
      <c r="D705" s="78">
        <v>0</v>
      </c>
      <c r="E705" s="72">
        <v>13316</v>
      </c>
      <c r="F705" s="79">
        <f t="shared" si="19"/>
        <v>133.16</v>
      </c>
    </row>
    <row r="706" spans="1:6">
      <c r="A706" s="49" t="s">
        <v>84</v>
      </c>
      <c r="B706" s="70" t="s">
        <v>3</v>
      </c>
      <c r="C706" s="77">
        <v>0.01</v>
      </c>
      <c r="D706" s="78">
        <v>0</v>
      </c>
      <c r="E706" s="72">
        <v>20344</v>
      </c>
      <c r="F706" s="79">
        <f t="shared" si="19"/>
        <v>203.44</v>
      </c>
    </row>
    <row r="707" spans="1:6">
      <c r="A707" s="55"/>
      <c r="B707" s="56"/>
      <c r="C707" s="57"/>
      <c r="D707" s="58"/>
      <c r="E707" s="59"/>
      <c r="F707" s="60"/>
    </row>
    <row r="708" spans="1:6">
      <c r="A708" s="38"/>
      <c r="B708" s="39"/>
      <c r="C708" s="40"/>
      <c r="D708" s="85"/>
      <c r="E708" s="62" t="s">
        <v>60</v>
      </c>
      <c r="F708" s="63">
        <f>ROUNDDOWN(SUM(F702:F707),2)</f>
        <v>2465.42</v>
      </c>
    </row>
    <row r="709" spans="1:6">
      <c r="A709" s="38"/>
      <c r="B709" s="39"/>
      <c r="C709" s="40"/>
      <c r="D709" s="41"/>
      <c r="E709" s="42"/>
      <c r="F709" s="64"/>
    </row>
    <row r="710" spans="1:6">
      <c r="A710" s="44" t="s">
        <v>34</v>
      </c>
      <c r="B710" s="45" t="s">
        <v>11</v>
      </c>
      <c r="C710" s="45" t="s">
        <v>35</v>
      </c>
      <c r="D710" s="46" t="s">
        <v>36</v>
      </c>
      <c r="E710" s="47" t="s">
        <v>114</v>
      </c>
      <c r="F710" s="48" t="s">
        <v>38</v>
      </c>
    </row>
    <row r="711" spans="1:6">
      <c r="A711" s="49" t="s">
        <v>82</v>
      </c>
      <c r="B711" s="50">
        <v>383882</v>
      </c>
      <c r="C711" s="51">
        <v>1.8</v>
      </c>
      <c r="D711" s="52">
        <f>B711</f>
        <v>383882</v>
      </c>
      <c r="E711" s="53">
        <v>64</v>
      </c>
      <c r="F711" s="54">
        <f>D711/E711</f>
        <v>5998.15625</v>
      </c>
    </row>
    <row r="712" spans="1:6">
      <c r="A712" s="55"/>
      <c r="B712" s="56"/>
      <c r="C712" s="57"/>
      <c r="D712" s="58"/>
      <c r="E712" s="59"/>
      <c r="F712" s="60"/>
    </row>
    <row r="713" spans="1:6">
      <c r="A713" s="38"/>
      <c r="B713" s="39"/>
      <c r="C713" s="40"/>
      <c r="D713" s="61"/>
      <c r="E713" s="62" t="s">
        <v>39</v>
      </c>
      <c r="F713" s="63">
        <f>ROUNDDOWN(SUM(F711:F712),2)</f>
        <v>5998.15</v>
      </c>
    </row>
    <row r="714" spans="1:6">
      <c r="A714" s="38"/>
      <c r="B714" s="39"/>
      <c r="C714" s="40"/>
      <c r="D714" s="41"/>
      <c r="E714" s="42"/>
      <c r="F714" s="64"/>
    </row>
    <row r="715" spans="1:6">
      <c r="A715" s="65" t="s">
        <v>40</v>
      </c>
      <c r="B715" s="66" t="s">
        <v>41</v>
      </c>
      <c r="C715" s="66" t="s">
        <v>42</v>
      </c>
      <c r="D715" s="67" t="s">
        <v>43</v>
      </c>
      <c r="E715" s="68" t="s">
        <v>44</v>
      </c>
      <c r="F715" s="69" t="s">
        <v>45</v>
      </c>
    </row>
    <row r="716" spans="1:6">
      <c r="A716" s="49" t="s">
        <v>69</v>
      </c>
      <c r="B716" s="70"/>
      <c r="C716" s="70" t="s">
        <v>70</v>
      </c>
      <c r="D716" s="195">
        <v>0.1</v>
      </c>
      <c r="E716" s="72">
        <v>17441</v>
      </c>
      <c r="F716" s="73">
        <f>D716*E716</f>
        <v>1744.1000000000001</v>
      </c>
    </row>
    <row r="717" spans="1:6">
      <c r="A717" s="55" t="s">
        <v>206</v>
      </c>
      <c r="B717" s="56"/>
      <c r="C717" s="57" t="s">
        <v>126</v>
      </c>
      <c r="D717" s="168">
        <v>0.01</v>
      </c>
      <c r="E717" s="59">
        <f>F711</f>
        <v>5998.15625</v>
      </c>
      <c r="F717" s="73">
        <f>D717*E717</f>
        <v>59.981562500000003</v>
      </c>
    </row>
    <row r="718" spans="1:6">
      <c r="A718" s="38"/>
      <c r="B718" s="39"/>
      <c r="C718" s="40"/>
      <c r="D718" s="75"/>
      <c r="E718" s="62" t="s">
        <v>48</v>
      </c>
      <c r="F718" s="63">
        <f>ROUNDDOWN(SUM(F716:F717),2)</f>
        <v>1804.08</v>
      </c>
    </row>
    <row r="719" spans="1:6">
      <c r="A719" s="38"/>
      <c r="B719" s="39"/>
      <c r="C719" s="40"/>
      <c r="D719" s="41"/>
      <c r="E719" s="42"/>
      <c r="F719" s="64"/>
    </row>
    <row r="720" spans="1:6">
      <c r="A720" s="44" t="s">
        <v>49</v>
      </c>
      <c r="B720" s="66" t="s">
        <v>0</v>
      </c>
      <c r="C720" s="66" t="s">
        <v>50</v>
      </c>
      <c r="D720" s="76" t="s">
        <v>51</v>
      </c>
      <c r="E720" s="68" t="s">
        <v>44</v>
      </c>
      <c r="F720" s="69" t="s">
        <v>45</v>
      </c>
    </row>
    <row r="721" spans="1:6">
      <c r="A721" s="49"/>
      <c r="B721" s="70"/>
      <c r="C721" s="77"/>
      <c r="D721" s="78"/>
      <c r="E721" s="72"/>
      <c r="F721" s="79"/>
    </row>
    <row r="722" spans="1:6">
      <c r="A722" s="38"/>
      <c r="B722" s="39"/>
      <c r="C722" s="40"/>
      <c r="D722" s="75"/>
      <c r="E722" s="62" t="s">
        <v>52</v>
      </c>
      <c r="F722" s="79">
        <v>0</v>
      </c>
    </row>
    <row r="723" spans="1:6">
      <c r="A723" s="38"/>
      <c r="B723" s="39"/>
      <c r="C723" s="40"/>
      <c r="D723" s="41"/>
      <c r="E723" s="42"/>
      <c r="F723" s="43"/>
    </row>
    <row r="724" spans="1:6" ht="15" thickBot="1">
      <c r="A724" s="80"/>
      <c r="B724" s="81"/>
      <c r="C724" s="82"/>
      <c r="D724" s="83" t="s">
        <v>53</v>
      </c>
      <c r="E724" s="84"/>
      <c r="F724" s="187">
        <f>SUM(F708+F713+F718+F722)</f>
        <v>10267.65</v>
      </c>
    </row>
    <row r="725" spans="1:6" ht="15" thickBot="1">
      <c r="A725" s="148"/>
      <c r="B725" s="149"/>
      <c r="C725" s="150"/>
      <c r="D725" s="151"/>
      <c r="E725" s="152"/>
      <c r="F725" s="153"/>
    </row>
    <row r="726" spans="1:6">
      <c r="A726" s="31" t="s">
        <v>10</v>
      </c>
      <c r="B726" s="259"/>
      <c r="C726" s="259"/>
      <c r="D726" s="32" t="s">
        <v>2</v>
      </c>
      <c r="E726" s="33" t="s">
        <v>32</v>
      </c>
      <c r="F726" s="34" t="s">
        <v>33</v>
      </c>
    </row>
    <row r="727" spans="1:6">
      <c r="A727" s="260" t="str">
        <f>PRESUPUESTO!B38</f>
        <v>VINILO CIELO TIPO 1 [1M]</v>
      </c>
      <c r="B727" s="261"/>
      <c r="C727" s="262"/>
      <c r="D727" s="35"/>
      <c r="E727" s="36" t="s">
        <v>1</v>
      </c>
      <c r="F727" s="37"/>
    </row>
    <row r="728" spans="1:6">
      <c r="A728" s="38"/>
      <c r="B728" s="39"/>
      <c r="C728" s="40"/>
      <c r="D728" s="41"/>
      <c r="E728" s="42"/>
      <c r="F728" s="43"/>
    </row>
    <row r="729" spans="1:6">
      <c r="A729" s="44" t="s">
        <v>56</v>
      </c>
      <c r="B729" s="66" t="s">
        <v>42</v>
      </c>
      <c r="C729" s="66" t="s">
        <v>57</v>
      </c>
      <c r="D729" s="67" t="s">
        <v>58</v>
      </c>
      <c r="E729" s="68" t="s">
        <v>59</v>
      </c>
      <c r="F729" s="69" t="s">
        <v>45</v>
      </c>
    </row>
    <row r="730" spans="1:6">
      <c r="A730" s="49" t="s">
        <v>208</v>
      </c>
      <c r="B730" s="70" t="s">
        <v>16</v>
      </c>
      <c r="C730" s="77">
        <v>0.02</v>
      </c>
      <c r="D730" s="78">
        <v>0</v>
      </c>
      <c r="E730" s="72">
        <v>78</v>
      </c>
      <c r="F730" s="79">
        <f t="shared" ref="F730:F733" si="20">C730*E730*(1+D730/100)</f>
        <v>1.56</v>
      </c>
    </row>
    <row r="731" spans="1:6">
      <c r="A731" s="49" t="s">
        <v>86</v>
      </c>
      <c r="B731" s="70" t="s">
        <v>87</v>
      </c>
      <c r="C731" s="77">
        <v>0.02</v>
      </c>
      <c r="D731" s="78">
        <v>0</v>
      </c>
      <c r="E731" s="72">
        <v>81277</v>
      </c>
      <c r="F731" s="79">
        <f t="shared" si="20"/>
        <v>1625.54</v>
      </c>
    </row>
    <row r="732" spans="1:6">
      <c r="A732" s="49" t="s">
        <v>209</v>
      </c>
      <c r="B732" s="70" t="s">
        <v>3</v>
      </c>
      <c r="C732" s="77">
        <v>0.01</v>
      </c>
      <c r="D732" s="78">
        <v>0</v>
      </c>
      <c r="E732" s="72">
        <v>13316</v>
      </c>
      <c r="F732" s="79">
        <f t="shared" si="20"/>
        <v>133.16</v>
      </c>
    </row>
    <row r="733" spans="1:6">
      <c r="A733" s="49" t="s">
        <v>84</v>
      </c>
      <c r="B733" s="70" t="s">
        <v>3</v>
      </c>
      <c r="C733" s="77">
        <v>0.01</v>
      </c>
      <c r="D733" s="78">
        <v>0</v>
      </c>
      <c r="E733" s="72">
        <v>20344</v>
      </c>
      <c r="F733" s="79">
        <f t="shared" si="20"/>
        <v>203.44</v>
      </c>
    </row>
    <row r="734" spans="1:6">
      <c r="A734" s="38"/>
      <c r="B734" s="39"/>
      <c r="C734" s="40"/>
      <c r="D734" s="85"/>
      <c r="E734" s="62" t="s">
        <v>60</v>
      </c>
      <c r="F734" s="63">
        <f>SUM(F730:F733)</f>
        <v>1963.7</v>
      </c>
    </row>
    <row r="735" spans="1:6">
      <c r="A735" s="38"/>
      <c r="B735" s="39"/>
      <c r="C735" s="40"/>
      <c r="D735" s="41"/>
      <c r="E735" s="42"/>
      <c r="F735" s="64"/>
    </row>
    <row r="736" spans="1:6">
      <c r="A736" s="44" t="s">
        <v>34</v>
      </c>
      <c r="B736" s="45" t="s">
        <v>11</v>
      </c>
      <c r="C736" s="45" t="s">
        <v>35</v>
      </c>
      <c r="D736" s="46" t="s">
        <v>36</v>
      </c>
      <c r="E736" s="47" t="s">
        <v>61</v>
      </c>
      <c r="F736" s="48" t="s">
        <v>38</v>
      </c>
    </row>
    <row r="737" spans="1:6">
      <c r="A737" s="49" t="s">
        <v>82</v>
      </c>
      <c r="B737" s="50">
        <v>383882</v>
      </c>
      <c r="C737" s="51">
        <v>1.8</v>
      </c>
      <c r="D737" s="52">
        <f>B737</f>
        <v>383882</v>
      </c>
      <c r="E737" s="53">
        <v>58.01</v>
      </c>
      <c r="F737" s="54">
        <f>D737/E737</f>
        <v>6617.5142216859167</v>
      </c>
    </row>
    <row r="738" spans="1:6">
      <c r="A738" s="55"/>
      <c r="B738" s="56"/>
      <c r="C738" s="57"/>
      <c r="D738" s="58"/>
      <c r="E738" s="59"/>
      <c r="F738" s="60"/>
    </row>
    <row r="739" spans="1:6">
      <c r="A739" s="38"/>
      <c r="B739" s="39"/>
      <c r="C739" s="40"/>
      <c r="D739" s="61"/>
      <c r="E739" s="62" t="s">
        <v>39</v>
      </c>
      <c r="F739" s="63">
        <f>SUM(F737:F738)</f>
        <v>6617.5142216859167</v>
      </c>
    </row>
    <row r="740" spans="1:6">
      <c r="A740" s="38"/>
      <c r="B740" s="39"/>
      <c r="C740" s="40"/>
      <c r="D740" s="41"/>
      <c r="E740" s="42"/>
      <c r="F740" s="64"/>
    </row>
    <row r="741" spans="1:6">
      <c r="A741" s="65" t="s">
        <v>40</v>
      </c>
      <c r="B741" s="66" t="s">
        <v>41</v>
      </c>
      <c r="C741" s="66" t="s">
        <v>42</v>
      </c>
      <c r="D741" s="67" t="s">
        <v>43</v>
      </c>
      <c r="E741" s="68" t="s">
        <v>44</v>
      </c>
      <c r="F741" s="69" t="s">
        <v>45</v>
      </c>
    </row>
    <row r="742" spans="1:6" ht="22.8">
      <c r="A742" s="88" t="s">
        <v>273</v>
      </c>
      <c r="B742" s="183"/>
      <c r="C742" s="183" t="s">
        <v>3</v>
      </c>
      <c r="D742" s="184">
        <v>0.3</v>
      </c>
      <c r="E742" s="185">
        <v>17441</v>
      </c>
      <c r="F742" s="186">
        <f>+E742*D742</f>
        <v>5232.3</v>
      </c>
    </row>
    <row r="743" spans="1:6">
      <c r="A743" s="55" t="s">
        <v>206</v>
      </c>
      <c r="B743" s="56"/>
      <c r="C743" s="57" t="s">
        <v>126</v>
      </c>
      <c r="D743" s="168">
        <v>0.01</v>
      </c>
      <c r="E743" s="59">
        <v>6617.51</v>
      </c>
      <c r="F743" s="60">
        <f>+E743*D743</f>
        <v>66.1751</v>
      </c>
    </row>
    <row r="744" spans="1:6">
      <c r="A744" s="38"/>
      <c r="B744" s="39"/>
      <c r="C744" s="40"/>
      <c r="D744" s="75"/>
      <c r="E744" s="62" t="s">
        <v>48</v>
      </c>
      <c r="F744" s="63">
        <f>SUM(F742:F743)</f>
        <v>5298.4751000000006</v>
      </c>
    </row>
    <row r="745" spans="1:6">
      <c r="A745" s="38"/>
      <c r="B745" s="39"/>
      <c r="C745" s="40"/>
      <c r="D745" s="41"/>
      <c r="E745" s="42"/>
      <c r="F745" s="64"/>
    </row>
    <row r="746" spans="1:6">
      <c r="A746" s="44" t="s">
        <v>49</v>
      </c>
      <c r="B746" s="66" t="s">
        <v>0</v>
      </c>
      <c r="C746" s="66" t="s">
        <v>50</v>
      </c>
      <c r="D746" s="76" t="s">
        <v>51</v>
      </c>
      <c r="E746" s="68" t="s">
        <v>44</v>
      </c>
      <c r="F746" s="69" t="s">
        <v>45</v>
      </c>
    </row>
    <row r="747" spans="1:6">
      <c r="A747" s="49"/>
      <c r="B747" s="70"/>
      <c r="C747" s="77"/>
      <c r="D747" s="78"/>
      <c r="E747" s="72"/>
      <c r="F747" s="79"/>
    </row>
    <row r="748" spans="1:6">
      <c r="A748" s="38"/>
      <c r="B748" s="39"/>
      <c r="C748" s="40"/>
      <c r="D748" s="75"/>
      <c r="E748" s="62" t="s">
        <v>52</v>
      </c>
      <c r="F748" s="79">
        <v>0</v>
      </c>
    </row>
    <row r="749" spans="1:6">
      <c r="A749" s="38"/>
      <c r="B749" s="39"/>
      <c r="C749" s="40"/>
      <c r="D749" s="41"/>
      <c r="E749" s="42"/>
      <c r="F749" s="43"/>
    </row>
    <row r="750" spans="1:6" ht="15" thickBot="1">
      <c r="A750" s="80"/>
      <c r="B750" s="81"/>
      <c r="C750" s="82"/>
      <c r="D750" s="83" t="s">
        <v>53</v>
      </c>
      <c r="E750" s="84"/>
      <c r="F750" s="187">
        <v>13880</v>
      </c>
    </row>
    <row r="751" spans="1:6" ht="15" thickBot="1">
      <c r="A751" s="148"/>
      <c r="B751" s="149"/>
      <c r="C751" s="150"/>
      <c r="D751" s="151"/>
      <c r="E751" s="152"/>
      <c r="F751" s="153"/>
    </row>
    <row r="752" spans="1:6">
      <c r="A752" s="31" t="s">
        <v>10</v>
      </c>
      <c r="B752" s="259"/>
      <c r="C752" s="259"/>
      <c r="D752" s="32" t="s">
        <v>2</v>
      </c>
      <c r="E752" s="33" t="s">
        <v>32</v>
      </c>
      <c r="F752" s="34" t="s">
        <v>33</v>
      </c>
    </row>
    <row r="753" spans="1:6">
      <c r="A753" s="260" t="str">
        <f>PRESUPUESTO!B39</f>
        <v>LIMPIEZA LAVADO SUPERFICIE- EQ.PRESION</v>
      </c>
      <c r="B753" s="261"/>
      <c r="C753" s="262"/>
      <c r="D753" s="35"/>
      <c r="E753" s="36" t="s">
        <v>1</v>
      </c>
      <c r="F753" s="37"/>
    </row>
    <row r="754" spans="1:6">
      <c r="A754" s="38"/>
      <c r="B754" s="39"/>
      <c r="C754" s="40"/>
      <c r="D754" s="41"/>
      <c r="E754" s="42"/>
      <c r="F754" s="43"/>
    </row>
    <row r="755" spans="1:6">
      <c r="A755" s="44" t="s">
        <v>56</v>
      </c>
      <c r="B755" s="66" t="s">
        <v>42</v>
      </c>
      <c r="C755" s="66" t="s">
        <v>109</v>
      </c>
      <c r="D755" s="67" t="s">
        <v>58</v>
      </c>
      <c r="E755" s="68" t="s">
        <v>59</v>
      </c>
      <c r="F755" s="69" t="s">
        <v>45</v>
      </c>
    </row>
    <row r="756" spans="1:6">
      <c r="A756" s="49"/>
      <c r="B756" s="70"/>
      <c r="C756" s="77"/>
      <c r="D756" s="78"/>
      <c r="E756" s="72"/>
      <c r="F756" s="79">
        <f t="shared" ref="F756" si="21">C756*E756*(1+D756/100)</f>
        <v>0</v>
      </c>
    </row>
    <row r="757" spans="1:6">
      <c r="A757" s="55"/>
      <c r="B757" s="56"/>
      <c r="C757" s="57"/>
      <c r="D757" s="58"/>
      <c r="E757" s="59"/>
      <c r="F757" s="60"/>
    </row>
    <row r="758" spans="1:6">
      <c r="A758" s="38"/>
      <c r="B758" s="39"/>
      <c r="C758" s="40"/>
      <c r="D758" s="85"/>
      <c r="E758" s="62" t="s">
        <v>60</v>
      </c>
      <c r="F758" s="63">
        <f>SUM(F756:F757)</f>
        <v>0</v>
      </c>
    </row>
    <row r="759" spans="1:6">
      <c r="A759" s="38"/>
      <c r="B759" s="39"/>
      <c r="C759" s="40"/>
      <c r="D759" s="41"/>
      <c r="E759" s="42"/>
      <c r="F759" s="64"/>
    </row>
    <row r="760" spans="1:6">
      <c r="A760" s="44" t="s">
        <v>34</v>
      </c>
      <c r="B760" s="45" t="s">
        <v>11</v>
      </c>
      <c r="C760" s="45" t="s">
        <v>35</v>
      </c>
      <c r="D760" s="46" t="s">
        <v>36</v>
      </c>
      <c r="E760" s="47" t="s">
        <v>111</v>
      </c>
      <c r="F760" s="48" t="s">
        <v>38</v>
      </c>
    </row>
    <row r="761" spans="1:6">
      <c r="A761" s="49" t="s">
        <v>62</v>
      </c>
      <c r="B761" s="50">
        <v>383882</v>
      </c>
      <c r="C761" s="51">
        <v>1.8</v>
      </c>
      <c r="D761" s="52">
        <f>B761</f>
        <v>383882</v>
      </c>
      <c r="E761" s="53">
        <v>100</v>
      </c>
      <c r="F761" s="54">
        <f>D761/E761</f>
        <v>3838.82</v>
      </c>
    </row>
    <row r="762" spans="1:6">
      <c r="A762" s="55"/>
      <c r="B762" s="56"/>
      <c r="C762" s="57"/>
      <c r="D762" s="58"/>
      <c r="E762" s="59"/>
      <c r="F762" s="60"/>
    </row>
    <row r="763" spans="1:6">
      <c r="A763" s="38"/>
      <c r="B763" s="39"/>
      <c r="C763" s="40"/>
      <c r="D763" s="61"/>
      <c r="E763" s="62" t="s">
        <v>39</v>
      </c>
      <c r="F763" s="63">
        <f>SUM(F761:F762)</f>
        <v>3838.82</v>
      </c>
    </row>
    <row r="764" spans="1:6">
      <c r="A764" s="38"/>
      <c r="B764" s="39"/>
      <c r="C764" s="40"/>
      <c r="D764" s="41"/>
      <c r="E764" s="42"/>
      <c r="F764" s="64"/>
    </row>
    <row r="765" spans="1:6">
      <c r="A765" s="65" t="s">
        <v>40</v>
      </c>
      <c r="B765" s="66" t="s">
        <v>41</v>
      </c>
      <c r="C765" s="66" t="s">
        <v>42</v>
      </c>
      <c r="D765" s="67" t="s">
        <v>43</v>
      </c>
      <c r="E765" s="68" t="s">
        <v>44</v>
      </c>
      <c r="F765" s="69" t="s">
        <v>45</v>
      </c>
    </row>
    <row r="766" spans="1:6">
      <c r="A766" s="49" t="s">
        <v>46</v>
      </c>
      <c r="B766" s="70"/>
      <c r="C766" s="57" t="s">
        <v>126</v>
      </c>
      <c r="D766" s="168">
        <v>0.05</v>
      </c>
      <c r="E766" s="59">
        <v>3838.82</v>
      </c>
      <c r="F766" s="73">
        <f>D766*E766</f>
        <v>191.94100000000003</v>
      </c>
    </row>
    <row r="767" spans="1:6" ht="22.8">
      <c r="A767" s="55" t="s">
        <v>227</v>
      </c>
      <c r="B767" s="56"/>
      <c r="C767" s="57" t="s">
        <v>13</v>
      </c>
      <c r="D767" s="58">
        <v>4.0000000000000001E-3</v>
      </c>
      <c r="E767" s="59">
        <v>288719</v>
      </c>
      <c r="F767" s="73">
        <f>D767*E767</f>
        <v>1154.876</v>
      </c>
    </row>
    <row r="768" spans="1:6">
      <c r="A768" s="38"/>
      <c r="B768" s="39"/>
      <c r="C768" s="40"/>
      <c r="D768" s="75"/>
      <c r="E768" s="62" t="s">
        <v>48</v>
      </c>
      <c r="F768" s="63">
        <f>SUM(F766:F767)</f>
        <v>1346.817</v>
      </c>
    </row>
    <row r="769" spans="1:6">
      <c r="A769" s="38"/>
      <c r="B769" s="39"/>
      <c r="C769" s="40"/>
      <c r="D769" s="41"/>
      <c r="E769" s="42"/>
      <c r="F769" s="64"/>
    </row>
    <row r="770" spans="1:6">
      <c r="A770" s="44" t="s">
        <v>49</v>
      </c>
      <c r="B770" s="66" t="s">
        <v>0</v>
      </c>
      <c r="C770" s="66" t="s">
        <v>50</v>
      </c>
      <c r="D770" s="76" t="s">
        <v>51</v>
      </c>
      <c r="E770" s="68" t="s">
        <v>44</v>
      </c>
      <c r="F770" s="69" t="s">
        <v>45</v>
      </c>
    </row>
    <row r="771" spans="1:6">
      <c r="A771" s="49"/>
      <c r="B771" s="70"/>
      <c r="C771" s="77"/>
      <c r="D771" s="78"/>
      <c r="E771" s="72"/>
      <c r="F771" s="79"/>
    </row>
    <row r="772" spans="1:6">
      <c r="A772" s="38"/>
      <c r="B772" s="39"/>
      <c r="C772" s="40"/>
      <c r="D772" s="75"/>
      <c r="E772" s="62" t="s">
        <v>52</v>
      </c>
      <c r="F772" s="79">
        <v>0</v>
      </c>
    </row>
    <row r="773" spans="1:6">
      <c r="A773" s="38"/>
      <c r="B773" s="39"/>
      <c r="C773" s="40"/>
      <c r="D773" s="41"/>
      <c r="E773" s="42"/>
      <c r="F773" s="43"/>
    </row>
    <row r="774" spans="1:6" ht="15" thickBot="1">
      <c r="A774" s="80"/>
      <c r="B774" s="81"/>
      <c r="C774" s="82"/>
      <c r="D774" s="83" t="s">
        <v>53</v>
      </c>
      <c r="E774" s="84"/>
      <c r="F774" s="187">
        <f>SUM(F758+F763+F768+F772)</f>
        <v>5185.6370000000006</v>
      </c>
    </row>
    <row r="775" spans="1:6" ht="15" thickBot="1">
      <c r="A775" s="148"/>
      <c r="B775" s="149"/>
      <c r="C775" s="150"/>
      <c r="D775" s="151"/>
      <c r="E775" s="152"/>
      <c r="F775" s="153"/>
    </row>
    <row r="776" spans="1:6">
      <c r="A776" s="31" t="s">
        <v>10</v>
      </c>
      <c r="B776" s="259"/>
      <c r="C776" s="259"/>
      <c r="D776" s="32" t="s">
        <v>2</v>
      </c>
      <c r="E776" s="33" t="s">
        <v>32</v>
      </c>
      <c r="F776" s="34" t="s">
        <v>33</v>
      </c>
    </row>
    <row r="777" spans="1:6">
      <c r="A777" s="260" t="str">
        <f>PRESUPUESTO!B40</f>
        <v xml:space="preserve">ESMALTE SOBRE LAMINA LINEAL </v>
      </c>
      <c r="B777" s="261"/>
      <c r="C777" s="262"/>
      <c r="D777" s="35"/>
      <c r="E777" s="36" t="s">
        <v>55</v>
      </c>
      <c r="F777" s="37"/>
    </row>
    <row r="778" spans="1:6">
      <c r="A778" s="38"/>
      <c r="B778" s="39"/>
      <c r="C778" s="40"/>
      <c r="D778" s="92"/>
      <c r="E778" s="42"/>
      <c r="F778" s="43"/>
    </row>
    <row r="779" spans="1:6">
      <c r="A779" s="44" t="s">
        <v>56</v>
      </c>
      <c r="B779" s="66" t="s">
        <v>42</v>
      </c>
      <c r="C779" s="66" t="s">
        <v>109</v>
      </c>
      <c r="D779" s="67" t="s">
        <v>58</v>
      </c>
      <c r="E779" s="68" t="s">
        <v>59</v>
      </c>
      <c r="F779" s="69" t="s">
        <v>45</v>
      </c>
    </row>
    <row r="780" spans="1:6">
      <c r="A780" s="49" t="s">
        <v>229</v>
      </c>
      <c r="B780" s="70" t="s">
        <v>87</v>
      </c>
      <c r="C780" s="77">
        <v>1.4999999999999999E-2</v>
      </c>
      <c r="D780" s="71">
        <v>0</v>
      </c>
      <c r="E780" s="72">
        <v>109124</v>
      </c>
      <c r="F780" s="79">
        <f t="shared" ref="F780:F782" si="22">C780*E780*(1+D780/100)</f>
        <v>1636.86</v>
      </c>
    </row>
    <row r="781" spans="1:6">
      <c r="A781" s="49" t="s">
        <v>230</v>
      </c>
      <c r="B781" s="70" t="s">
        <v>3</v>
      </c>
      <c r="C781" s="77">
        <v>0.16</v>
      </c>
      <c r="D781" s="71">
        <v>0</v>
      </c>
      <c r="E781" s="72">
        <v>1769</v>
      </c>
      <c r="F781" s="79">
        <f t="shared" si="22"/>
        <v>283.04000000000002</v>
      </c>
    </row>
    <row r="782" spans="1:6">
      <c r="A782" s="49" t="s">
        <v>231</v>
      </c>
      <c r="B782" s="70" t="s">
        <v>87</v>
      </c>
      <c r="C782" s="77">
        <v>0.01</v>
      </c>
      <c r="D782" s="71">
        <v>0</v>
      </c>
      <c r="E782" s="72">
        <v>29525</v>
      </c>
      <c r="F782" s="79">
        <f t="shared" si="22"/>
        <v>295.25</v>
      </c>
    </row>
    <row r="783" spans="1:6">
      <c r="A783" s="55"/>
      <c r="B783" s="56"/>
      <c r="C783" s="57"/>
      <c r="D783" s="58"/>
      <c r="E783" s="59"/>
      <c r="F783" s="60"/>
    </row>
    <row r="784" spans="1:6">
      <c r="A784" s="38"/>
      <c r="B784" s="39"/>
      <c r="C784" s="40"/>
      <c r="D784" s="85"/>
      <c r="E784" s="62" t="s">
        <v>60</v>
      </c>
      <c r="F784" s="63">
        <f>SUM(F780:F783)</f>
        <v>2215.1499999999996</v>
      </c>
    </row>
    <row r="785" spans="1:6">
      <c r="A785" s="38"/>
      <c r="B785" s="39"/>
      <c r="C785" s="40"/>
      <c r="D785" s="92"/>
      <c r="E785" s="42"/>
      <c r="F785" s="64"/>
    </row>
    <row r="786" spans="1:6">
      <c r="A786" s="44" t="s">
        <v>34</v>
      </c>
      <c r="B786" s="45" t="s">
        <v>11</v>
      </c>
      <c r="C786" s="45" t="s">
        <v>35</v>
      </c>
      <c r="D786" s="46" t="s">
        <v>36</v>
      </c>
      <c r="E786" s="47" t="s">
        <v>111</v>
      </c>
      <c r="F786" s="48" t="s">
        <v>38</v>
      </c>
    </row>
    <row r="787" spans="1:6">
      <c r="A787" s="49" t="s">
        <v>62</v>
      </c>
      <c r="B787" s="50">
        <v>383882</v>
      </c>
      <c r="C787" s="51">
        <v>1.8</v>
      </c>
      <c r="D787" s="52">
        <f>B787</f>
        <v>383882</v>
      </c>
      <c r="E787" s="53">
        <v>88</v>
      </c>
      <c r="F787" s="54">
        <f>D787/E787</f>
        <v>4362.295454545455</v>
      </c>
    </row>
    <row r="788" spans="1:6">
      <c r="A788" s="49"/>
      <c r="B788" s="50"/>
      <c r="C788" s="51"/>
      <c r="D788" s="52"/>
      <c r="E788" s="53"/>
      <c r="F788" s="54"/>
    </row>
    <row r="789" spans="1:6">
      <c r="A789" s="55"/>
      <c r="B789" s="56"/>
      <c r="C789" s="57"/>
      <c r="D789" s="58"/>
      <c r="E789" s="59"/>
      <c r="F789" s="60"/>
    </row>
    <row r="790" spans="1:6">
      <c r="A790" s="38"/>
      <c r="B790" s="39"/>
      <c r="C790" s="40"/>
      <c r="D790" s="61"/>
      <c r="E790" s="62" t="s">
        <v>39</v>
      </c>
      <c r="F790" s="63">
        <f>SUM(F787:F789)</f>
        <v>4362.295454545455</v>
      </c>
    </row>
    <row r="791" spans="1:6">
      <c r="A791" s="38"/>
      <c r="B791" s="39"/>
      <c r="C791" s="40"/>
      <c r="D791" s="92"/>
      <c r="E791" s="42"/>
      <c r="F791" s="64"/>
    </row>
    <row r="792" spans="1:6">
      <c r="A792" s="65" t="s">
        <v>40</v>
      </c>
      <c r="B792" s="66" t="s">
        <v>41</v>
      </c>
      <c r="C792" s="66" t="s">
        <v>42</v>
      </c>
      <c r="D792" s="67" t="s">
        <v>43</v>
      </c>
      <c r="E792" s="68" t="s">
        <v>44</v>
      </c>
      <c r="F792" s="69" t="s">
        <v>45</v>
      </c>
    </row>
    <row r="793" spans="1:6">
      <c r="A793" s="49" t="s">
        <v>46</v>
      </c>
      <c r="B793" s="70"/>
      <c r="C793" s="57" t="s">
        <v>126</v>
      </c>
      <c r="D793" s="168">
        <v>0.02</v>
      </c>
      <c r="E793" s="59">
        <v>4362.29</v>
      </c>
      <c r="F793" s="73">
        <f>D793*E793</f>
        <v>87.245800000000003</v>
      </c>
    </row>
    <row r="794" spans="1:6">
      <c r="A794" s="55"/>
      <c r="B794" s="56"/>
      <c r="C794" s="57"/>
      <c r="D794" s="58"/>
      <c r="E794" s="59"/>
      <c r="F794" s="60"/>
    </row>
    <row r="795" spans="1:6">
      <c r="A795" s="38"/>
      <c r="B795" s="39"/>
      <c r="C795" s="40"/>
      <c r="D795" s="75"/>
      <c r="E795" s="62" t="s">
        <v>48</v>
      </c>
      <c r="F795" s="63">
        <f>SUM(F793:F794)</f>
        <v>87.245800000000003</v>
      </c>
    </row>
    <row r="796" spans="1:6">
      <c r="A796" s="38"/>
      <c r="B796" s="39"/>
      <c r="C796" s="40"/>
      <c r="D796" s="92"/>
      <c r="E796" s="42"/>
      <c r="F796" s="64"/>
    </row>
    <row r="797" spans="1:6">
      <c r="A797" s="44" t="s">
        <v>49</v>
      </c>
      <c r="B797" s="66" t="s">
        <v>0</v>
      </c>
      <c r="C797" s="66" t="s">
        <v>50</v>
      </c>
      <c r="D797" s="76" t="s">
        <v>51</v>
      </c>
      <c r="E797" s="68" t="s">
        <v>44</v>
      </c>
      <c r="F797" s="69" t="s">
        <v>45</v>
      </c>
    </row>
    <row r="798" spans="1:6">
      <c r="A798" s="49"/>
      <c r="B798" s="70"/>
      <c r="C798" s="77"/>
      <c r="D798" s="71"/>
      <c r="E798" s="72"/>
      <c r="F798" s="79"/>
    </row>
    <row r="799" spans="1:6">
      <c r="A799" s="38"/>
      <c r="B799" s="39"/>
      <c r="C799" s="40"/>
      <c r="D799" s="75"/>
      <c r="E799" s="62" t="s">
        <v>52</v>
      </c>
      <c r="F799" s="79">
        <v>0</v>
      </c>
    </row>
    <row r="800" spans="1:6">
      <c r="A800" s="38"/>
      <c r="B800" s="39"/>
      <c r="C800" s="40"/>
      <c r="D800" s="92"/>
      <c r="E800" s="42"/>
      <c r="F800" s="43"/>
    </row>
    <row r="801" spans="1:6" ht="15" thickBot="1">
      <c r="A801" s="80"/>
      <c r="B801" s="81"/>
      <c r="C801" s="82"/>
      <c r="D801" s="83" t="s">
        <v>53</v>
      </c>
      <c r="E801" s="84"/>
      <c r="F801" s="187">
        <f>SUM(F784+F790+F795+F799)</f>
        <v>6664.6912545454543</v>
      </c>
    </row>
    <row r="802" spans="1:6" ht="15" thickBot="1">
      <c r="A802" s="148"/>
      <c r="B802" s="149"/>
      <c r="C802" s="150"/>
      <c r="D802" s="151"/>
      <c r="E802" s="152"/>
      <c r="F802" s="153"/>
    </row>
    <row r="803" spans="1:6">
      <c r="A803" s="31" t="s">
        <v>10</v>
      </c>
      <c r="B803" s="259"/>
      <c r="C803" s="259"/>
      <c r="D803" s="32" t="s">
        <v>2</v>
      </c>
      <c r="E803" s="33" t="s">
        <v>32</v>
      </c>
      <c r="F803" s="34" t="s">
        <v>33</v>
      </c>
    </row>
    <row r="804" spans="1:6">
      <c r="A804" s="260" t="str">
        <f>PRESUPUESTO!B41</f>
        <v>LIMPIEZA LAVADO PISO [AC.MURIATICO 10%]</v>
      </c>
      <c r="B804" s="261"/>
      <c r="C804" s="262"/>
      <c r="D804" s="35"/>
      <c r="E804" s="36" t="s">
        <v>1</v>
      </c>
      <c r="F804" s="37"/>
    </row>
    <row r="805" spans="1:6">
      <c r="A805" s="38"/>
      <c r="B805" s="39"/>
      <c r="C805" s="40"/>
      <c r="D805" s="92"/>
      <c r="E805" s="42"/>
      <c r="F805" s="43"/>
    </row>
    <row r="806" spans="1:6">
      <c r="A806" s="44" t="s">
        <v>56</v>
      </c>
      <c r="B806" s="66" t="s">
        <v>42</v>
      </c>
      <c r="C806" s="66" t="s">
        <v>115</v>
      </c>
      <c r="D806" s="67" t="s">
        <v>58</v>
      </c>
      <c r="E806" s="68" t="s">
        <v>59</v>
      </c>
      <c r="F806" s="69" t="s">
        <v>45</v>
      </c>
    </row>
    <row r="807" spans="1:6">
      <c r="A807" s="49" t="s">
        <v>238</v>
      </c>
      <c r="B807" s="70" t="s">
        <v>87</v>
      </c>
      <c r="C807" s="77">
        <v>0.01</v>
      </c>
      <c r="D807" s="71"/>
      <c r="E807" s="72">
        <v>24214</v>
      </c>
      <c r="F807" s="79">
        <f t="shared" ref="F807" si="23">C807*E807*(1+D807/100)</f>
        <v>242.14000000000001</v>
      </c>
    </row>
    <row r="808" spans="1:6">
      <c r="A808" s="55"/>
      <c r="B808" s="56"/>
      <c r="C808" s="57"/>
      <c r="D808" s="58"/>
      <c r="E808" s="59"/>
      <c r="F808" s="60"/>
    </row>
    <row r="809" spans="1:6">
      <c r="A809" s="38"/>
      <c r="B809" s="39"/>
      <c r="C809" s="40"/>
      <c r="D809" s="85"/>
      <c r="E809" s="62" t="s">
        <v>60</v>
      </c>
      <c r="F809" s="63">
        <f>SUM(F807:F808)</f>
        <v>242.14000000000001</v>
      </c>
    </row>
    <row r="810" spans="1:6">
      <c r="A810" s="38"/>
      <c r="B810" s="39"/>
      <c r="C810" s="40"/>
      <c r="D810" s="92"/>
      <c r="E810" s="42"/>
      <c r="F810" s="64"/>
    </row>
    <row r="811" spans="1:6">
      <c r="A811" s="44" t="s">
        <v>34</v>
      </c>
      <c r="B811" s="45" t="s">
        <v>11</v>
      </c>
      <c r="C811" s="45" t="s">
        <v>35</v>
      </c>
      <c r="D811" s="46" t="s">
        <v>36</v>
      </c>
      <c r="E811" s="47" t="s">
        <v>116</v>
      </c>
      <c r="F811" s="48" t="s">
        <v>38</v>
      </c>
    </row>
    <row r="812" spans="1:6">
      <c r="A812" s="49" t="s">
        <v>62</v>
      </c>
      <c r="B812" s="50">
        <v>383882</v>
      </c>
      <c r="C812" s="51">
        <v>1.8</v>
      </c>
      <c r="D812" s="52">
        <f>B812</f>
        <v>383882</v>
      </c>
      <c r="E812" s="53">
        <v>266.66000000000003</v>
      </c>
      <c r="F812" s="54">
        <f>D812/E812</f>
        <v>1439.5934898372459</v>
      </c>
    </row>
    <row r="813" spans="1:6">
      <c r="A813" s="49"/>
      <c r="B813" s="50"/>
      <c r="C813" s="51"/>
      <c r="D813" s="52"/>
      <c r="E813" s="53"/>
      <c r="F813" s="54"/>
    </row>
    <row r="814" spans="1:6">
      <c r="A814" s="55"/>
      <c r="B814" s="56"/>
      <c r="C814" s="57"/>
      <c r="D814" s="58"/>
      <c r="E814" s="59"/>
      <c r="F814" s="60"/>
    </row>
    <row r="815" spans="1:6">
      <c r="A815" s="38"/>
      <c r="B815" s="39"/>
      <c r="C815" s="40"/>
      <c r="D815" s="61"/>
      <c r="E815" s="62" t="s">
        <v>39</v>
      </c>
      <c r="F815" s="63">
        <f>SUM(F812:F814)</f>
        <v>1439.5934898372459</v>
      </c>
    </row>
    <row r="816" spans="1:6">
      <c r="A816" s="38"/>
      <c r="B816" s="39"/>
      <c r="C816" s="40"/>
      <c r="D816" s="92"/>
      <c r="E816" s="42"/>
      <c r="F816" s="64"/>
    </row>
    <row r="817" spans="1:6">
      <c r="A817" s="65" t="s">
        <v>40</v>
      </c>
      <c r="B817" s="66" t="s">
        <v>41</v>
      </c>
      <c r="C817" s="66" t="s">
        <v>42</v>
      </c>
      <c r="D817" s="67" t="s">
        <v>43</v>
      </c>
      <c r="E817" s="68" t="s">
        <v>44</v>
      </c>
      <c r="F817" s="69" t="s">
        <v>45</v>
      </c>
    </row>
    <row r="818" spans="1:6">
      <c r="A818" s="49" t="s">
        <v>46</v>
      </c>
      <c r="B818" s="70"/>
      <c r="C818" s="57" t="s">
        <v>239</v>
      </c>
      <c r="D818" s="168">
        <v>7.0000000000000007E-2</v>
      </c>
      <c r="E818" s="59">
        <v>1439.59</v>
      </c>
      <c r="F818" s="73">
        <f>D818*E818</f>
        <v>100.77130000000001</v>
      </c>
    </row>
    <row r="819" spans="1:6" ht="22.8">
      <c r="A819" s="55" t="s">
        <v>227</v>
      </c>
      <c r="B819" s="56"/>
      <c r="C819" s="57" t="s">
        <v>13</v>
      </c>
      <c r="D819" s="58">
        <v>2E-3</v>
      </c>
      <c r="E819" s="59">
        <v>288719</v>
      </c>
      <c r="F819" s="73">
        <f>D819*E819</f>
        <v>577.43799999999999</v>
      </c>
    </row>
    <row r="820" spans="1:6">
      <c r="A820" s="38"/>
      <c r="B820" s="39"/>
      <c r="C820" s="40"/>
      <c r="D820" s="75"/>
      <c r="E820" s="62" t="s">
        <v>48</v>
      </c>
      <c r="F820" s="63">
        <f>SUM(F818:F819)</f>
        <v>678.20929999999998</v>
      </c>
    </row>
    <row r="821" spans="1:6">
      <c r="A821" s="38"/>
      <c r="B821" s="39"/>
      <c r="C821" s="40"/>
      <c r="D821" s="92"/>
      <c r="E821" s="42"/>
      <c r="F821" s="64"/>
    </row>
    <row r="822" spans="1:6">
      <c r="A822" s="44" t="s">
        <v>49</v>
      </c>
      <c r="B822" s="66" t="s">
        <v>0</v>
      </c>
      <c r="C822" s="66" t="s">
        <v>50</v>
      </c>
      <c r="D822" s="76" t="s">
        <v>51</v>
      </c>
      <c r="E822" s="68" t="s">
        <v>44</v>
      </c>
      <c r="F822" s="69" t="s">
        <v>45</v>
      </c>
    </row>
    <row r="823" spans="1:6">
      <c r="A823" s="49"/>
      <c r="B823" s="70"/>
      <c r="C823" s="77"/>
      <c r="D823" s="71"/>
      <c r="E823" s="72"/>
      <c r="F823" s="79"/>
    </row>
    <row r="824" spans="1:6">
      <c r="A824" s="38"/>
      <c r="B824" s="39"/>
      <c r="C824" s="40"/>
      <c r="D824" s="75"/>
      <c r="E824" s="62" t="s">
        <v>52</v>
      </c>
      <c r="F824" s="79">
        <v>0</v>
      </c>
    </row>
    <row r="825" spans="1:6">
      <c r="A825" s="38"/>
      <c r="B825" s="39"/>
      <c r="C825" s="40"/>
      <c r="D825" s="92"/>
      <c r="E825" s="42"/>
      <c r="F825" s="43"/>
    </row>
    <row r="826" spans="1:6" ht="15" thickBot="1">
      <c r="A826" s="80"/>
      <c r="B826" s="81"/>
      <c r="C826" s="82"/>
      <c r="D826" s="83" t="s">
        <v>53</v>
      </c>
      <c r="E826" s="84"/>
      <c r="F826" s="187">
        <f>SUM(F809+F815+F820+F824)</f>
        <v>2359.942789837246</v>
      </c>
    </row>
    <row r="827" spans="1:6" ht="15" thickBot="1">
      <c r="A827" s="148"/>
      <c r="B827" s="149"/>
      <c r="C827" s="150"/>
      <c r="D827" s="151"/>
      <c r="E827" s="152"/>
      <c r="F827" s="153"/>
    </row>
    <row r="828" spans="1:6">
      <c r="A828" s="31" t="s">
        <v>10</v>
      </c>
      <c r="B828" s="259"/>
      <c r="C828" s="259"/>
      <c r="D828" s="32" t="s">
        <v>2</v>
      </c>
      <c r="E828" s="33" t="s">
        <v>32</v>
      </c>
      <c r="F828" s="34" t="s">
        <v>33</v>
      </c>
    </row>
    <row r="829" spans="1:6">
      <c r="A829" s="260" t="str">
        <f>PRESUPUESTO!B42</f>
        <v>ESMALTE LINEA DEMARCACION</v>
      </c>
      <c r="B829" s="261"/>
      <c r="C829" s="262"/>
      <c r="D829" s="35"/>
      <c r="E829" s="36" t="s">
        <v>55</v>
      </c>
      <c r="F829" s="37"/>
    </row>
    <row r="830" spans="1:6">
      <c r="A830" s="38"/>
      <c r="B830" s="39"/>
      <c r="C830" s="40"/>
      <c r="D830" s="92"/>
      <c r="E830" s="42"/>
      <c r="F830" s="43"/>
    </row>
    <row r="831" spans="1:6">
      <c r="A831" s="44" t="s">
        <v>56</v>
      </c>
      <c r="B831" s="66" t="s">
        <v>42</v>
      </c>
      <c r="C831" s="66" t="s">
        <v>57</v>
      </c>
      <c r="D831" s="67" t="s">
        <v>58</v>
      </c>
      <c r="E831" s="68" t="s">
        <v>59</v>
      </c>
      <c r="F831" s="69" t="s">
        <v>45</v>
      </c>
    </row>
    <row r="832" spans="1:6">
      <c r="A832" s="49" t="s">
        <v>85</v>
      </c>
      <c r="B832" s="70" t="s">
        <v>64</v>
      </c>
      <c r="C832" s="77">
        <v>0.02</v>
      </c>
      <c r="D832" s="71">
        <v>0</v>
      </c>
      <c r="E832" s="72">
        <v>7557</v>
      </c>
      <c r="F832" s="79">
        <f t="shared" ref="F832:F834" si="24">C832*E832*(1+D832/100)</f>
        <v>151.14000000000001</v>
      </c>
    </row>
    <row r="833" spans="1:6" ht="22.8">
      <c r="A833" s="49" t="s">
        <v>242</v>
      </c>
      <c r="B833" s="70" t="s">
        <v>87</v>
      </c>
      <c r="C833" s="77">
        <v>5.0000000000000001E-3</v>
      </c>
      <c r="D833" s="71">
        <v>0</v>
      </c>
      <c r="E833" s="72">
        <v>71733</v>
      </c>
      <c r="F833" s="79">
        <f t="shared" si="24"/>
        <v>358.66500000000002</v>
      </c>
    </row>
    <row r="834" spans="1:6" ht="22.8">
      <c r="A834" s="49" t="s">
        <v>243</v>
      </c>
      <c r="B834" s="70" t="s">
        <v>87</v>
      </c>
      <c r="C834" s="77">
        <v>5.0000000000000001E-3</v>
      </c>
      <c r="D834" s="71">
        <v>1</v>
      </c>
      <c r="E834" s="72">
        <v>142368</v>
      </c>
      <c r="F834" s="79">
        <f t="shared" si="24"/>
        <v>718.95839999999998</v>
      </c>
    </row>
    <row r="835" spans="1:6">
      <c r="A835" s="55"/>
      <c r="B835" s="56"/>
      <c r="C835" s="57"/>
      <c r="D835" s="58"/>
      <c r="E835" s="59"/>
      <c r="F835" s="60"/>
    </row>
    <row r="836" spans="1:6">
      <c r="A836" s="38"/>
      <c r="B836" s="39"/>
      <c r="C836" s="40"/>
      <c r="D836" s="85"/>
      <c r="E836" s="62" t="s">
        <v>60</v>
      </c>
      <c r="F836" s="91">
        <f>SUM(F832:F835)</f>
        <v>1228.7634</v>
      </c>
    </row>
    <row r="837" spans="1:6">
      <c r="A837" s="38"/>
      <c r="B837" s="39"/>
      <c r="C837" s="40"/>
      <c r="D837" s="92"/>
      <c r="E837" s="42"/>
      <c r="F837" s="64"/>
    </row>
    <row r="838" spans="1:6">
      <c r="A838" s="44" t="s">
        <v>34</v>
      </c>
      <c r="B838" s="45" t="s">
        <v>11</v>
      </c>
      <c r="C838" s="45" t="s">
        <v>35</v>
      </c>
      <c r="D838" s="46" t="s">
        <v>36</v>
      </c>
      <c r="E838" s="47" t="s">
        <v>61</v>
      </c>
      <c r="F838" s="48" t="s">
        <v>38</v>
      </c>
    </row>
    <row r="839" spans="1:6">
      <c r="A839" s="49" t="s">
        <v>62</v>
      </c>
      <c r="B839" s="50">
        <v>383882</v>
      </c>
      <c r="C839" s="51">
        <v>1.8</v>
      </c>
      <c r="D839" s="52">
        <f>B839</f>
        <v>383882</v>
      </c>
      <c r="E839" s="53">
        <v>320</v>
      </c>
      <c r="F839" s="54">
        <f>D839/E839</f>
        <v>1199.6312499999999</v>
      </c>
    </row>
    <row r="840" spans="1:6">
      <c r="A840" s="55"/>
      <c r="B840" s="56"/>
      <c r="C840" s="57"/>
      <c r="D840" s="58"/>
      <c r="E840" s="59"/>
      <c r="F840" s="60"/>
    </row>
    <row r="841" spans="1:6">
      <c r="A841" s="38"/>
      <c r="B841" s="39"/>
      <c r="C841" s="40"/>
      <c r="D841" s="61"/>
      <c r="E841" s="62" t="s">
        <v>39</v>
      </c>
      <c r="F841" s="91">
        <f>SUM(F839:F840)</f>
        <v>1199.6312499999999</v>
      </c>
    </row>
    <row r="842" spans="1:6">
      <c r="A842" s="38"/>
      <c r="B842" s="39"/>
      <c r="C842" s="40"/>
      <c r="D842" s="92"/>
      <c r="E842" s="42"/>
      <c r="F842" s="64"/>
    </row>
    <row r="843" spans="1:6">
      <c r="A843" s="65" t="s">
        <v>40</v>
      </c>
      <c r="B843" s="66" t="s">
        <v>41</v>
      </c>
      <c r="C843" s="66" t="s">
        <v>42</v>
      </c>
      <c r="D843" s="67" t="s">
        <v>43</v>
      </c>
      <c r="E843" s="68" t="s">
        <v>44</v>
      </c>
      <c r="F843" s="69" t="s">
        <v>45</v>
      </c>
    </row>
    <row r="844" spans="1:6">
      <c r="A844" s="49" t="s">
        <v>46</v>
      </c>
      <c r="B844" s="70"/>
      <c r="C844" s="70" t="s">
        <v>126</v>
      </c>
      <c r="D844" s="74">
        <v>0.06</v>
      </c>
      <c r="E844" s="72">
        <v>1199.6300000000001</v>
      </c>
      <c r="F844" s="73">
        <f>D844*E844</f>
        <v>71.977800000000002</v>
      </c>
    </row>
    <row r="845" spans="1:6">
      <c r="A845" s="49"/>
      <c r="B845" s="70"/>
      <c r="C845" s="70"/>
      <c r="D845" s="71"/>
      <c r="E845" s="72"/>
      <c r="F845" s="73">
        <f>D845*E845</f>
        <v>0</v>
      </c>
    </row>
    <row r="846" spans="1:6">
      <c r="A846" s="55"/>
      <c r="B846" s="56"/>
      <c r="C846" s="57"/>
      <c r="D846" s="58"/>
      <c r="E846" s="59"/>
      <c r="F846" s="60"/>
    </row>
    <row r="847" spans="1:6">
      <c r="A847" s="38"/>
      <c r="B847" s="39"/>
      <c r="C847" s="40"/>
      <c r="D847" s="75"/>
      <c r="E847" s="62" t="s">
        <v>48</v>
      </c>
      <c r="F847" s="63">
        <f>SUM(F844:F846)</f>
        <v>71.977800000000002</v>
      </c>
    </row>
    <row r="848" spans="1:6">
      <c r="A848" s="38"/>
      <c r="B848" s="39"/>
      <c r="C848" s="40"/>
      <c r="D848" s="92"/>
      <c r="E848" s="42"/>
      <c r="F848" s="64"/>
    </row>
    <row r="849" spans="1:6">
      <c r="A849" s="44" t="s">
        <v>49</v>
      </c>
      <c r="B849" s="66" t="s">
        <v>0</v>
      </c>
      <c r="C849" s="66" t="s">
        <v>50</v>
      </c>
      <c r="D849" s="76" t="s">
        <v>51</v>
      </c>
      <c r="E849" s="68" t="s">
        <v>44</v>
      </c>
      <c r="F849" s="69" t="s">
        <v>45</v>
      </c>
    </row>
    <row r="850" spans="1:6">
      <c r="A850" s="49"/>
      <c r="B850" s="70"/>
      <c r="C850" s="77"/>
      <c r="D850" s="71"/>
      <c r="E850" s="72"/>
      <c r="F850" s="79"/>
    </row>
    <row r="851" spans="1:6">
      <c r="A851" s="38"/>
      <c r="B851" s="39"/>
      <c r="C851" s="40"/>
      <c r="D851" s="75"/>
      <c r="E851" s="62" t="s">
        <v>52</v>
      </c>
      <c r="F851" s="79">
        <v>0</v>
      </c>
    </row>
    <row r="852" spans="1:6">
      <c r="A852" s="38"/>
      <c r="B852" s="39"/>
      <c r="C852" s="40"/>
      <c r="D852" s="92"/>
      <c r="E852" s="42"/>
      <c r="F852" s="43"/>
    </row>
    <row r="853" spans="1:6" ht="15" thickBot="1">
      <c r="A853" s="80"/>
      <c r="B853" s="81"/>
      <c r="C853" s="82"/>
      <c r="D853" s="83" t="s">
        <v>53</v>
      </c>
      <c r="E853" s="84"/>
      <c r="F853" s="187">
        <f>SUM(F836+F841+F847+F851)</f>
        <v>2500.3724500000003</v>
      </c>
    </row>
    <row r="854" spans="1:6" ht="15" thickBot="1"/>
    <row r="855" spans="1:6">
      <c r="A855" s="31" t="s">
        <v>10</v>
      </c>
      <c r="B855" s="259"/>
      <c r="C855" s="259"/>
      <c r="D855" s="32" t="s">
        <v>2</v>
      </c>
      <c r="E855" s="33" t="s">
        <v>32</v>
      </c>
      <c r="F855" s="34" t="s">
        <v>33</v>
      </c>
    </row>
    <row r="856" spans="1:6">
      <c r="A856" s="260" t="str">
        <f>PRESUPUESTO!B43</f>
        <v>ESMALTE NAVE METALICA H&lt;=2.2M A&lt;=1.0M-2C</v>
      </c>
      <c r="B856" s="261"/>
      <c r="C856" s="262"/>
      <c r="D856" s="35"/>
      <c r="E856" s="36" t="s">
        <v>3</v>
      </c>
      <c r="F856" s="37"/>
    </row>
    <row r="857" spans="1:6">
      <c r="A857" s="38"/>
      <c r="B857" s="39"/>
      <c r="C857" s="40"/>
      <c r="D857" s="92"/>
      <c r="E857" s="42"/>
      <c r="F857" s="43"/>
    </row>
    <row r="858" spans="1:6">
      <c r="A858" s="44" t="s">
        <v>56</v>
      </c>
      <c r="B858" s="66" t="s">
        <v>42</v>
      </c>
      <c r="C858" s="66" t="s">
        <v>63</v>
      </c>
      <c r="D858" s="67" t="s">
        <v>58</v>
      </c>
      <c r="E858" s="68" t="s">
        <v>59</v>
      </c>
      <c r="F858" s="69" t="s">
        <v>45</v>
      </c>
    </row>
    <row r="859" spans="1:6">
      <c r="A859" s="49" t="s">
        <v>229</v>
      </c>
      <c r="B859" s="70" t="s">
        <v>87</v>
      </c>
      <c r="C859" s="77">
        <v>0.18</v>
      </c>
      <c r="D859" s="71">
        <v>0</v>
      </c>
      <c r="E859" s="72">
        <v>109124</v>
      </c>
      <c r="F859" s="79">
        <f t="shared" ref="F859:F861" si="25">C859*E859*(1+D859/100)</f>
        <v>19642.32</v>
      </c>
    </row>
    <row r="860" spans="1:6">
      <c r="A860" s="49" t="s">
        <v>247</v>
      </c>
      <c r="B860" s="70" t="s">
        <v>3</v>
      </c>
      <c r="C860" s="77">
        <v>1</v>
      </c>
      <c r="D860" s="71">
        <v>0</v>
      </c>
      <c r="E860" s="72">
        <v>1769</v>
      </c>
      <c r="F860" s="79">
        <f t="shared" si="25"/>
        <v>1769</v>
      </c>
    </row>
    <row r="861" spans="1:6">
      <c r="A861" s="49" t="s">
        <v>231</v>
      </c>
      <c r="B861" s="70" t="s">
        <v>87</v>
      </c>
      <c r="C861" s="77">
        <v>2.5000000000000001E-2</v>
      </c>
      <c r="D861" s="71">
        <v>0</v>
      </c>
      <c r="E861" s="72">
        <v>29525</v>
      </c>
      <c r="F861" s="79">
        <f t="shared" si="25"/>
        <v>738.125</v>
      </c>
    </row>
    <row r="862" spans="1:6">
      <c r="A862" s="38"/>
      <c r="B862" s="39"/>
      <c r="C862" s="40"/>
      <c r="D862" s="85"/>
      <c r="E862" s="62" t="s">
        <v>60</v>
      </c>
      <c r="F862" s="63">
        <f>SUM(F859:F861)</f>
        <v>22149.445</v>
      </c>
    </row>
    <row r="863" spans="1:6">
      <c r="A863" s="38"/>
      <c r="B863" s="39"/>
      <c r="C863" s="40"/>
      <c r="D863" s="92"/>
      <c r="E863" s="42"/>
      <c r="F863" s="64"/>
    </row>
    <row r="864" spans="1:6">
      <c r="A864" s="44" t="s">
        <v>34</v>
      </c>
      <c r="B864" s="45" t="s">
        <v>11</v>
      </c>
      <c r="C864" s="45" t="s">
        <v>35</v>
      </c>
      <c r="D864" s="46" t="s">
        <v>36</v>
      </c>
      <c r="E864" s="47" t="s">
        <v>37</v>
      </c>
      <c r="F864" s="48" t="s">
        <v>38</v>
      </c>
    </row>
    <row r="865" spans="1:6">
      <c r="A865" s="49" t="s">
        <v>62</v>
      </c>
      <c r="B865" s="50">
        <v>383882</v>
      </c>
      <c r="C865" s="51">
        <v>1.8</v>
      </c>
      <c r="D865" s="52">
        <f>B865</f>
        <v>383882</v>
      </c>
      <c r="E865" s="53">
        <v>8</v>
      </c>
      <c r="F865" s="54">
        <f>D865/E865</f>
        <v>47985.25</v>
      </c>
    </row>
    <row r="866" spans="1:6">
      <c r="A866" s="55"/>
      <c r="B866" s="56"/>
      <c r="C866" s="57"/>
      <c r="D866" s="58"/>
      <c r="E866" s="59"/>
      <c r="F866" s="60"/>
    </row>
    <row r="867" spans="1:6">
      <c r="A867" s="38"/>
      <c r="B867" s="39"/>
      <c r="C867" s="40"/>
      <c r="D867" s="61"/>
      <c r="E867" s="62" t="s">
        <v>39</v>
      </c>
      <c r="F867" s="63">
        <f>SUM(F865:F866)</f>
        <v>47985.25</v>
      </c>
    </row>
    <row r="868" spans="1:6">
      <c r="A868" s="38"/>
      <c r="B868" s="39"/>
      <c r="C868" s="40"/>
      <c r="D868" s="92"/>
      <c r="E868" s="42"/>
      <c r="F868" s="64"/>
    </row>
    <row r="869" spans="1:6">
      <c r="A869" s="65" t="s">
        <v>40</v>
      </c>
      <c r="B869" s="66" t="s">
        <v>41</v>
      </c>
      <c r="C869" s="66" t="s">
        <v>42</v>
      </c>
      <c r="D869" s="67" t="s">
        <v>43</v>
      </c>
      <c r="E869" s="68" t="s">
        <v>44</v>
      </c>
      <c r="F869" s="69" t="s">
        <v>45</v>
      </c>
    </row>
    <row r="870" spans="1:6">
      <c r="A870" s="49" t="s">
        <v>46</v>
      </c>
      <c r="B870" s="70"/>
      <c r="C870" s="70" t="s">
        <v>239</v>
      </c>
      <c r="D870" s="74">
        <v>0.01</v>
      </c>
      <c r="E870" s="72">
        <v>47985.25</v>
      </c>
      <c r="F870" s="73">
        <f>D870*E870</f>
        <v>479.85250000000002</v>
      </c>
    </row>
    <row r="871" spans="1:6">
      <c r="A871" s="49"/>
      <c r="B871" s="70"/>
      <c r="C871" s="70"/>
      <c r="D871" s="71"/>
      <c r="E871" s="72"/>
      <c r="F871" s="73"/>
    </row>
    <row r="872" spans="1:6">
      <c r="A872" s="55"/>
      <c r="B872" s="56"/>
      <c r="C872" s="57"/>
      <c r="D872" s="58"/>
      <c r="E872" s="59"/>
      <c r="F872" s="60"/>
    </row>
    <row r="873" spans="1:6">
      <c r="A873" s="38"/>
      <c r="B873" s="39"/>
      <c r="C873" s="40"/>
      <c r="D873" s="75"/>
      <c r="E873" s="62" t="s">
        <v>48</v>
      </c>
      <c r="F873" s="63">
        <f>SUM(F870:F872)</f>
        <v>479.85250000000002</v>
      </c>
    </row>
    <row r="874" spans="1:6">
      <c r="A874" s="38"/>
      <c r="B874" s="39"/>
      <c r="C874" s="40"/>
      <c r="D874" s="92"/>
      <c r="E874" s="42"/>
      <c r="F874" s="64"/>
    </row>
    <row r="875" spans="1:6">
      <c r="A875" s="44" t="s">
        <v>49</v>
      </c>
      <c r="B875" s="66" t="s">
        <v>0</v>
      </c>
      <c r="C875" s="66" t="s">
        <v>50</v>
      </c>
      <c r="D875" s="76" t="s">
        <v>51</v>
      </c>
      <c r="E875" s="68" t="s">
        <v>44</v>
      </c>
      <c r="F875" s="69" t="s">
        <v>45</v>
      </c>
    </row>
    <row r="876" spans="1:6">
      <c r="A876" s="49"/>
      <c r="B876" s="70"/>
      <c r="C876" s="77"/>
      <c r="D876" s="71"/>
      <c r="E876" s="72"/>
      <c r="F876" s="79"/>
    </row>
    <row r="877" spans="1:6">
      <c r="A877" s="38"/>
      <c r="B877" s="39"/>
      <c r="C877" s="40"/>
      <c r="D877" s="75"/>
      <c r="E877" s="62" t="s">
        <v>52</v>
      </c>
      <c r="F877" s="79">
        <v>0</v>
      </c>
    </row>
    <row r="878" spans="1:6">
      <c r="A878" s="38"/>
      <c r="B878" s="39"/>
      <c r="C878" s="40"/>
      <c r="D878" s="92"/>
      <c r="E878" s="42"/>
      <c r="F878" s="43"/>
    </row>
    <row r="879" spans="1:6" ht="15" thickBot="1">
      <c r="A879" s="80"/>
      <c r="B879" s="81"/>
      <c r="C879" s="82"/>
      <c r="D879" s="83" t="s">
        <v>53</v>
      </c>
      <c r="E879" s="84"/>
      <c r="F879" s="187">
        <f>SUM(F862+F867+F873+F877)</f>
        <v>70614.547500000001</v>
      </c>
    </row>
    <row r="880" spans="1:6" ht="15" thickBot="1">
      <c r="A880" s="148"/>
      <c r="B880" s="149"/>
      <c r="C880" s="150"/>
      <c r="D880" s="151"/>
      <c r="E880" s="152"/>
      <c r="F880" s="153"/>
    </row>
    <row r="881" spans="1:10">
      <c r="A881" s="31" t="s">
        <v>10</v>
      </c>
      <c r="B881" s="259"/>
      <c r="C881" s="259"/>
      <c r="D881" s="32" t="s">
        <v>2</v>
      </c>
      <c r="E881" s="33" t="s">
        <v>32</v>
      </c>
      <c r="F881" s="34" t="s">
        <v>33</v>
      </c>
    </row>
    <row r="882" spans="1:10">
      <c r="A882" s="260" t="str">
        <f>PRESUPUESTO!B44</f>
        <v>REPINTE VENTANA - REJA</v>
      </c>
      <c r="B882" s="261"/>
      <c r="C882" s="262"/>
      <c r="D882" s="35"/>
      <c r="E882" s="36" t="s">
        <v>1</v>
      </c>
      <c r="F882" s="37"/>
    </row>
    <row r="883" spans="1:10">
      <c r="A883" s="38"/>
      <c r="B883" s="39"/>
      <c r="C883" s="40"/>
      <c r="D883" s="41"/>
      <c r="E883" s="42"/>
      <c r="F883" s="43"/>
    </row>
    <row r="884" spans="1:10">
      <c r="A884" s="44" t="s">
        <v>56</v>
      </c>
      <c r="B884" s="66" t="s">
        <v>42</v>
      </c>
      <c r="C884" s="66" t="s">
        <v>109</v>
      </c>
      <c r="D884" s="67" t="s">
        <v>254</v>
      </c>
      <c r="E884" s="68" t="s">
        <v>59</v>
      </c>
      <c r="F884" s="69" t="s">
        <v>45</v>
      </c>
    </row>
    <row r="885" spans="1:10">
      <c r="A885" s="49" t="s">
        <v>251</v>
      </c>
      <c r="B885" s="70" t="s">
        <v>87</v>
      </c>
      <c r="C885" s="77">
        <v>5.0000000000000001E-3</v>
      </c>
      <c r="D885" s="166">
        <v>0</v>
      </c>
      <c r="E885" s="72">
        <v>102192</v>
      </c>
      <c r="F885" s="79">
        <f t="shared" ref="F885:F889" si="26">C885*E885*(1+D885/100)</f>
        <v>510.96000000000004</v>
      </c>
      <c r="H885" s="155"/>
      <c r="I885" s="156"/>
      <c r="J885" s="157"/>
    </row>
    <row r="886" spans="1:10">
      <c r="A886" s="49" t="s">
        <v>85</v>
      </c>
      <c r="B886" s="70" t="s">
        <v>253</v>
      </c>
      <c r="C886" s="77">
        <v>0.05</v>
      </c>
      <c r="D886" s="166">
        <v>0</v>
      </c>
      <c r="E886" s="72">
        <v>7557</v>
      </c>
      <c r="F886" s="79">
        <f t="shared" si="26"/>
        <v>377.85</v>
      </c>
      <c r="H886" s="155"/>
      <c r="I886" s="156"/>
      <c r="J886" s="157"/>
    </row>
    <row r="887" spans="1:10">
      <c r="A887" s="49" t="s">
        <v>252</v>
      </c>
      <c r="B887" s="70" t="s">
        <v>87</v>
      </c>
      <c r="C887" s="77">
        <v>3.5000000000000003E-2</v>
      </c>
      <c r="D887" s="166">
        <v>0</v>
      </c>
      <c r="E887" s="72">
        <v>82242</v>
      </c>
      <c r="F887" s="79">
        <f t="shared" si="26"/>
        <v>2878.4700000000003</v>
      </c>
      <c r="H887" s="155"/>
      <c r="I887" s="156"/>
      <c r="J887" s="157"/>
    </row>
    <row r="888" spans="1:10">
      <c r="A888" s="49" t="s">
        <v>81</v>
      </c>
      <c r="B888" s="70" t="s">
        <v>3</v>
      </c>
      <c r="C888" s="77">
        <v>1.2</v>
      </c>
      <c r="D888" s="166">
        <v>0</v>
      </c>
      <c r="E888" s="72">
        <v>1769</v>
      </c>
      <c r="F888" s="79">
        <f t="shared" si="26"/>
        <v>2122.7999999999997</v>
      </c>
      <c r="H888" s="155"/>
      <c r="I888" s="156"/>
      <c r="J888" s="157"/>
    </row>
    <row r="889" spans="1:10">
      <c r="A889" s="49" t="s">
        <v>231</v>
      </c>
      <c r="B889" s="70" t="s">
        <v>87</v>
      </c>
      <c r="C889" s="77">
        <v>0.04</v>
      </c>
      <c r="D889" s="166">
        <v>0</v>
      </c>
      <c r="E889" s="72">
        <v>29525</v>
      </c>
      <c r="F889" s="79">
        <f t="shared" si="26"/>
        <v>1181</v>
      </c>
      <c r="H889" s="155"/>
      <c r="I889" s="156"/>
      <c r="J889" s="157"/>
    </row>
    <row r="890" spans="1:10">
      <c r="A890" s="55"/>
      <c r="B890" s="56"/>
      <c r="C890" s="57"/>
      <c r="D890" s="58"/>
      <c r="E890" s="59"/>
      <c r="F890" s="60"/>
    </row>
    <row r="891" spans="1:10">
      <c r="A891" s="38"/>
      <c r="B891" s="39"/>
      <c r="C891" s="40"/>
      <c r="D891" s="85"/>
      <c r="E891" s="62" t="s">
        <v>60</v>
      </c>
      <c r="F891" s="63">
        <f>SUM(F885:F890)</f>
        <v>7071.08</v>
      </c>
    </row>
    <row r="892" spans="1:10">
      <c r="A892" s="38"/>
      <c r="B892" s="39"/>
      <c r="C892" s="40"/>
      <c r="D892" s="41"/>
      <c r="E892" s="42"/>
      <c r="F892" s="64"/>
    </row>
    <row r="893" spans="1:10">
      <c r="A893" s="44" t="s">
        <v>34</v>
      </c>
      <c r="B893" s="45" t="s">
        <v>11</v>
      </c>
      <c r="C893" s="45" t="s">
        <v>35</v>
      </c>
      <c r="D893" s="46" t="s">
        <v>36</v>
      </c>
      <c r="E893" s="47" t="s">
        <v>111</v>
      </c>
      <c r="F893" s="48" t="s">
        <v>38</v>
      </c>
    </row>
    <row r="894" spans="1:10">
      <c r="A894" s="49" t="s">
        <v>62</v>
      </c>
      <c r="B894" s="50">
        <v>383882</v>
      </c>
      <c r="C894" s="51">
        <v>1.8</v>
      </c>
      <c r="D894" s="52">
        <f>B894</f>
        <v>383882</v>
      </c>
      <c r="E894" s="53">
        <v>20</v>
      </c>
      <c r="F894" s="54">
        <f>D894/E894</f>
        <v>19194.099999999999</v>
      </c>
    </row>
    <row r="895" spans="1:10">
      <c r="A895" s="55"/>
      <c r="B895" s="56"/>
      <c r="C895" s="57"/>
      <c r="D895" s="58"/>
      <c r="E895" s="59"/>
      <c r="F895" s="60"/>
    </row>
    <row r="896" spans="1:10">
      <c r="A896" s="38"/>
      <c r="B896" s="39"/>
      <c r="C896" s="40"/>
      <c r="D896" s="61"/>
      <c r="E896" s="62" t="s">
        <v>39</v>
      </c>
      <c r="F896" s="63">
        <f>SUM(F894:F895)</f>
        <v>19194.099999999999</v>
      </c>
    </row>
    <row r="897" spans="1:6">
      <c r="A897" s="38"/>
      <c r="B897" s="39"/>
      <c r="C897" s="40"/>
      <c r="D897" s="41"/>
      <c r="E897" s="42"/>
      <c r="F897" s="64"/>
    </row>
    <row r="898" spans="1:6">
      <c r="A898" s="65" t="s">
        <v>40</v>
      </c>
      <c r="B898" s="66" t="s">
        <v>41</v>
      </c>
      <c r="C898" s="66" t="s">
        <v>42</v>
      </c>
      <c r="D898" s="67" t="s">
        <v>43</v>
      </c>
      <c r="E898" s="68" t="s">
        <v>44</v>
      </c>
      <c r="F898" s="69" t="s">
        <v>45</v>
      </c>
    </row>
    <row r="899" spans="1:6">
      <c r="A899" s="49" t="s">
        <v>46</v>
      </c>
      <c r="B899" s="70"/>
      <c r="C899" s="70" t="s">
        <v>239</v>
      </c>
      <c r="D899" s="74">
        <v>0.01</v>
      </c>
      <c r="E899" s="72">
        <v>19194.099999999999</v>
      </c>
      <c r="F899" s="73">
        <f>D899*E899</f>
        <v>191.941</v>
      </c>
    </row>
    <row r="900" spans="1:6">
      <c r="A900" s="55"/>
      <c r="B900" s="56"/>
      <c r="C900" s="57"/>
      <c r="D900" s="58"/>
      <c r="E900" s="59"/>
      <c r="F900" s="60"/>
    </row>
    <row r="901" spans="1:6">
      <c r="A901" s="38"/>
      <c r="B901" s="39"/>
      <c r="C901" s="40"/>
      <c r="D901" s="75"/>
      <c r="E901" s="62" t="s">
        <v>48</v>
      </c>
      <c r="F901" s="63">
        <f>SUM(F899:F900)</f>
        <v>191.941</v>
      </c>
    </row>
    <row r="902" spans="1:6">
      <c r="A902" s="38"/>
      <c r="B902" s="39"/>
      <c r="C902" s="40"/>
      <c r="D902" s="41"/>
      <c r="E902" s="42"/>
      <c r="F902" s="64"/>
    </row>
    <row r="903" spans="1:6">
      <c r="A903" s="44" t="s">
        <v>49</v>
      </c>
      <c r="B903" s="66" t="s">
        <v>0</v>
      </c>
      <c r="C903" s="66" t="s">
        <v>50</v>
      </c>
      <c r="D903" s="76" t="s">
        <v>51</v>
      </c>
      <c r="E903" s="68" t="s">
        <v>44</v>
      </c>
      <c r="F903" s="69" t="s">
        <v>45</v>
      </c>
    </row>
    <row r="904" spans="1:6">
      <c r="A904" s="49"/>
      <c r="B904" s="70"/>
      <c r="C904" s="77"/>
      <c r="D904" s="78"/>
      <c r="E904" s="72"/>
      <c r="F904" s="79"/>
    </row>
    <row r="905" spans="1:6">
      <c r="A905" s="38"/>
      <c r="B905" s="39"/>
      <c r="C905" s="40"/>
      <c r="D905" s="75"/>
      <c r="E905" s="62" t="s">
        <v>52</v>
      </c>
      <c r="F905" s="91">
        <f>SUM(F904)</f>
        <v>0</v>
      </c>
    </row>
    <row r="906" spans="1:6">
      <c r="A906" s="38"/>
      <c r="B906" s="39"/>
      <c r="C906" s="40"/>
      <c r="D906" s="41"/>
      <c r="E906" s="42"/>
      <c r="F906" s="43"/>
    </row>
    <row r="907" spans="1:6" ht="15" thickBot="1">
      <c r="A907" s="80"/>
      <c r="B907" s="81"/>
      <c r="C907" s="82"/>
      <c r="D907" s="83" t="s">
        <v>53</v>
      </c>
      <c r="E907" s="84"/>
      <c r="F907" s="187">
        <f>F891+F896+F901+F905</f>
        <v>26457.120999999999</v>
      </c>
    </row>
    <row r="908" spans="1:6" ht="15" thickBot="1">
      <c r="A908" s="148"/>
      <c r="B908" s="149"/>
      <c r="C908" s="150"/>
      <c r="D908" s="151"/>
      <c r="E908" s="152"/>
      <c r="F908" s="153"/>
    </row>
    <row r="909" spans="1:6">
      <c r="A909" s="31" t="s">
        <v>10</v>
      </c>
      <c r="B909" s="259"/>
      <c r="C909" s="259"/>
      <c r="D909" s="32" t="s">
        <v>2</v>
      </c>
      <c r="E909" s="33" t="s">
        <v>32</v>
      </c>
      <c r="F909" s="34" t="s">
        <v>33</v>
      </c>
    </row>
    <row r="910" spans="1:6">
      <c r="A910" s="260" t="str">
        <f>PRESUPUESTO!B47</f>
        <v xml:space="preserve">ENCHAPE CERAMICA 20X20 -1 CALIDAD </v>
      </c>
      <c r="B910" s="261"/>
      <c r="C910" s="262"/>
      <c r="D910" s="35"/>
      <c r="E910" s="36" t="s">
        <v>1</v>
      </c>
      <c r="F910" s="37"/>
    </row>
    <row r="911" spans="1:6">
      <c r="A911" s="38"/>
      <c r="B911" s="39"/>
      <c r="C911" s="40"/>
      <c r="D911" s="41"/>
      <c r="E911" s="42"/>
      <c r="F911" s="43"/>
    </row>
    <row r="912" spans="1:6">
      <c r="A912" s="44" t="s">
        <v>56</v>
      </c>
      <c r="B912" s="66" t="s">
        <v>42</v>
      </c>
      <c r="C912" s="66" t="s">
        <v>109</v>
      </c>
      <c r="D912" s="67" t="s">
        <v>254</v>
      </c>
      <c r="E912" s="68" t="s">
        <v>59</v>
      </c>
      <c r="F912" s="69" t="s">
        <v>45</v>
      </c>
    </row>
    <row r="913" spans="1:6">
      <c r="A913" s="49" t="s">
        <v>76</v>
      </c>
      <c r="B913" s="70" t="s">
        <v>77</v>
      </c>
      <c r="C913" s="77">
        <v>0.01</v>
      </c>
      <c r="D913" s="166">
        <v>0</v>
      </c>
      <c r="E913" s="72">
        <v>78720</v>
      </c>
      <c r="F913" s="79">
        <f t="shared" ref="F913:F916" si="27">C913*E913*(1+D913/100)</f>
        <v>787.2</v>
      </c>
    </row>
    <row r="914" spans="1:6">
      <c r="A914" s="49" t="s">
        <v>261</v>
      </c>
      <c r="B914" s="70" t="s">
        <v>1</v>
      </c>
      <c r="C914" s="77">
        <v>1</v>
      </c>
      <c r="D914" s="166">
        <v>0.01</v>
      </c>
      <c r="E914" s="72">
        <v>39771</v>
      </c>
      <c r="F914" s="79">
        <v>40168.71</v>
      </c>
    </row>
    <row r="915" spans="1:6">
      <c r="A915" s="49" t="s">
        <v>74</v>
      </c>
      <c r="B915" s="70" t="s">
        <v>9</v>
      </c>
      <c r="C915" s="77">
        <v>3</v>
      </c>
      <c r="D915" s="166">
        <v>0.02</v>
      </c>
      <c r="E915" s="72">
        <v>2742</v>
      </c>
      <c r="F915" s="79">
        <v>8390.52</v>
      </c>
    </row>
    <row r="916" spans="1:6">
      <c r="A916" s="49" t="s">
        <v>75</v>
      </c>
      <c r="B916" s="70" t="s">
        <v>9</v>
      </c>
      <c r="C916" s="77">
        <v>0.2</v>
      </c>
      <c r="D916" s="166">
        <v>0</v>
      </c>
      <c r="E916" s="72">
        <v>9561</v>
      </c>
      <c r="F916" s="79">
        <f t="shared" si="27"/>
        <v>1912.2</v>
      </c>
    </row>
    <row r="917" spans="1:6">
      <c r="A917" s="38"/>
      <c r="B917" s="39"/>
      <c r="C917" s="40"/>
      <c r="D917" s="85"/>
      <c r="E917" s="62" t="s">
        <v>60</v>
      </c>
      <c r="F917" s="63">
        <f>SUM(F913:F916)</f>
        <v>51258.62999999999</v>
      </c>
    </row>
    <row r="918" spans="1:6">
      <c r="A918" s="38"/>
      <c r="B918" s="39"/>
      <c r="C918" s="40"/>
      <c r="D918" s="41"/>
      <c r="E918" s="42"/>
      <c r="F918" s="64"/>
    </row>
    <row r="919" spans="1:6">
      <c r="A919" s="44" t="s">
        <v>34</v>
      </c>
      <c r="B919" s="45" t="s">
        <v>11</v>
      </c>
      <c r="C919" s="45" t="s">
        <v>35</v>
      </c>
      <c r="D919" s="46" t="s">
        <v>36</v>
      </c>
      <c r="E919" s="47" t="s">
        <v>111</v>
      </c>
      <c r="F919" s="48" t="s">
        <v>38</v>
      </c>
    </row>
    <row r="920" spans="1:6">
      <c r="A920" s="49" t="s">
        <v>62</v>
      </c>
      <c r="B920" s="50">
        <v>383882</v>
      </c>
      <c r="C920" s="51">
        <v>1.8</v>
      </c>
      <c r="D920" s="52">
        <f>B920</f>
        <v>383882</v>
      </c>
      <c r="E920" s="53">
        <v>10</v>
      </c>
      <c r="F920" s="54">
        <f>D920/E920</f>
        <v>38388.199999999997</v>
      </c>
    </row>
    <row r="921" spans="1:6">
      <c r="A921" s="55"/>
      <c r="B921" s="56"/>
      <c r="C921" s="57"/>
      <c r="D921" s="58"/>
      <c r="E921" s="59"/>
      <c r="F921" s="60"/>
    </row>
    <row r="922" spans="1:6">
      <c r="A922" s="38"/>
      <c r="B922" s="39"/>
      <c r="C922" s="40"/>
      <c r="D922" s="61"/>
      <c r="E922" s="62" t="s">
        <v>39</v>
      </c>
      <c r="F922" s="63">
        <f>SUM(F920:F921)</f>
        <v>38388.199999999997</v>
      </c>
    </row>
    <row r="923" spans="1:6">
      <c r="A923" s="38"/>
      <c r="B923" s="39"/>
      <c r="C923" s="40"/>
      <c r="D923" s="41"/>
      <c r="E923" s="42"/>
      <c r="F923" s="64"/>
    </row>
    <row r="924" spans="1:6">
      <c r="A924" s="65" t="s">
        <v>40</v>
      </c>
      <c r="B924" s="66" t="s">
        <v>41</v>
      </c>
      <c r="C924" s="66" t="s">
        <v>42</v>
      </c>
      <c r="D924" s="67" t="s">
        <v>43</v>
      </c>
      <c r="E924" s="68" t="s">
        <v>44</v>
      </c>
      <c r="F924" s="69" t="s">
        <v>45</v>
      </c>
    </row>
    <row r="925" spans="1:6">
      <c r="A925" s="49" t="s">
        <v>46</v>
      </c>
      <c r="B925" s="70"/>
      <c r="C925" s="70" t="s">
        <v>239</v>
      </c>
      <c r="D925" s="74">
        <v>0.01</v>
      </c>
      <c r="E925" s="72">
        <v>38388</v>
      </c>
      <c r="F925" s="73">
        <f>D925*E925</f>
        <v>383.88</v>
      </c>
    </row>
    <row r="926" spans="1:6">
      <c r="A926" s="55"/>
      <c r="B926" s="56"/>
      <c r="C926" s="57"/>
      <c r="D926" s="58"/>
      <c r="E926" s="59"/>
      <c r="F926" s="60"/>
    </row>
    <row r="927" spans="1:6">
      <c r="A927" s="38"/>
      <c r="B927" s="39"/>
      <c r="C927" s="40"/>
      <c r="D927" s="75"/>
      <c r="E927" s="62" t="s">
        <v>48</v>
      </c>
      <c r="F927" s="63">
        <f>SUM(F925:F926)</f>
        <v>383.88</v>
      </c>
    </row>
    <row r="928" spans="1:6">
      <c r="A928" s="38"/>
      <c r="B928" s="39"/>
      <c r="C928" s="40"/>
      <c r="D928" s="41"/>
      <c r="E928" s="42"/>
      <c r="F928" s="64"/>
    </row>
    <row r="929" spans="1:6">
      <c r="A929" s="44" t="s">
        <v>49</v>
      </c>
      <c r="B929" s="66" t="s">
        <v>0</v>
      </c>
      <c r="C929" s="66" t="s">
        <v>50</v>
      </c>
      <c r="D929" s="76" t="s">
        <v>51</v>
      </c>
      <c r="E929" s="68" t="s">
        <v>44</v>
      </c>
      <c r="F929" s="69" t="s">
        <v>45</v>
      </c>
    </row>
    <row r="930" spans="1:6">
      <c r="A930" s="49"/>
      <c r="B930" s="70"/>
      <c r="C930" s="77"/>
      <c r="D930" s="78"/>
      <c r="E930" s="72"/>
      <c r="F930" s="79"/>
    </row>
    <row r="931" spans="1:6">
      <c r="A931" s="38"/>
      <c r="B931" s="39"/>
      <c r="C931" s="40"/>
      <c r="D931" s="75"/>
      <c r="E931" s="62" t="s">
        <v>52</v>
      </c>
      <c r="F931" s="91">
        <f>SUM(F930)</f>
        <v>0</v>
      </c>
    </row>
    <row r="932" spans="1:6">
      <c r="A932" s="38"/>
      <c r="B932" s="39"/>
      <c r="C932" s="40"/>
      <c r="D932" s="41"/>
      <c r="E932" s="42"/>
      <c r="F932" s="43"/>
    </row>
    <row r="933" spans="1:6" ht="15" thickBot="1">
      <c r="A933" s="80"/>
      <c r="B933" s="81"/>
      <c r="C933" s="82"/>
      <c r="D933" s="83" t="s">
        <v>53</v>
      </c>
      <c r="E933" s="84"/>
      <c r="F933" s="187">
        <f>F917+F922+F927+F931</f>
        <v>90030.709999999992</v>
      </c>
    </row>
    <row r="934" spans="1:6" ht="15" thickBot="1">
      <c r="A934" s="148"/>
      <c r="B934" s="149"/>
      <c r="C934" s="150"/>
      <c r="D934" s="151"/>
      <c r="E934" s="152"/>
      <c r="F934" s="153"/>
    </row>
    <row r="935" spans="1:6">
      <c r="A935" s="31" t="s">
        <v>10</v>
      </c>
      <c r="B935" s="259"/>
      <c r="C935" s="259"/>
      <c r="D935" s="32" t="s">
        <v>2</v>
      </c>
      <c r="E935" s="33" t="s">
        <v>32</v>
      </c>
      <c r="F935" s="34" t="s">
        <v>33</v>
      </c>
    </row>
    <row r="936" spans="1:6">
      <c r="A936" s="260" t="str">
        <f>PRESUPUESTO!B48</f>
        <v xml:space="preserve">MESON EN CONCRETO A &lt;=60 CM H=5.0- 8CM </v>
      </c>
      <c r="B936" s="261"/>
      <c r="C936" s="262"/>
      <c r="D936" s="35"/>
      <c r="E936" s="36" t="s">
        <v>55</v>
      </c>
      <c r="F936" s="37"/>
    </row>
    <row r="937" spans="1:6">
      <c r="A937" s="38"/>
      <c r="B937" s="39"/>
      <c r="C937" s="40"/>
      <c r="D937" s="41"/>
      <c r="E937" s="42"/>
      <c r="F937" s="43"/>
    </row>
    <row r="938" spans="1:6">
      <c r="A938" s="44" t="s">
        <v>56</v>
      </c>
      <c r="B938" s="66" t="s">
        <v>42</v>
      </c>
      <c r="C938" s="66" t="s">
        <v>109</v>
      </c>
      <c r="D938" s="67" t="s">
        <v>254</v>
      </c>
      <c r="E938" s="68" t="s">
        <v>59</v>
      </c>
      <c r="F938" s="69" t="s">
        <v>45</v>
      </c>
    </row>
    <row r="939" spans="1:6">
      <c r="A939" s="49" t="s">
        <v>263</v>
      </c>
      <c r="B939" s="70" t="s">
        <v>8</v>
      </c>
      <c r="C939" s="77">
        <v>4.8000000000000001E-2</v>
      </c>
      <c r="D939" s="166">
        <v>0</v>
      </c>
      <c r="E939" s="72">
        <v>478616</v>
      </c>
      <c r="F939" s="79">
        <f>E939*C939</f>
        <v>22973.567999999999</v>
      </c>
    </row>
    <row r="940" spans="1:6">
      <c r="A940" s="49" t="s">
        <v>72</v>
      </c>
      <c r="B940" s="70" t="s">
        <v>9</v>
      </c>
      <c r="C940" s="77">
        <v>0.24</v>
      </c>
      <c r="D940" s="166">
        <v>0</v>
      </c>
      <c r="E940" s="72">
        <v>6569</v>
      </c>
      <c r="F940" s="79">
        <f t="shared" ref="F940:F944" si="28">E940*C940</f>
        <v>1576.56</v>
      </c>
    </row>
    <row r="941" spans="1:6">
      <c r="A941" s="49" t="s">
        <v>110</v>
      </c>
      <c r="B941" s="70" t="s">
        <v>9</v>
      </c>
      <c r="C941" s="77">
        <v>6.29</v>
      </c>
      <c r="D941" s="166">
        <v>0</v>
      </c>
      <c r="E941" s="72">
        <v>5775</v>
      </c>
      <c r="F941" s="79">
        <f t="shared" si="28"/>
        <v>36324.75</v>
      </c>
    </row>
    <row r="942" spans="1:6">
      <c r="A942" s="49" t="s">
        <v>264</v>
      </c>
      <c r="B942" s="70" t="s">
        <v>14</v>
      </c>
      <c r="C942" s="77">
        <v>0.19</v>
      </c>
      <c r="D942" s="166">
        <v>0</v>
      </c>
      <c r="E942" s="72">
        <v>5191</v>
      </c>
      <c r="F942" s="79">
        <f t="shared" si="28"/>
        <v>986.29</v>
      </c>
    </row>
    <row r="943" spans="1:6">
      <c r="A943" s="49" t="s">
        <v>68</v>
      </c>
      <c r="B943" s="70" t="s">
        <v>3</v>
      </c>
      <c r="C943" s="77">
        <v>0.8</v>
      </c>
      <c r="D943" s="166">
        <v>0</v>
      </c>
      <c r="E943" s="72">
        <v>21240</v>
      </c>
      <c r="F943" s="79">
        <f t="shared" si="28"/>
        <v>16992</v>
      </c>
    </row>
    <row r="944" spans="1:6">
      <c r="A944" s="49" t="s">
        <v>265</v>
      </c>
      <c r="B944" s="70" t="s">
        <v>3</v>
      </c>
      <c r="C944" s="77">
        <v>0.6</v>
      </c>
      <c r="D944" s="166">
        <v>0</v>
      </c>
      <c r="E944" s="72">
        <v>7951</v>
      </c>
      <c r="F944" s="79">
        <f t="shared" si="28"/>
        <v>4770.5999999999995</v>
      </c>
    </row>
    <row r="945" spans="1:6">
      <c r="A945" s="55"/>
      <c r="B945" s="56"/>
      <c r="C945" s="57"/>
      <c r="D945" s="58"/>
      <c r="E945" s="59"/>
      <c r="F945" s="60"/>
    </row>
    <row r="946" spans="1:6">
      <c r="A946" s="38"/>
      <c r="B946" s="39"/>
      <c r="C946" s="40"/>
      <c r="D946" s="85"/>
      <c r="E946" s="62" t="s">
        <v>60</v>
      </c>
      <c r="F946" s="63">
        <f>SUM(F939:F945)</f>
        <v>83623.768000000011</v>
      </c>
    </row>
    <row r="947" spans="1:6">
      <c r="A947" s="38"/>
      <c r="B947" s="39"/>
      <c r="C947" s="40"/>
      <c r="D947" s="41"/>
      <c r="E947" s="42"/>
      <c r="F947" s="64"/>
    </row>
    <row r="948" spans="1:6">
      <c r="A948" s="44" t="s">
        <v>34</v>
      </c>
      <c r="B948" s="45" t="s">
        <v>11</v>
      </c>
      <c r="C948" s="45" t="s">
        <v>35</v>
      </c>
      <c r="D948" s="46" t="s">
        <v>36</v>
      </c>
      <c r="E948" s="47" t="s">
        <v>111</v>
      </c>
      <c r="F948" s="48" t="s">
        <v>38</v>
      </c>
    </row>
    <row r="949" spans="1:6">
      <c r="A949" s="49" t="s">
        <v>62</v>
      </c>
      <c r="B949" s="50">
        <v>383882</v>
      </c>
      <c r="C949" s="51">
        <v>1.8</v>
      </c>
      <c r="D949" s="52">
        <f>B949</f>
        <v>383882</v>
      </c>
      <c r="E949" s="53">
        <v>5.71</v>
      </c>
      <c r="F949" s="54">
        <f>D949/E949</f>
        <v>67229.772329246931</v>
      </c>
    </row>
    <row r="950" spans="1:6">
      <c r="A950" s="55"/>
      <c r="B950" s="50"/>
      <c r="C950" s="51"/>
      <c r="D950" s="52"/>
      <c r="E950" s="53"/>
      <c r="F950" s="54"/>
    </row>
    <row r="951" spans="1:6">
      <c r="A951" s="38"/>
      <c r="B951" s="39"/>
      <c r="C951" s="40"/>
      <c r="D951" s="61"/>
      <c r="E951" s="62" t="s">
        <v>39</v>
      </c>
      <c r="F951" s="63">
        <f>SUM(F949:F950)</f>
        <v>67229.772329246931</v>
      </c>
    </row>
    <row r="952" spans="1:6">
      <c r="A952" s="38"/>
      <c r="B952" s="39"/>
      <c r="C952" s="40"/>
      <c r="D952" s="41"/>
      <c r="E952" s="42"/>
      <c r="F952" s="64"/>
    </row>
    <row r="953" spans="1:6">
      <c r="A953" s="65" t="s">
        <v>40</v>
      </c>
      <c r="B953" s="66" t="s">
        <v>41</v>
      </c>
      <c r="C953" s="66" t="s">
        <v>42</v>
      </c>
      <c r="D953" s="67" t="s">
        <v>43</v>
      </c>
      <c r="E953" s="68" t="s">
        <v>44</v>
      </c>
      <c r="F953" s="69" t="s">
        <v>45</v>
      </c>
    </row>
    <row r="954" spans="1:6">
      <c r="A954" s="49" t="s">
        <v>46</v>
      </c>
      <c r="B954" s="70"/>
      <c r="C954" s="70" t="s">
        <v>239</v>
      </c>
      <c r="D954" s="74">
        <v>0.03</v>
      </c>
      <c r="E954" s="72">
        <v>67229.77</v>
      </c>
      <c r="F954" s="73">
        <f>D954*E954</f>
        <v>2016.8931</v>
      </c>
    </row>
    <row r="955" spans="1:6">
      <c r="A955" s="55"/>
      <c r="B955" s="56"/>
      <c r="C955" s="70"/>
      <c r="D955" s="179"/>
      <c r="E955" s="72"/>
      <c r="F955" s="73"/>
    </row>
    <row r="956" spans="1:6">
      <c r="A956" s="38"/>
      <c r="B956" s="39"/>
      <c r="C956" s="40"/>
      <c r="D956" s="75"/>
      <c r="E956" s="62" t="s">
        <v>48</v>
      </c>
      <c r="F956" s="63">
        <f>SUM(F954:F955)</f>
        <v>2016.8931</v>
      </c>
    </row>
    <row r="957" spans="1:6">
      <c r="A957" s="38"/>
      <c r="B957" s="39"/>
      <c r="C957" s="40"/>
      <c r="D957" s="41"/>
      <c r="E957" s="42"/>
      <c r="F957" s="64"/>
    </row>
    <row r="958" spans="1:6">
      <c r="A958" s="44" t="s">
        <v>49</v>
      </c>
      <c r="B958" s="66" t="s">
        <v>0</v>
      </c>
      <c r="C958" s="66" t="s">
        <v>50</v>
      </c>
      <c r="D958" s="76" t="s">
        <v>51</v>
      </c>
      <c r="E958" s="68" t="s">
        <v>44</v>
      </c>
      <c r="F958" s="69" t="s">
        <v>45</v>
      </c>
    </row>
    <row r="959" spans="1:6">
      <c r="A959" s="49"/>
      <c r="B959" s="70"/>
      <c r="C959" s="77"/>
      <c r="D959" s="78"/>
      <c r="E959" s="72"/>
      <c r="F959" s="79"/>
    </row>
    <row r="960" spans="1:6">
      <c r="A960" s="38"/>
      <c r="B960" s="39"/>
      <c r="C960" s="40"/>
      <c r="D960" s="75"/>
      <c r="E960" s="62" t="s">
        <v>52</v>
      </c>
      <c r="F960" s="91">
        <f>SUM(F959)</f>
        <v>0</v>
      </c>
    </row>
    <row r="961" spans="1:6">
      <c r="A961" s="38"/>
      <c r="B961" s="39"/>
      <c r="C961" s="40"/>
      <c r="D961" s="41"/>
      <c r="E961" s="42"/>
      <c r="F961" s="43"/>
    </row>
    <row r="962" spans="1:6" ht="15" thickBot="1">
      <c r="A962" s="80"/>
      <c r="B962" s="81"/>
      <c r="C962" s="82"/>
      <c r="D962" s="83" t="s">
        <v>53</v>
      </c>
      <c r="E962" s="84"/>
      <c r="F962" s="187">
        <f>F946+F951+F956+F960</f>
        <v>152870.43342924694</v>
      </c>
    </row>
    <row r="963" spans="1:6">
      <c r="A963" s="148"/>
      <c r="B963" s="149"/>
      <c r="C963" s="150"/>
      <c r="D963" s="151"/>
      <c r="E963" s="152"/>
      <c r="F963" s="153"/>
    </row>
    <row r="969" spans="1:6" ht="15.75" customHeight="1">
      <c r="A969" s="268" t="str">
        <f>PRESUPUESTO!B64</f>
        <v>MAURICIO FERNÁNDEZ HERNÁNDEZ</v>
      </c>
      <c r="B969" s="268"/>
      <c r="C969" s="268"/>
    </row>
    <row r="970" spans="1:6" ht="15" customHeight="1">
      <c r="A970" s="273" t="str">
        <f>PRESUPUESTO!B65</f>
        <v>Secretario de Planeación e Infraestructura</v>
      </c>
      <c r="B970" s="273"/>
      <c r="C970" s="273"/>
    </row>
  </sheetData>
  <mergeCells count="81">
    <mergeCell ref="A970:C970"/>
    <mergeCell ref="A5:F5"/>
    <mergeCell ref="B6:C6"/>
    <mergeCell ref="A7:C7"/>
    <mergeCell ref="B33:C33"/>
    <mergeCell ref="A34:C34"/>
    <mergeCell ref="B132:C132"/>
    <mergeCell ref="A133:C133"/>
    <mergeCell ref="B200:C200"/>
    <mergeCell ref="A201:C201"/>
    <mergeCell ref="A542:C542"/>
    <mergeCell ref="B620:C620"/>
    <mergeCell ref="B61:C61"/>
    <mergeCell ref="A62:C62"/>
    <mergeCell ref="B80:C80"/>
    <mergeCell ref="A81:C81"/>
    <mergeCell ref="A1:F1"/>
    <mergeCell ref="A2:F2"/>
    <mergeCell ref="C3:D3"/>
    <mergeCell ref="C4:D4"/>
    <mergeCell ref="A969:C969"/>
    <mergeCell ref="A621:C621"/>
    <mergeCell ref="B359:C359"/>
    <mergeCell ref="A360:C360"/>
    <mergeCell ref="B385:C385"/>
    <mergeCell ref="B273:C273"/>
    <mergeCell ref="A274:C274"/>
    <mergeCell ref="B301:C301"/>
    <mergeCell ref="A302:C302"/>
    <mergeCell ref="B520:C520"/>
    <mergeCell ref="A521:C521"/>
    <mergeCell ref="B541:C541"/>
    <mergeCell ref="B105:C105"/>
    <mergeCell ref="A106:C106"/>
    <mergeCell ref="B220:C220"/>
    <mergeCell ref="A221:C221"/>
    <mergeCell ref="B247:C247"/>
    <mergeCell ref="B152:C152"/>
    <mergeCell ref="A153:C153"/>
    <mergeCell ref="B176:C176"/>
    <mergeCell ref="A177:C177"/>
    <mergeCell ref="A248:C248"/>
    <mergeCell ref="B726:C726"/>
    <mergeCell ref="A727:C727"/>
    <mergeCell ref="B752:C752"/>
    <mergeCell ref="A753:C753"/>
    <mergeCell ref="B642:C642"/>
    <mergeCell ref="A643:C643"/>
    <mergeCell ref="B670:C670"/>
    <mergeCell ref="A671:C671"/>
    <mergeCell ref="B698:C698"/>
    <mergeCell ref="A699:C699"/>
    <mergeCell ref="B328:C328"/>
    <mergeCell ref="A329:C329"/>
    <mergeCell ref="B440:C440"/>
    <mergeCell ref="A441:C441"/>
    <mergeCell ref="B468:C468"/>
    <mergeCell ref="A563:C563"/>
    <mergeCell ref="B591:C591"/>
    <mergeCell ref="A592:C592"/>
    <mergeCell ref="A386:C386"/>
    <mergeCell ref="B414:C414"/>
    <mergeCell ref="A415:C415"/>
    <mergeCell ref="A469:C469"/>
    <mergeCell ref="B494:C494"/>
    <mergeCell ref="B909:C909"/>
    <mergeCell ref="A910:C910"/>
    <mergeCell ref="B935:C935"/>
    <mergeCell ref="A936:C936"/>
    <mergeCell ref="A495:C495"/>
    <mergeCell ref="B881:C881"/>
    <mergeCell ref="A882:C882"/>
    <mergeCell ref="B776:C776"/>
    <mergeCell ref="A777:C777"/>
    <mergeCell ref="B803:C803"/>
    <mergeCell ref="A804:C804"/>
    <mergeCell ref="A856:C856"/>
    <mergeCell ref="B828:C828"/>
    <mergeCell ref="A829:C829"/>
    <mergeCell ref="B855:C855"/>
    <mergeCell ref="B562:C562"/>
  </mergeCells>
  <printOptions horizontalCentered="1"/>
  <pageMargins left="0.7" right="0.7" top="0.75" bottom="0.75" header="0.3" footer="0.3"/>
  <pageSetup scale="51" orientation="portrait" horizontalDpi="360" verticalDpi="360" r:id="rId1"/>
  <rowBreaks count="13" manualBreakCount="13">
    <brk id="31" max="5" man="1"/>
    <brk id="103" max="5" man="1"/>
    <brk id="174" max="5" man="1"/>
    <brk id="245" max="5" man="1"/>
    <brk id="326" max="5" man="1"/>
    <brk id="357" max="5" man="1"/>
    <brk id="438" max="5" man="1"/>
    <brk id="518" max="5" man="1"/>
    <brk id="618" max="5" man="1"/>
    <brk id="696" max="5" man="1"/>
    <brk id="774" max="5" man="1"/>
    <brk id="853" max="5" man="1"/>
    <brk id="933" max="5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M904"/>
  <sheetViews>
    <sheetView view="pageBreakPreview" topLeftCell="A648" zoomScale="70" zoomScaleNormal="100" zoomScaleSheetLayoutView="70" workbookViewId="0">
      <selection activeCell="C678" sqref="C678:F678"/>
    </sheetView>
  </sheetViews>
  <sheetFormatPr baseColWidth="10" defaultColWidth="11.44140625" defaultRowHeight="14.4"/>
  <cols>
    <col min="1" max="1" width="24.33203125" style="98" customWidth="1"/>
    <col min="2" max="2" width="13.5546875" style="98" customWidth="1"/>
    <col min="3" max="3" width="10.5546875" style="98" customWidth="1"/>
    <col min="4" max="4" width="11.44140625" style="98"/>
    <col min="5" max="5" width="12.109375" style="98" bestFit="1" customWidth="1"/>
    <col min="6" max="6" width="17.6640625" style="98" customWidth="1"/>
    <col min="7" max="7" width="17.88671875" style="98" customWidth="1"/>
    <col min="8" max="8" width="19.33203125" style="98" customWidth="1"/>
    <col min="9" max="9" width="33" style="98" customWidth="1"/>
    <col min="10" max="10" width="11.44140625" style="98"/>
    <col min="11" max="11" width="0" style="98" hidden="1" customWidth="1"/>
    <col min="12" max="16384" width="11.44140625" style="98"/>
  </cols>
  <sheetData>
    <row r="1" spans="1:9" ht="105" customHeight="1">
      <c r="A1" s="354" t="s">
        <v>21</v>
      </c>
      <c r="B1" s="355"/>
      <c r="C1" s="355"/>
      <c r="D1" s="355"/>
      <c r="E1" s="355"/>
      <c r="F1" s="355"/>
      <c r="G1" s="355"/>
      <c r="H1" s="355"/>
      <c r="I1" s="356"/>
    </row>
    <row r="2" spans="1:9" ht="54.75" customHeight="1">
      <c r="A2" s="357" t="str">
        <f>PRESUPUESTO!A2</f>
        <v xml:space="preserve">PROYECTO: ADECUACION Y MANTENIMIENTO DEL COLISEO LOS FUNDADORES EN EL  MUNICIPIO DE FLORIDA, VALLE DEL CAUCA
</v>
      </c>
      <c r="B2" s="358"/>
      <c r="C2" s="358"/>
      <c r="D2" s="358"/>
      <c r="E2" s="358"/>
      <c r="F2" s="358"/>
      <c r="G2" s="358"/>
      <c r="H2" s="358"/>
      <c r="I2" s="359"/>
    </row>
    <row r="3" spans="1:9" ht="16.8" thickBot="1">
      <c r="A3" s="360"/>
      <c r="B3" s="361"/>
      <c r="C3" s="361"/>
      <c r="D3" s="361"/>
      <c r="E3" s="361"/>
      <c r="F3" s="361"/>
      <c r="G3" s="361"/>
      <c r="H3" s="361"/>
      <c r="I3" s="362"/>
    </row>
    <row r="4" spans="1:9" ht="29.25" customHeight="1">
      <c r="A4" s="340" t="s">
        <v>90</v>
      </c>
      <c r="B4" s="341"/>
      <c r="C4" s="341"/>
      <c r="D4" s="341"/>
      <c r="E4" s="341"/>
      <c r="F4" s="341"/>
      <c r="G4" s="341"/>
      <c r="H4" s="341"/>
      <c r="I4" s="342"/>
    </row>
    <row r="5" spans="1:9" ht="15" thickBot="1">
      <c r="A5" s="343"/>
      <c r="B5" s="344"/>
      <c r="C5" s="344"/>
      <c r="D5" s="344"/>
      <c r="E5" s="344"/>
      <c r="F5" s="344"/>
      <c r="G5" s="344"/>
      <c r="H5" s="344"/>
      <c r="I5" s="345"/>
    </row>
    <row r="6" spans="1:9" ht="15" customHeight="1">
      <c r="A6" s="307" t="s">
        <v>91</v>
      </c>
      <c r="B6" s="309" t="str">
        <f>PRESUPUESTO!B6</f>
        <v>PRELIMINARES</v>
      </c>
      <c r="C6" s="310"/>
      <c r="D6" s="311"/>
      <c r="E6" s="315" t="s">
        <v>92</v>
      </c>
      <c r="F6" s="317">
        <f>PRESUPUESTO!A7</f>
        <v>1.01</v>
      </c>
      <c r="G6" s="319" t="s">
        <v>93</v>
      </c>
      <c r="H6" s="321" t="str">
        <f>PRESUPUESTO!B7</f>
        <v>DESMONTE ESTRUCTURA METÁLICA</v>
      </c>
      <c r="I6" s="322"/>
    </row>
    <row r="7" spans="1:9">
      <c r="A7" s="308"/>
      <c r="B7" s="312"/>
      <c r="C7" s="313"/>
      <c r="D7" s="314"/>
      <c r="E7" s="316"/>
      <c r="F7" s="318"/>
      <c r="G7" s="320"/>
      <c r="H7" s="323"/>
      <c r="I7" s="324"/>
    </row>
    <row r="8" spans="1:9">
      <c r="A8" s="325" t="s">
        <v>94</v>
      </c>
      <c r="B8" s="326"/>
      <c r="C8" s="326"/>
      <c r="D8" s="327"/>
      <c r="E8" s="327"/>
      <c r="F8" s="327"/>
      <c r="G8" s="327"/>
      <c r="H8" s="327"/>
      <c r="I8" s="328"/>
    </row>
    <row r="9" spans="1:9">
      <c r="A9" s="101" t="s">
        <v>95</v>
      </c>
      <c r="B9" s="329">
        <f ca="1">PRESUPUESTO!E4</f>
        <v>46303</v>
      </c>
      <c r="C9" s="327"/>
      <c r="D9" s="327"/>
      <c r="E9" s="327"/>
      <c r="F9" s="327"/>
      <c r="G9" s="327"/>
      <c r="H9" s="133" t="s">
        <v>96</v>
      </c>
      <c r="I9" s="134">
        <f>G23</f>
        <v>60</v>
      </c>
    </row>
    <row r="10" spans="1:9">
      <c r="A10" s="330" t="s">
        <v>7</v>
      </c>
      <c r="B10" s="331"/>
      <c r="C10" s="332" t="s">
        <v>97</v>
      </c>
      <c r="D10" s="332"/>
      <c r="E10" s="332"/>
      <c r="F10" s="332"/>
      <c r="G10" s="333"/>
      <c r="H10" s="334" t="s">
        <v>98</v>
      </c>
      <c r="I10" s="335"/>
    </row>
    <row r="11" spans="1:9">
      <c r="A11" s="330"/>
      <c r="B11" s="331"/>
      <c r="C11" s="102" t="s">
        <v>17</v>
      </c>
      <c r="D11" s="102" t="s">
        <v>99</v>
      </c>
      <c r="E11" s="100" t="s">
        <v>54</v>
      </c>
      <c r="F11" s="103" t="s">
        <v>1</v>
      </c>
      <c r="G11" s="104" t="s">
        <v>12</v>
      </c>
      <c r="H11" s="336"/>
      <c r="I11" s="337"/>
    </row>
    <row r="12" spans="1:9" ht="32.25" customHeight="1">
      <c r="A12" s="277" t="s">
        <v>192</v>
      </c>
      <c r="B12" s="346"/>
      <c r="C12" s="106">
        <v>30</v>
      </c>
      <c r="D12" s="130">
        <v>2</v>
      </c>
      <c r="E12" s="132"/>
      <c r="F12" s="131">
        <f>C12*D12</f>
        <v>60</v>
      </c>
      <c r="G12" s="107">
        <f>F12</f>
        <v>60</v>
      </c>
      <c r="H12" s="338"/>
      <c r="I12" s="339"/>
    </row>
    <row r="13" spans="1:9">
      <c r="A13" s="277"/>
      <c r="B13" s="278"/>
      <c r="C13" s="106"/>
      <c r="D13" s="130"/>
      <c r="E13" s="132"/>
      <c r="F13" s="131"/>
      <c r="G13" s="107"/>
      <c r="H13" s="338"/>
      <c r="I13" s="339"/>
    </row>
    <row r="14" spans="1:9">
      <c r="A14" s="277"/>
      <c r="B14" s="278"/>
      <c r="C14" s="110"/>
      <c r="D14" s="109"/>
      <c r="E14" s="119"/>
      <c r="F14" s="111"/>
      <c r="G14" s="112"/>
      <c r="H14" s="338"/>
      <c r="I14" s="339"/>
    </row>
    <row r="15" spans="1:9">
      <c r="A15" s="277"/>
      <c r="B15" s="278"/>
      <c r="C15" s="110"/>
      <c r="D15" s="109"/>
      <c r="E15" s="109"/>
      <c r="F15" s="111"/>
      <c r="G15" s="112"/>
      <c r="H15" s="338"/>
      <c r="I15" s="339"/>
    </row>
    <row r="16" spans="1:9">
      <c r="A16" s="347"/>
      <c r="B16" s="348"/>
      <c r="C16" s="110"/>
      <c r="D16" s="109"/>
      <c r="E16" s="109"/>
      <c r="F16" s="111"/>
      <c r="G16" s="112"/>
      <c r="H16" s="338"/>
      <c r="I16" s="339"/>
    </row>
    <row r="17" spans="1:9">
      <c r="A17" s="277"/>
      <c r="B17" s="278"/>
      <c r="C17" s="113"/>
      <c r="D17" s="109"/>
      <c r="E17" s="109"/>
      <c r="F17" s="111"/>
      <c r="G17" s="112"/>
      <c r="H17" s="338"/>
      <c r="I17" s="339"/>
    </row>
    <row r="18" spans="1:9">
      <c r="A18" s="277"/>
      <c r="B18" s="278"/>
      <c r="C18" s="110"/>
      <c r="D18" s="109"/>
      <c r="E18" s="109"/>
      <c r="F18" s="111"/>
      <c r="G18" s="112"/>
      <c r="H18" s="338"/>
      <c r="I18" s="339"/>
    </row>
    <row r="19" spans="1:9">
      <c r="A19" s="277"/>
      <c r="B19" s="278"/>
      <c r="C19" s="110"/>
      <c r="D19" s="109"/>
      <c r="E19" s="109"/>
      <c r="F19" s="111"/>
      <c r="G19" s="112"/>
      <c r="H19" s="338"/>
      <c r="I19" s="339"/>
    </row>
    <row r="20" spans="1:9">
      <c r="A20" s="277"/>
      <c r="B20" s="278"/>
      <c r="C20" s="110"/>
      <c r="D20" s="114"/>
      <c r="E20" s="114"/>
      <c r="F20" s="115"/>
      <c r="G20" s="112"/>
      <c r="H20" s="338"/>
      <c r="I20" s="339"/>
    </row>
    <row r="21" spans="1:9">
      <c r="A21" s="277"/>
      <c r="B21" s="278"/>
      <c r="C21" s="110"/>
      <c r="D21" s="116"/>
      <c r="E21" s="116"/>
      <c r="F21" s="117"/>
      <c r="G21" s="118"/>
      <c r="H21" s="338"/>
      <c r="I21" s="339"/>
    </row>
    <row r="22" spans="1:9">
      <c r="A22" s="277"/>
      <c r="B22" s="278"/>
      <c r="C22" s="110"/>
      <c r="D22" s="119"/>
      <c r="E22" s="119"/>
      <c r="F22" s="120"/>
      <c r="G22" s="112"/>
      <c r="H22" s="338"/>
      <c r="I22" s="339"/>
    </row>
    <row r="23" spans="1:9">
      <c r="A23" s="279"/>
      <c r="B23" s="280"/>
      <c r="C23" s="281" t="s">
        <v>20</v>
      </c>
      <c r="D23" s="282"/>
      <c r="E23" s="282"/>
      <c r="F23" s="283"/>
      <c r="G23" s="121">
        <f>SUM(G12:G22)</f>
        <v>60</v>
      </c>
      <c r="H23" s="316"/>
      <c r="I23" s="337"/>
    </row>
    <row r="24" spans="1:9">
      <c r="A24" s="284" t="s">
        <v>100</v>
      </c>
      <c r="B24" s="285"/>
      <c r="C24" s="285"/>
      <c r="D24" s="285"/>
      <c r="E24" s="285"/>
      <c r="F24" s="285"/>
      <c r="G24" s="285"/>
      <c r="H24" s="285"/>
      <c r="I24" s="286"/>
    </row>
    <row r="25" spans="1:9">
      <c r="A25" s="287"/>
      <c r="B25" s="288"/>
      <c r="C25" s="288"/>
      <c r="D25" s="288"/>
      <c r="E25" s="288"/>
      <c r="F25" s="288"/>
      <c r="G25" s="288"/>
      <c r="H25" s="288"/>
      <c r="I25" s="289"/>
    </row>
    <row r="26" spans="1:9">
      <c r="A26" s="287"/>
      <c r="B26" s="288"/>
      <c r="C26" s="288"/>
      <c r="D26" s="288"/>
      <c r="E26" s="288"/>
      <c r="F26" s="288"/>
      <c r="G26" s="288"/>
      <c r="H26" s="288"/>
      <c r="I26" s="289"/>
    </row>
    <row r="27" spans="1:9">
      <c r="A27" s="290"/>
      <c r="B27" s="288"/>
      <c r="C27" s="288"/>
      <c r="D27" s="288"/>
      <c r="E27" s="288"/>
      <c r="F27" s="288"/>
      <c r="G27" s="291"/>
      <c r="H27" s="291"/>
      <c r="I27" s="292"/>
    </row>
    <row r="28" spans="1:9">
      <c r="A28" s="122" t="s">
        <v>101</v>
      </c>
      <c r="B28" s="293"/>
      <c r="C28" s="294"/>
      <c r="D28" s="294"/>
      <c r="E28" s="294"/>
      <c r="F28" s="295"/>
      <c r="G28" s="123" t="s">
        <v>102</v>
      </c>
      <c r="H28" s="293"/>
      <c r="I28" s="296"/>
    </row>
    <row r="29" spans="1:9">
      <c r="A29" s="122" t="s">
        <v>103</v>
      </c>
      <c r="B29" s="297" t="s">
        <v>107</v>
      </c>
      <c r="C29" s="298"/>
      <c r="D29" s="298"/>
      <c r="E29" s="298"/>
      <c r="F29" s="299"/>
      <c r="G29" s="123" t="s">
        <v>103</v>
      </c>
      <c r="H29" s="300"/>
      <c r="I29" s="301"/>
    </row>
    <row r="30" spans="1:9" ht="15" thickBot="1">
      <c r="A30" s="124" t="s">
        <v>104</v>
      </c>
      <c r="B30" s="302" t="s">
        <v>105</v>
      </c>
      <c r="C30" s="303"/>
      <c r="D30" s="303"/>
      <c r="E30" s="303"/>
      <c r="F30" s="304"/>
      <c r="G30" s="125" t="s">
        <v>104</v>
      </c>
      <c r="H30" s="305"/>
      <c r="I30" s="306"/>
    </row>
    <row r="31" spans="1:9" ht="15" customHeight="1" thickBot="1">
      <c r="A31" s="141"/>
      <c r="I31" s="142"/>
    </row>
    <row r="32" spans="1:9" ht="15" customHeight="1">
      <c r="A32" s="340" t="s">
        <v>90</v>
      </c>
      <c r="B32" s="341"/>
      <c r="C32" s="341"/>
      <c r="D32" s="341"/>
      <c r="E32" s="341"/>
      <c r="F32" s="341"/>
      <c r="G32" s="341"/>
      <c r="H32" s="341"/>
      <c r="I32" s="342"/>
    </row>
    <row r="33" spans="1:9" ht="15" customHeight="1" thickBot="1">
      <c r="A33" s="343"/>
      <c r="B33" s="344"/>
      <c r="C33" s="344"/>
      <c r="D33" s="344"/>
      <c r="E33" s="344"/>
      <c r="F33" s="344"/>
      <c r="G33" s="344"/>
      <c r="H33" s="344"/>
      <c r="I33" s="345"/>
    </row>
    <row r="34" spans="1:9" ht="15" customHeight="1">
      <c r="A34" s="307" t="s">
        <v>91</v>
      </c>
      <c r="B34" s="309" t="str">
        <f>PRESUPUESTO!B6</f>
        <v>PRELIMINARES</v>
      </c>
      <c r="C34" s="310"/>
      <c r="D34" s="311"/>
      <c r="E34" s="315" t="s">
        <v>92</v>
      </c>
      <c r="F34" s="317">
        <f>PRESUPUESTO!A8</f>
        <v>1.02</v>
      </c>
      <c r="G34" s="319" t="s">
        <v>93</v>
      </c>
      <c r="H34" s="321" t="str">
        <f>PRESUPUESTO!B8</f>
        <v>RETIRO TABLEROS</v>
      </c>
      <c r="I34" s="322"/>
    </row>
    <row r="35" spans="1:9">
      <c r="A35" s="308"/>
      <c r="B35" s="312"/>
      <c r="C35" s="313"/>
      <c r="D35" s="314"/>
      <c r="E35" s="316"/>
      <c r="F35" s="318"/>
      <c r="G35" s="320"/>
      <c r="H35" s="323"/>
      <c r="I35" s="324"/>
    </row>
    <row r="36" spans="1:9">
      <c r="A36" s="325" t="s">
        <v>94</v>
      </c>
      <c r="B36" s="326"/>
      <c r="C36" s="326"/>
      <c r="D36" s="327"/>
      <c r="E36" s="327"/>
      <c r="F36" s="327"/>
      <c r="G36" s="327"/>
      <c r="H36" s="327"/>
      <c r="I36" s="328"/>
    </row>
    <row r="37" spans="1:9">
      <c r="A37" s="101" t="s">
        <v>95</v>
      </c>
      <c r="B37" s="329">
        <f ca="1">B9</f>
        <v>46303</v>
      </c>
      <c r="C37" s="327"/>
      <c r="D37" s="327"/>
      <c r="E37" s="327"/>
      <c r="F37" s="327"/>
      <c r="G37" s="327"/>
      <c r="H37" s="133" t="s">
        <v>106</v>
      </c>
      <c r="I37" s="134">
        <f>G51</f>
        <v>1</v>
      </c>
    </row>
    <row r="38" spans="1:9">
      <c r="A38" s="330" t="s">
        <v>7</v>
      </c>
      <c r="B38" s="331"/>
      <c r="C38" s="332" t="s">
        <v>97</v>
      </c>
      <c r="D38" s="332"/>
      <c r="E38" s="332"/>
      <c r="F38" s="332"/>
      <c r="G38" s="333"/>
      <c r="H38" s="334" t="s">
        <v>98</v>
      </c>
      <c r="I38" s="335"/>
    </row>
    <row r="39" spans="1:9">
      <c r="A39" s="330"/>
      <c r="B39" s="331"/>
      <c r="C39" s="102" t="s">
        <v>17</v>
      </c>
      <c r="D39" s="102" t="s">
        <v>99</v>
      </c>
      <c r="E39" s="100" t="s">
        <v>54</v>
      </c>
      <c r="F39" s="103" t="s">
        <v>191</v>
      </c>
      <c r="G39" s="104" t="s">
        <v>12</v>
      </c>
      <c r="H39" s="336"/>
      <c r="I39" s="337"/>
    </row>
    <row r="40" spans="1:9" ht="27.75" customHeight="1">
      <c r="A40" s="277" t="s">
        <v>267</v>
      </c>
      <c r="B40" s="278"/>
      <c r="C40" s="106"/>
      <c r="D40" s="130"/>
      <c r="E40" s="132"/>
      <c r="F40" s="131">
        <v>1</v>
      </c>
      <c r="G40" s="107">
        <v>1</v>
      </c>
      <c r="H40" s="338"/>
      <c r="I40" s="339"/>
    </row>
    <row r="41" spans="1:9" ht="15" customHeight="1">
      <c r="A41" s="277"/>
      <c r="B41" s="278"/>
      <c r="C41" s="106"/>
      <c r="D41" s="130"/>
      <c r="E41" s="132"/>
      <c r="F41" s="131"/>
      <c r="G41" s="107"/>
      <c r="H41" s="338"/>
      <c r="I41" s="339"/>
    </row>
    <row r="42" spans="1:9">
      <c r="A42" s="277"/>
      <c r="B42" s="278"/>
      <c r="C42" s="110"/>
      <c r="D42" s="109"/>
      <c r="E42" s="119"/>
      <c r="F42" s="111"/>
      <c r="G42" s="112"/>
      <c r="H42" s="338"/>
      <c r="I42" s="339"/>
    </row>
    <row r="43" spans="1:9">
      <c r="A43" s="277"/>
      <c r="B43" s="278"/>
      <c r="C43" s="110"/>
      <c r="D43" s="109"/>
      <c r="E43" s="109"/>
      <c r="F43" s="111"/>
      <c r="G43" s="112"/>
      <c r="H43" s="338"/>
      <c r="I43" s="339"/>
    </row>
    <row r="44" spans="1:9">
      <c r="A44" s="347"/>
      <c r="B44" s="348"/>
      <c r="C44" s="110"/>
      <c r="D44" s="109"/>
      <c r="E44" s="109"/>
      <c r="F44" s="111"/>
      <c r="G44" s="112"/>
      <c r="H44" s="338"/>
      <c r="I44" s="339"/>
    </row>
    <row r="45" spans="1:9">
      <c r="A45" s="277"/>
      <c r="B45" s="278"/>
      <c r="C45" s="113"/>
      <c r="D45" s="109"/>
      <c r="E45" s="109"/>
      <c r="F45" s="111"/>
      <c r="G45" s="112"/>
      <c r="H45" s="338"/>
      <c r="I45" s="339"/>
    </row>
    <row r="46" spans="1:9">
      <c r="A46" s="277"/>
      <c r="B46" s="278"/>
      <c r="C46" s="110"/>
      <c r="D46" s="109"/>
      <c r="E46" s="109"/>
      <c r="F46" s="111"/>
      <c r="G46" s="112"/>
      <c r="H46" s="338"/>
      <c r="I46" s="339"/>
    </row>
    <row r="47" spans="1:9">
      <c r="A47" s="277"/>
      <c r="B47" s="278"/>
      <c r="C47" s="110"/>
      <c r="D47" s="109"/>
      <c r="E47" s="109"/>
      <c r="F47" s="111"/>
      <c r="G47" s="112"/>
      <c r="H47" s="338"/>
      <c r="I47" s="339"/>
    </row>
    <row r="48" spans="1:9">
      <c r="A48" s="277"/>
      <c r="B48" s="278"/>
      <c r="C48" s="110"/>
      <c r="D48" s="114"/>
      <c r="E48" s="114"/>
      <c r="F48" s="115"/>
      <c r="G48" s="112"/>
      <c r="H48" s="338"/>
      <c r="I48" s="339"/>
    </row>
    <row r="49" spans="1:9">
      <c r="A49" s="277"/>
      <c r="B49" s="278"/>
      <c r="C49" s="110"/>
      <c r="D49" s="116"/>
      <c r="E49" s="116"/>
      <c r="F49" s="117"/>
      <c r="G49" s="118"/>
      <c r="H49" s="338"/>
      <c r="I49" s="339"/>
    </row>
    <row r="50" spans="1:9">
      <c r="A50" s="277"/>
      <c r="B50" s="278"/>
      <c r="C50" s="110"/>
      <c r="D50" s="119"/>
      <c r="E50" s="119"/>
      <c r="F50" s="120"/>
      <c r="G50" s="112"/>
      <c r="H50" s="338"/>
      <c r="I50" s="339"/>
    </row>
    <row r="51" spans="1:9">
      <c r="A51" s="279"/>
      <c r="B51" s="280"/>
      <c r="C51" s="281" t="s">
        <v>20</v>
      </c>
      <c r="D51" s="282"/>
      <c r="E51" s="282"/>
      <c r="F51" s="283"/>
      <c r="G51" s="121">
        <f>SUM(G40:G50)</f>
        <v>1</v>
      </c>
      <c r="H51" s="316"/>
      <c r="I51" s="337"/>
    </row>
    <row r="52" spans="1:9">
      <c r="A52" s="284" t="s">
        <v>100</v>
      </c>
      <c r="B52" s="285"/>
      <c r="C52" s="285"/>
      <c r="D52" s="285"/>
      <c r="E52" s="285"/>
      <c r="F52" s="285"/>
      <c r="G52" s="285"/>
      <c r="H52" s="285"/>
      <c r="I52" s="286"/>
    </row>
    <row r="53" spans="1:9">
      <c r="A53" s="287"/>
      <c r="B53" s="288"/>
      <c r="C53" s="288"/>
      <c r="D53" s="288"/>
      <c r="E53" s="288"/>
      <c r="F53" s="288"/>
      <c r="G53" s="288"/>
      <c r="H53" s="288"/>
      <c r="I53" s="289"/>
    </row>
    <row r="54" spans="1:9">
      <c r="A54" s="287"/>
      <c r="B54" s="288"/>
      <c r="C54" s="288"/>
      <c r="D54" s="288"/>
      <c r="E54" s="288"/>
      <c r="F54" s="288"/>
      <c r="G54" s="288"/>
      <c r="H54" s="288"/>
      <c r="I54" s="289"/>
    </row>
    <row r="55" spans="1:9">
      <c r="A55" s="290"/>
      <c r="B55" s="288"/>
      <c r="C55" s="288"/>
      <c r="D55" s="288"/>
      <c r="E55" s="288"/>
      <c r="F55" s="288"/>
      <c r="G55" s="291"/>
      <c r="H55" s="291"/>
      <c r="I55" s="292"/>
    </row>
    <row r="56" spans="1:9" ht="15" customHeight="1">
      <c r="A56" s="122" t="s">
        <v>101</v>
      </c>
      <c r="B56" s="293"/>
      <c r="C56" s="294"/>
      <c r="D56" s="294"/>
      <c r="E56" s="294"/>
      <c r="F56" s="295"/>
      <c r="G56" s="123" t="s">
        <v>102</v>
      </c>
      <c r="H56" s="293"/>
      <c r="I56" s="296"/>
    </row>
    <row r="57" spans="1:9" ht="15" customHeight="1">
      <c r="A57" s="122" t="s">
        <v>103</v>
      </c>
      <c r="B57" s="297" t="s">
        <v>107</v>
      </c>
      <c r="C57" s="298"/>
      <c r="D57" s="298"/>
      <c r="E57" s="298"/>
      <c r="F57" s="299"/>
      <c r="G57" s="123" t="s">
        <v>103</v>
      </c>
      <c r="H57" s="300"/>
      <c r="I57" s="301"/>
    </row>
    <row r="58" spans="1:9" ht="15" thickBot="1">
      <c r="A58" s="124" t="s">
        <v>104</v>
      </c>
      <c r="B58" s="302" t="s">
        <v>105</v>
      </c>
      <c r="C58" s="303"/>
      <c r="D58" s="303"/>
      <c r="E58" s="303"/>
      <c r="F58" s="304"/>
      <c r="G58" s="125" t="s">
        <v>104</v>
      </c>
      <c r="H58" s="305"/>
      <c r="I58" s="306"/>
    </row>
    <row r="59" spans="1:9" ht="15" thickBot="1">
      <c r="A59" s="141"/>
      <c r="I59" s="142"/>
    </row>
    <row r="60" spans="1:9" ht="16.2">
      <c r="A60" s="340" t="s">
        <v>90</v>
      </c>
      <c r="B60" s="341"/>
      <c r="C60" s="341"/>
      <c r="D60" s="341"/>
      <c r="E60" s="341"/>
      <c r="F60" s="341"/>
      <c r="G60" s="341"/>
      <c r="H60" s="341"/>
      <c r="I60" s="342"/>
    </row>
    <row r="61" spans="1:9" ht="15" thickBot="1">
      <c r="A61" s="343"/>
      <c r="B61" s="344"/>
      <c r="C61" s="344"/>
      <c r="D61" s="344"/>
      <c r="E61" s="344"/>
      <c r="F61" s="344"/>
      <c r="G61" s="344"/>
      <c r="H61" s="344"/>
      <c r="I61" s="345"/>
    </row>
    <row r="62" spans="1:9">
      <c r="A62" s="307" t="s">
        <v>91</v>
      </c>
      <c r="B62" s="309" t="str">
        <f>PRESUPUESTO!B6</f>
        <v>PRELIMINARES</v>
      </c>
      <c r="C62" s="310"/>
      <c r="D62" s="311"/>
      <c r="E62" s="315" t="s">
        <v>92</v>
      </c>
      <c r="F62" s="317">
        <f>PRESUPUESTO!A9</f>
        <v>1.03</v>
      </c>
      <c r="G62" s="319" t="s">
        <v>93</v>
      </c>
      <c r="H62" s="321" t="str">
        <f>PRESUPUESTO!B9</f>
        <v>RETIRO DE CABLE #16 A #10</v>
      </c>
      <c r="I62" s="322"/>
    </row>
    <row r="63" spans="1:9">
      <c r="A63" s="308"/>
      <c r="B63" s="312"/>
      <c r="C63" s="313"/>
      <c r="D63" s="314"/>
      <c r="E63" s="316"/>
      <c r="F63" s="318"/>
      <c r="G63" s="320"/>
      <c r="H63" s="323"/>
      <c r="I63" s="324"/>
    </row>
    <row r="64" spans="1:9">
      <c r="A64" s="325" t="s">
        <v>94</v>
      </c>
      <c r="B64" s="326"/>
      <c r="C64" s="326"/>
      <c r="D64" s="327"/>
      <c r="E64" s="327"/>
      <c r="F64" s="327"/>
      <c r="G64" s="327"/>
      <c r="H64" s="327"/>
      <c r="I64" s="328"/>
    </row>
    <row r="65" spans="1:9">
      <c r="A65" s="101" t="s">
        <v>95</v>
      </c>
      <c r="B65" s="329">
        <f ca="1">B37</f>
        <v>46303</v>
      </c>
      <c r="C65" s="327"/>
      <c r="D65" s="327"/>
      <c r="E65" s="327"/>
      <c r="F65" s="327"/>
      <c r="G65" s="327"/>
      <c r="H65" s="133" t="s">
        <v>124</v>
      </c>
      <c r="I65" s="134">
        <f>G79</f>
        <v>800</v>
      </c>
    </row>
    <row r="66" spans="1:9">
      <c r="A66" s="330" t="s">
        <v>7</v>
      </c>
      <c r="B66" s="331"/>
      <c r="C66" s="332" t="s">
        <v>97</v>
      </c>
      <c r="D66" s="332"/>
      <c r="E66" s="332"/>
      <c r="F66" s="332"/>
      <c r="G66" s="333"/>
      <c r="H66" s="334" t="s">
        <v>98</v>
      </c>
      <c r="I66" s="335"/>
    </row>
    <row r="67" spans="1:9">
      <c r="A67" s="330"/>
      <c r="B67" s="331"/>
      <c r="C67" s="102" t="s">
        <v>17</v>
      </c>
      <c r="D67" s="102" t="s">
        <v>99</v>
      </c>
      <c r="E67" s="100" t="s">
        <v>54</v>
      </c>
      <c r="F67" s="103" t="s">
        <v>55</v>
      </c>
      <c r="G67" s="104" t="s">
        <v>12</v>
      </c>
      <c r="H67" s="336"/>
      <c r="I67" s="337"/>
    </row>
    <row r="68" spans="1:9" ht="36.75" customHeight="1">
      <c r="A68" s="277" t="s">
        <v>123</v>
      </c>
      <c r="B68" s="278"/>
      <c r="C68" s="106"/>
      <c r="D68" s="106"/>
      <c r="E68" s="106"/>
      <c r="F68" s="131">
        <v>800</v>
      </c>
      <c r="G68" s="107">
        <v>800</v>
      </c>
      <c r="H68" s="338"/>
      <c r="I68" s="339"/>
    </row>
    <row r="69" spans="1:9" ht="29.25" customHeight="1">
      <c r="A69" s="277"/>
      <c r="B69" s="278"/>
      <c r="C69" s="106"/>
      <c r="D69" s="106"/>
      <c r="E69" s="106"/>
      <c r="F69" s="131"/>
      <c r="G69" s="107"/>
      <c r="H69" s="338"/>
      <c r="I69" s="339"/>
    </row>
    <row r="70" spans="1:9">
      <c r="A70" s="277"/>
      <c r="B70" s="278"/>
      <c r="C70" s="110"/>
      <c r="D70" s="109"/>
      <c r="E70" s="119"/>
      <c r="F70" s="131"/>
      <c r="G70" s="107"/>
      <c r="H70" s="338"/>
      <c r="I70" s="339"/>
    </row>
    <row r="71" spans="1:9">
      <c r="A71" s="277"/>
      <c r="B71" s="278"/>
      <c r="C71" s="110"/>
      <c r="D71" s="109"/>
      <c r="E71" s="119"/>
      <c r="F71" s="131"/>
      <c r="G71" s="107"/>
      <c r="H71" s="338"/>
      <c r="I71" s="339"/>
    </row>
    <row r="72" spans="1:9">
      <c r="A72" s="347"/>
      <c r="B72" s="348"/>
      <c r="C72" s="110"/>
      <c r="D72" s="109"/>
      <c r="E72" s="109"/>
      <c r="F72" s="111"/>
      <c r="G72" s="112"/>
      <c r="H72" s="338"/>
      <c r="I72" s="339"/>
    </row>
    <row r="73" spans="1:9">
      <c r="A73" s="277"/>
      <c r="B73" s="278"/>
      <c r="C73" s="113"/>
      <c r="D73" s="109"/>
      <c r="E73" s="109"/>
      <c r="F73" s="111"/>
      <c r="G73" s="112"/>
      <c r="H73" s="338"/>
      <c r="I73" s="339"/>
    </row>
    <row r="74" spans="1:9">
      <c r="A74" s="277"/>
      <c r="B74" s="278"/>
      <c r="C74" s="110"/>
      <c r="D74" s="109"/>
      <c r="E74" s="109"/>
      <c r="F74" s="111"/>
      <c r="G74" s="112"/>
      <c r="H74" s="338"/>
      <c r="I74" s="339"/>
    </row>
    <row r="75" spans="1:9">
      <c r="A75" s="277"/>
      <c r="B75" s="278"/>
      <c r="C75" s="110"/>
      <c r="D75" s="109"/>
      <c r="E75" s="109"/>
      <c r="F75" s="111"/>
      <c r="G75" s="112"/>
      <c r="H75" s="338"/>
      <c r="I75" s="339"/>
    </row>
    <row r="76" spans="1:9">
      <c r="A76" s="277"/>
      <c r="B76" s="278"/>
      <c r="C76" s="110"/>
      <c r="D76" s="114"/>
      <c r="E76" s="114"/>
      <c r="F76" s="115"/>
      <c r="G76" s="112"/>
      <c r="H76" s="338"/>
      <c r="I76" s="339"/>
    </row>
    <row r="77" spans="1:9">
      <c r="A77" s="277"/>
      <c r="B77" s="278"/>
      <c r="C77" s="110"/>
      <c r="D77" s="116"/>
      <c r="E77" s="116"/>
      <c r="F77" s="117"/>
      <c r="G77" s="118"/>
      <c r="H77" s="338"/>
      <c r="I77" s="339"/>
    </row>
    <row r="78" spans="1:9">
      <c r="A78" s="277"/>
      <c r="B78" s="278"/>
      <c r="C78" s="110"/>
      <c r="D78" s="119"/>
      <c r="E78" s="119"/>
      <c r="F78" s="120"/>
      <c r="G78" s="112"/>
      <c r="H78" s="338"/>
      <c r="I78" s="339"/>
    </row>
    <row r="79" spans="1:9">
      <c r="A79" s="279"/>
      <c r="B79" s="280"/>
      <c r="C79" s="281" t="s">
        <v>20</v>
      </c>
      <c r="D79" s="282"/>
      <c r="E79" s="282"/>
      <c r="F79" s="283"/>
      <c r="G79" s="121">
        <f>SUM(G68:G78)</f>
        <v>800</v>
      </c>
      <c r="H79" s="316"/>
      <c r="I79" s="337"/>
    </row>
    <row r="80" spans="1:9">
      <c r="A80" s="284" t="s">
        <v>100</v>
      </c>
      <c r="B80" s="285"/>
      <c r="C80" s="285"/>
      <c r="D80" s="285"/>
      <c r="E80" s="285"/>
      <c r="F80" s="285"/>
      <c r="G80" s="285"/>
      <c r="H80" s="285"/>
      <c r="I80" s="286"/>
    </row>
    <row r="81" spans="1:9">
      <c r="A81" s="287"/>
      <c r="B81" s="288"/>
      <c r="C81" s="288"/>
      <c r="D81" s="288"/>
      <c r="E81" s="288"/>
      <c r="F81" s="288"/>
      <c r="G81" s="288"/>
      <c r="H81" s="288"/>
      <c r="I81" s="289"/>
    </row>
    <row r="82" spans="1:9">
      <c r="A82" s="287"/>
      <c r="B82" s="288"/>
      <c r="C82" s="288"/>
      <c r="D82" s="288"/>
      <c r="E82" s="288"/>
      <c r="F82" s="288"/>
      <c r="G82" s="288"/>
      <c r="H82" s="288"/>
      <c r="I82" s="289"/>
    </row>
    <row r="83" spans="1:9">
      <c r="A83" s="290"/>
      <c r="B83" s="288"/>
      <c r="C83" s="288"/>
      <c r="D83" s="288"/>
      <c r="E83" s="288"/>
      <c r="F83" s="288"/>
      <c r="G83" s="291"/>
      <c r="H83" s="291"/>
      <c r="I83" s="292"/>
    </row>
    <row r="84" spans="1:9">
      <c r="A84" s="122" t="s">
        <v>101</v>
      </c>
      <c r="B84" s="293"/>
      <c r="C84" s="294"/>
      <c r="D84" s="294"/>
      <c r="E84" s="294"/>
      <c r="F84" s="295"/>
      <c r="G84" s="123" t="s">
        <v>102</v>
      </c>
      <c r="H84" s="293"/>
      <c r="I84" s="296"/>
    </row>
    <row r="85" spans="1:9">
      <c r="A85" s="122" t="s">
        <v>103</v>
      </c>
      <c r="B85" s="297" t="s">
        <v>107</v>
      </c>
      <c r="C85" s="298"/>
      <c r="D85" s="298"/>
      <c r="E85" s="298"/>
      <c r="F85" s="299"/>
      <c r="G85" s="123" t="s">
        <v>103</v>
      </c>
      <c r="H85" s="300"/>
      <c r="I85" s="301"/>
    </row>
    <row r="86" spans="1:9" ht="15" thickBot="1">
      <c r="A86" s="124" t="s">
        <v>104</v>
      </c>
      <c r="B86" s="302" t="s">
        <v>105</v>
      </c>
      <c r="C86" s="303"/>
      <c r="D86" s="303"/>
      <c r="E86" s="303"/>
      <c r="F86" s="304"/>
      <c r="G86" s="125" t="s">
        <v>104</v>
      </c>
      <c r="H86" s="305"/>
      <c r="I86" s="306"/>
    </row>
    <row r="87" spans="1:9" ht="15" thickBot="1">
      <c r="A87" s="141"/>
      <c r="I87" s="142"/>
    </row>
    <row r="88" spans="1:9">
      <c r="A88" s="307" t="s">
        <v>91</v>
      </c>
      <c r="B88" s="309" t="str">
        <f>PRESUPUESTO!B6</f>
        <v>PRELIMINARES</v>
      </c>
      <c r="C88" s="310"/>
      <c r="D88" s="311"/>
      <c r="E88" s="315" t="s">
        <v>92</v>
      </c>
      <c r="F88" s="317">
        <f>PRESUPUESTO!A10</f>
        <v>1.04</v>
      </c>
      <c r="G88" s="319" t="s">
        <v>93</v>
      </c>
      <c r="H88" s="321" t="str">
        <f>PRESUPUESTO!B10</f>
        <v>DESMONTE DE LUMINARIAS</v>
      </c>
      <c r="I88" s="322"/>
    </row>
    <row r="89" spans="1:9">
      <c r="A89" s="308"/>
      <c r="B89" s="312"/>
      <c r="C89" s="313"/>
      <c r="D89" s="314"/>
      <c r="E89" s="316"/>
      <c r="F89" s="318"/>
      <c r="G89" s="320"/>
      <c r="H89" s="323"/>
      <c r="I89" s="324"/>
    </row>
    <row r="90" spans="1:9">
      <c r="A90" s="325" t="s">
        <v>94</v>
      </c>
      <c r="B90" s="326"/>
      <c r="C90" s="326"/>
      <c r="D90" s="327"/>
      <c r="E90" s="327"/>
      <c r="F90" s="327"/>
      <c r="G90" s="327"/>
      <c r="H90" s="327"/>
      <c r="I90" s="328"/>
    </row>
    <row r="91" spans="1:9">
      <c r="A91" s="101" t="s">
        <v>95</v>
      </c>
      <c r="B91" s="329">
        <f ca="1">B65</f>
        <v>46303</v>
      </c>
      <c r="C91" s="327"/>
      <c r="D91" s="327"/>
      <c r="E91" s="327"/>
      <c r="F91" s="327"/>
      <c r="G91" s="327"/>
      <c r="H91" s="133" t="s">
        <v>106</v>
      </c>
      <c r="I91" s="134">
        <f>G105</f>
        <v>56</v>
      </c>
    </row>
    <row r="92" spans="1:9">
      <c r="A92" s="330" t="s">
        <v>7</v>
      </c>
      <c r="B92" s="331"/>
      <c r="C92" s="332" t="s">
        <v>97</v>
      </c>
      <c r="D92" s="332"/>
      <c r="E92" s="332"/>
      <c r="F92" s="332"/>
      <c r="G92" s="333"/>
      <c r="H92" s="334" t="s">
        <v>98</v>
      </c>
      <c r="I92" s="335"/>
    </row>
    <row r="93" spans="1:9">
      <c r="A93" s="330"/>
      <c r="B93" s="331"/>
      <c r="C93" s="102" t="s">
        <v>17</v>
      </c>
      <c r="D93" s="102" t="s">
        <v>99</v>
      </c>
      <c r="E93" s="100" t="s">
        <v>54</v>
      </c>
      <c r="F93" s="103" t="s">
        <v>191</v>
      </c>
      <c r="G93" s="104" t="s">
        <v>12</v>
      </c>
      <c r="H93" s="336"/>
      <c r="I93" s="337"/>
    </row>
    <row r="94" spans="1:9">
      <c r="A94" s="277" t="s">
        <v>125</v>
      </c>
      <c r="B94" s="278"/>
      <c r="C94" s="106"/>
      <c r="D94" s="130"/>
      <c r="E94" s="132"/>
      <c r="F94" s="131">
        <v>56</v>
      </c>
      <c r="G94" s="107">
        <v>56</v>
      </c>
      <c r="H94" s="338"/>
      <c r="I94" s="339"/>
    </row>
    <row r="95" spans="1:9">
      <c r="A95" s="277"/>
      <c r="B95" s="278"/>
      <c r="C95" s="106"/>
      <c r="D95" s="130"/>
      <c r="E95" s="132"/>
      <c r="F95" s="131"/>
      <c r="G95" s="107"/>
      <c r="H95" s="338"/>
      <c r="I95" s="339"/>
    </row>
    <row r="96" spans="1:9">
      <c r="A96" s="277"/>
      <c r="B96" s="278"/>
      <c r="C96" s="110"/>
      <c r="D96" s="109"/>
      <c r="E96" s="119"/>
      <c r="F96" s="111"/>
      <c r="G96" s="112"/>
      <c r="H96" s="338"/>
      <c r="I96" s="339"/>
    </row>
    <row r="97" spans="1:9">
      <c r="A97" s="277"/>
      <c r="B97" s="278"/>
      <c r="C97" s="110"/>
      <c r="D97" s="109"/>
      <c r="E97" s="109"/>
      <c r="F97" s="111"/>
      <c r="G97" s="112"/>
      <c r="H97" s="338"/>
      <c r="I97" s="339"/>
    </row>
    <row r="98" spans="1:9">
      <c r="A98" s="347"/>
      <c r="B98" s="348"/>
      <c r="C98" s="110"/>
      <c r="D98" s="109"/>
      <c r="E98" s="109"/>
      <c r="F98" s="111"/>
      <c r="G98" s="112"/>
      <c r="H98" s="338"/>
      <c r="I98" s="339"/>
    </row>
    <row r="99" spans="1:9">
      <c r="A99" s="277"/>
      <c r="B99" s="278"/>
      <c r="C99" s="113"/>
      <c r="D99" s="109"/>
      <c r="E99" s="109"/>
      <c r="F99" s="111"/>
      <c r="G99" s="112"/>
      <c r="H99" s="338"/>
      <c r="I99" s="339"/>
    </row>
    <row r="100" spans="1:9">
      <c r="A100" s="277"/>
      <c r="B100" s="278"/>
      <c r="C100" s="110"/>
      <c r="D100" s="109"/>
      <c r="E100" s="109"/>
      <c r="F100" s="111"/>
      <c r="G100" s="112"/>
      <c r="H100" s="338"/>
      <c r="I100" s="339"/>
    </row>
    <row r="101" spans="1:9">
      <c r="A101" s="277"/>
      <c r="B101" s="278"/>
      <c r="C101" s="110"/>
      <c r="D101" s="109"/>
      <c r="E101" s="109"/>
      <c r="F101" s="111"/>
      <c r="G101" s="112"/>
      <c r="H101" s="338"/>
      <c r="I101" s="339"/>
    </row>
    <row r="102" spans="1:9">
      <c r="A102" s="277"/>
      <c r="B102" s="278"/>
      <c r="C102" s="110"/>
      <c r="D102" s="114"/>
      <c r="E102" s="114"/>
      <c r="F102" s="115"/>
      <c r="G102" s="112"/>
      <c r="H102" s="338"/>
      <c r="I102" s="339"/>
    </row>
    <row r="103" spans="1:9">
      <c r="A103" s="277"/>
      <c r="B103" s="278"/>
      <c r="C103" s="110"/>
      <c r="D103" s="116"/>
      <c r="E103" s="116"/>
      <c r="F103" s="117"/>
      <c r="G103" s="118"/>
      <c r="H103" s="338"/>
      <c r="I103" s="339"/>
    </row>
    <row r="104" spans="1:9">
      <c r="A104" s="277"/>
      <c r="B104" s="278"/>
      <c r="C104" s="110"/>
      <c r="D104" s="119"/>
      <c r="E104" s="119"/>
      <c r="F104" s="120"/>
      <c r="G104" s="112"/>
      <c r="H104" s="338"/>
      <c r="I104" s="339"/>
    </row>
    <row r="105" spans="1:9">
      <c r="A105" s="279"/>
      <c r="B105" s="280"/>
      <c r="C105" s="281" t="s">
        <v>20</v>
      </c>
      <c r="D105" s="282"/>
      <c r="E105" s="282"/>
      <c r="F105" s="283"/>
      <c r="G105" s="121">
        <f>SUM(G94:G104)</f>
        <v>56</v>
      </c>
      <c r="H105" s="316"/>
      <c r="I105" s="337"/>
    </row>
    <row r="106" spans="1:9">
      <c r="A106" s="284" t="s">
        <v>100</v>
      </c>
      <c r="B106" s="285"/>
      <c r="C106" s="285"/>
      <c r="D106" s="285"/>
      <c r="E106" s="285"/>
      <c r="F106" s="285"/>
      <c r="G106" s="285"/>
      <c r="H106" s="285"/>
      <c r="I106" s="286"/>
    </row>
    <row r="107" spans="1:9">
      <c r="A107" s="287"/>
      <c r="B107" s="288"/>
      <c r="C107" s="288"/>
      <c r="D107" s="288"/>
      <c r="E107" s="288"/>
      <c r="F107" s="288"/>
      <c r="G107" s="288"/>
      <c r="H107" s="288"/>
      <c r="I107" s="289"/>
    </row>
    <row r="108" spans="1:9">
      <c r="A108" s="287"/>
      <c r="B108" s="288"/>
      <c r="C108" s="288"/>
      <c r="D108" s="288"/>
      <c r="E108" s="288"/>
      <c r="F108" s="288"/>
      <c r="G108" s="288"/>
      <c r="H108" s="288"/>
      <c r="I108" s="289"/>
    </row>
    <row r="109" spans="1:9">
      <c r="A109" s="290"/>
      <c r="B109" s="288"/>
      <c r="C109" s="288"/>
      <c r="D109" s="288"/>
      <c r="E109" s="288"/>
      <c r="F109" s="288"/>
      <c r="G109" s="291"/>
      <c r="H109" s="291"/>
      <c r="I109" s="292"/>
    </row>
    <row r="110" spans="1:9">
      <c r="A110" s="122" t="s">
        <v>101</v>
      </c>
      <c r="B110" s="293"/>
      <c r="C110" s="294"/>
      <c r="D110" s="294"/>
      <c r="E110" s="294"/>
      <c r="F110" s="295"/>
      <c r="G110" s="123" t="s">
        <v>102</v>
      </c>
      <c r="H110" s="293"/>
      <c r="I110" s="296"/>
    </row>
    <row r="111" spans="1:9">
      <c r="A111" s="122" t="s">
        <v>103</v>
      </c>
      <c r="B111" s="297" t="s">
        <v>107</v>
      </c>
      <c r="C111" s="298"/>
      <c r="D111" s="298"/>
      <c r="E111" s="298"/>
      <c r="F111" s="299"/>
      <c r="G111" s="123" t="s">
        <v>103</v>
      </c>
      <c r="H111" s="300"/>
      <c r="I111" s="301"/>
    </row>
    <row r="112" spans="1:9" ht="15" thickBot="1">
      <c r="A112" s="124" t="s">
        <v>104</v>
      </c>
      <c r="B112" s="302" t="s">
        <v>105</v>
      </c>
      <c r="C112" s="303"/>
      <c r="D112" s="303"/>
      <c r="E112" s="303"/>
      <c r="F112" s="304"/>
      <c r="G112" s="125" t="s">
        <v>104</v>
      </c>
      <c r="H112" s="305"/>
      <c r="I112" s="306"/>
    </row>
    <row r="113" spans="1:9" ht="15" thickBot="1">
      <c r="A113" s="141"/>
      <c r="I113" s="142"/>
    </row>
    <row r="114" spans="1:9">
      <c r="A114" s="307" t="s">
        <v>91</v>
      </c>
      <c r="B114" s="309" t="str">
        <f>PRESUPUESTO!B6</f>
        <v>PRELIMINARES</v>
      </c>
      <c r="C114" s="310"/>
      <c r="D114" s="311"/>
      <c r="E114" s="365" t="s">
        <v>92</v>
      </c>
      <c r="F114" s="317">
        <f>PRESUPUESTO!A11</f>
        <v>1.05</v>
      </c>
      <c r="G114" s="319" t="s">
        <v>93</v>
      </c>
      <c r="H114" s="321" t="str">
        <f>PRESUPUESTO!B11</f>
        <v>RETIRO TUBERIA EXISTENTE 0" A 12"</v>
      </c>
      <c r="I114" s="322"/>
    </row>
    <row r="115" spans="1:9">
      <c r="A115" s="308"/>
      <c r="B115" s="312"/>
      <c r="C115" s="313"/>
      <c r="D115" s="314"/>
      <c r="E115" s="366"/>
      <c r="F115" s="318"/>
      <c r="G115" s="320"/>
      <c r="H115" s="323"/>
      <c r="I115" s="324"/>
    </row>
    <row r="116" spans="1:9">
      <c r="A116" s="367" t="s">
        <v>94</v>
      </c>
      <c r="B116" s="368"/>
      <c r="C116" s="369"/>
      <c r="D116" s="370"/>
      <c r="E116" s="371"/>
      <c r="F116" s="371"/>
      <c r="G116" s="371"/>
      <c r="H116" s="371"/>
      <c r="I116" s="372"/>
    </row>
    <row r="117" spans="1:9">
      <c r="A117" s="101" t="s">
        <v>95</v>
      </c>
      <c r="B117" s="373">
        <f ca="1">B91</f>
        <v>46303</v>
      </c>
      <c r="C117" s="374"/>
      <c r="D117" s="374"/>
      <c r="E117" s="374"/>
      <c r="F117" s="374"/>
      <c r="G117" s="375"/>
      <c r="H117" s="133" t="s">
        <v>124</v>
      </c>
      <c r="I117" s="134">
        <f>G131</f>
        <v>150</v>
      </c>
    </row>
    <row r="118" spans="1:9">
      <c r="A118" s="376" t="s">
        <v>7</v>
      </c>
      <c r="B118" s="377"/>
      <c r="C118" s="334" t="s">
        <v>97</v>
      </c>
      <c r="D118" s="363"/>
      <c r="E118" s="363"/>
      <c r="F118" s="363"/>
      <c r="G118" s="380"/>
      <c r="H118" s="363" t="s">
        <v>98</v>
      </c>
      <c r="I118" s="335"/>
    </row>
    <row r="119" spans="1:9">
      <c r="A119" s="378"/>
      <c r="B119" s="379"/>
      <c r="C119" s="102" t="s">
        <v>17</v>
      </c>
      <c r="D119" s="102" t="s">
        <v>99</v>
      </c>
      <c r="E119" s="100" t="s">
        <v>54</v>
      </c>
      <c r="F119" s="103" t="s">
        <v>55</v>
      </c>
      <c r="G119" s="104" t="s">
        <v>12</v>
      </c>
      <c r="H119" s="336"/>
      <c r="I119" s="337"/>
    </row>
    <row r="120" spans="1:9">
      <c r="A120" s="277" t="s">
        <v>133</v>
      </c>
      <c r="B120" s="349"/>
      <c r="C120" s="106"/>
      <c r="D120" s="130"/>
      <c r="E120" s="132"/>
      <c r="F120" s="131">
        <v>150</v>
      </c>
      <c r="G120" s="107">
        <v>150</v>
      </c>
      <c r="H120" s="363"/>
      <c r="I120" s="335"/>
    </row>
    <row r="121" spans="1:9">
      <c r="A121" s="277"/>
      <c r="B121" s="349"/>
      <c r="C121" s="106"/>
      <c r="D121" s="130"/>
      <c r="E121" s="132"/>
      <c r="F121" s="131"/>
      <c r="G121" s="107"/>
      <c r="H121" s="364"/>
      <c r="I121" s="339"/>
    </row>
    <row r="122" spans="1:9">
      <c r="A122" s="277"/>
      <c r="B122" s="349"/>
      <c r="C122" s="110"/>
      <c r="D122" s="109"/>
      <c r="E122" s="119"/>
      <c r="F122" s="111"/>
      <c r="G122" s="112"/>
      <c r="H122" s="364"/>
      <c r="I122" s="339"/>
    </row>
    <row r="123" spans="1:9">
      <c r="A123" s="277"/>
      <c r="B123" s="349"/>
      <c r="C123" s="110"/>
      <c r="D123" s="109"/>
      <c r="E123" s="109"/>
      <c r="F123" s="111"/>
      <c r="G123" s="112"/>
      <c r="H123" s="364"/>
      <c r="I123" s="339"/>
    </row>
    <row r="124" spans="1:9">
      <c r="A124" s="347"/>
      <c r="B124" s="348"/>
      <c r="C124" s="110"/>
      <c r="D124" s="109"/>
      <c r="E124" s="109"/>
      <c r="F124" s="111"/>
      <c r="G124" s="112"/>
      <c r="H124" s="364"/>
      <c r="I124" s="339"/>
    </row>
    <row r="125" spans="1:9">
      <c r="A125" s="277"/>
      <c r="B125" s="349"/>
      <c r="C125" s="113"/>
      <c r="D125" s="109"/>
      <c r="E125" s="109"/>
      <c r="F125" s="111"/>
      <c r="G125" s="112"/>
      <c r="H125" s="364"/>
      <c r="I125" s="339"/>
    </row>
    <row r="126" spans="1:9">
      <c r="A126" s="277"/>
      <c r="B126" s="349"/>
      <c r="C126" s="110"/>
      <c r="D126" s="109"/>
      <c r="E126" s="109"/>
      <c r="F126" s="111"/>
      <c r="G126" s="112"/>
      <c r="H126" s="364"/>
      <c r="I126" s="339"/>
    </row>
    <row r="127" spans="1:9">
      <c r="A127" s="277"/>
      <c r="B127" s="349"/>
      <c r="C127" s="110"/>
      <c r="D127" s="109"/>
      <c r="E127" s="109"/>
      <c r="F127" s="111"/>
      <c r="G127" s="112"/>
      <c r="H127" s="364"/>
      <c r="I127" s="339"/>
    </row>
    <row r="128" spans="1:9">
      <c r="A128" s="277"/>
      <c r="B128" s="349"/>
      <c r="C128" s="110"/>
      <c r="D128" s="114"/>
      <c r="E128" s="114"/>
      <c r="F128" s="115"/>
      <c r="G128" s="112"/>
      <c r="H128" s="364"/>
      <c r="I128" s="339"/>
    </row>
    <row r="129" spans="1:9">
      <c r="A129" s="277"/>
      <c r="B129" s="349"/>
      <c r="C129" s="110"/>
      <c r="D129" s="116"/>
      <c r="E129" s="116"/>
      <c r="F129" s="117"/>
      <c r="G129" s="118"/>
      <c r="H129" s="364"/>
      <c r="I129" s="339"/>
    </row>
    <row r="130" spans="1:9">
      <c r="A130" s="277"/>
      <c r="B130" s="349"/>
      <c r="C130" s="110"/>
      <c r="D130" s="119"/>
      <c r="E130" s="119"/>
      <c r="F130" s="120"/>
      <c r="G130" s="112"/>
      <c r="H130" s="364"/>
      <c r="I130" s="339"/>
    </row>
    <row r="131" spans="1:9">
      <c r="A131" s="350"/>
      <c r="B131" s="351"/>
      <c r="C131" s="281" t="s">
        <v>20</v>
      </c>
      <c r="D131" s="282"/>
      <c r="E131" s="282"/>
      <c r="F131" s="283"/>
      <c r="G131" s="121">
        <f>SUM(G120:G130)</f>
        <v>150</v>
      </c>
      <c r="H131" s="336"/>
      <c r="I131" s="337"/>
    </row>
    <row r="132" spans="1:9">
      <c r="A132" s="284" t="s">
        <v>100</v>
      </c>
      <c r="B132" s="285"/>
      <c r="C132" s="285"/>
      <c r="D132" s="285"/>
      <c r="E132" s="285"/>
      <c r="F132" s="285"/>
      <c r="G132" s="285"/>
      <c r="H132" s="285"/>
      <c r="I132" s="286"/>
    </row>
    <row r="133" spans="1:9">
      <c r="A133" s="287"/>
      <c r="B133" s="288"/>
      <c r="C133" s="288"/>
      <c r="D133" s="288"/>
      <c r="E133" s="288"/>
      <c r="F133" s="288"/>
      <c r="G133" s="288"/>
      <c r="H133" s="288"/>
      <c r="I133" s="289"/>
    </row>
    <row r="134" spans="1:9">
      <c r="A134" s="287"/>
      <c r="B134" s="288"/>
      <c r="C134" s="288"/>
      <c r="D134" s="288"/>
      <c r="E134" s="288"/>
      <c r="F134" s="288"/>
      <c r="G134" s="288"/>
      <c r="H134" s="288"/>
      <c r="I134" s="289"/>
    </row>
    <row r="135" spans="1:9">
      <c r="A135" s="287"/>
      <c r="B135" s="288"/>
      <c r="C135" s="288"/>
      <c r="D135" s="288"/>
      <c r="E135" s="288"/>
      <c r="F135" s="288"/>
      <c r="G135" s="288"/>
      <c r="H135" s="288"/>
      <c r="I135" s="289"/>
    </row>
    <row r="136" spans="1:9">
      <c r="A136" s="122" t="s">
        <v>101</v>
      </c>
      <c r="B136" s="293"/>
      <c r="C136" s="294"/>
      <c r="D136" s="294"/>
      <c r="E136" s="294"/>
      <c r="F136" s="295"/>
      <c r="G136" s="123" t="s">
        <v>102</v>
      </c>
      <c r="H136" s="352"/>
      <c r="I136" s="353"/>
    </row>
    <row r="137" spans="1:9">
      <c r="A137" s="122" t="s">
        <v>103</v>
      </c>
      <c r="B137" s="297" t="s">
        <v>107</v>
      </c>
      <c r="C137" s="298"/>
      <c r="D137" s="298"/>
      <c r="E137" s="298"/>
      <c r="F137" s="299"/>
      <c r="G137" s="123" t="s">
        <v>103</v>
      </c>
      <c r="H137" s="300"/>
      <c r="I137" s="301"/>
    </row>
    <row r="138" spans="1:9" ht="15" thickBot="1">
      <c r="A138" s="124" t="s">
        <v>104</v>
      </c>
      <c r="B138" s="302" t="s">
        <v>105</v>
      </c>
      <c r="C138" s="303"/>
      <c r="D138" s="303"/>
      <c r="E138" s="303"/>
      <c r="F138" s="304"/>
      <c r="G138" s="125" t="s">
        <v>104</v>
      </c>
      <c r="H138" s="305"/>
      <c r="I138" s="306"/>
    </row>
    <row r="139" spans="1:9" ht="15" thickBot="1">
      <c r="A139" s="141"/>
      <c r="I139" s="142"/>
    </row>
    <row r="140" spans="1:9">
      <c r="A140" s="307" t="s">
        <v>91</v>
      </c>
      <c r="B140" s="309" t="str">
        <f>PRESUPUESTO!B6</f>
        <v>PRELIMINARES</v>
      </c>
      <c r="C140" s="310"/>
      <c r="D140" s="311"/>
      <c r="E140" s="365" t="s">
        <v>92</v>
      </c>
      <c r="F140" s="317">
        <f>PRESUPUESTO!A12</f>
        <v>1.06</v>
      </c>
      <c r="G140" s="319" t="s">
        <v>93</v>
      </c>
      <c r="H140" s="321" t="str">
        <f>PRESUPUESTO!B12</f>
        <v>RETIRO BREAKER</v>
      </c>
      <c r="I140" s="322"/>
    </row>
    <row r="141" spans="1:9">
      <c r="A141" s="308"/>
      <c r="B141" s="312"/>
      <c r="C141" s="313"/>
      <c r="D141" s="314"/>
      <c r="E141" s="366"/>
      <c r="F141" s="318"/>
      <c r="G141" s="320"/>
      <c r="H141" s="323"/>
      <c r="I141" s="324"/>
    </row>
    <row r="142" spans="1:9">
      <c r="A142" s="367" t="s">
        <v>94</v>
      </c>
      <c r="B142" s="368"/>
      <c r="C142" s="369"/>
      <c r="D142" s="370"/>
      <c r="E142" s="371"/>
      <c r="F142" s="371"/>
      <c r="G142" s="371"/>
      <c r="H142" s="371"/>
      <c r="I142" s="372"/>
    </row>
    <row r="143" spans="1:9">
      <c r="A143" s="101" t="s">
        <v>95</v>
      </c>
      <c r="B143" s="373">
        <f ca="1">B117</f>
        <v>46303</v>
      </c>
      <c r="C143" s="374"/>
      <c r="D143" s="374"/>
      <c r="E143" s="374"/>
      <c r="F143" s="374"/>
      <c r="G143" s="375"/>
      <c r="H143" s="133" t="s">
        <v>106</v>
      </c>
      <c r="I143" s="134">
        <f>G157</f>
        <v>24</v>
      </c>
    </row>
    <row r="144" spans="1:9">
      <c r="A144" s="376" t="s">
        <v>7</v>
      </c>
      <c r="B144" s="377"/>
      <c r="C144" s="334" t="s">
        <v>97</v>
      </c>
      <c r="D144" s="363"/>
      <c r="E144" s="363"/>
      <c r="F144" s="363"/>
      <c r="G144" s="380"/>
      <c r="H144" s="363" t="s">
        <v>98</v>
      </c>
      <c r="I144" s="335"/>
    </row>
    <row r="145" spans="1:9">
      <c r="A145" s="378"/>
      <c r="B145" s="379"/>
      <c r="C145" s="102" t="s">
        <v>17</v>
      </c>
      <c r="D145" s="102" t="s">
        <v>99</v>
      </c>
      <c r="E145" s="100" t="s">
        <v>54</v>
      </c>
      <c r="F145" s="103" t="s">
        <v>191</v>
      </c>
      <c r="G145" s="104" t="s">
        <v>12</v>
      </c>
      <c r="H145" s="336"/>
      <c r="I145" s="337"/>
    </row>
    <row r="146" spans="1:9">
      <c r="A146" s="277" t="s">
        <v>194</v>
      </c>
      <c r="B146" s="349"/>
      <c r="C146" s="106"/>
      <c r="D146" s="130"/>
      <c r="E146" s="132"/>
      <c r="F146" s="131">
        <v>24</v>
      </c>
      <c r="G146" s="107">
        <f>F146</f>
        <v>24</v>
      </c>
      <c r="H146" s="363"/>
      <c r="I146" s="335"/>
    </row>
    <row r="147" spans="1:9">
      <c r="A147" s="277"/>
      <c r="B147" s="349"/>
      <c r="C147" s="106"/>
      <c r="D147" s="130"/>
      <c r="E147" s="132"/>
      <c r="F147" s="131"/>
      <c r="G147" s="107"/>
      <c r="H147" s="364"/>
      <c r="I147" s="339"/>
    </row>
    <row r="148" spans="1:9">
      <c r="A148" s="277"/>
      <c r="B148" s="349"/>
      <c r="C148" s="110"/>
      <c r="D148" s="109"/>
      <c r="E148" s="119"/>
      <c r="F148" s="111"/>
      <c r="G148" s="112"/>
      <c r="H148" s="364"/>
      <c r="I148" s="339"/>
    </row>
    <row r="149" spans="1:9">
      <c r="A149" s="277"/>
      <c r="B149" s="349"/>
      <c r="C149" s="110"/>
      <c r="D149" s="109"/>
      <c r="E149" s="109"/>
      <c r="F149" s="111"/>
      <c r="G149" s="112"/>
      <c r="H149" s="364"/>
      <c r="I149" s="339"/>
    </row>
    <row r="150" spans="1:9">
      <c r="A150" s="347"/>
      <c r="B150" s="348"/>
      <c r="C150" s="110"/>
      <c r="D150" s="109"/>
      <c r="E150" s="109"/>
      <c r="F150" s="111"/>
      <c r="G150" s="112"/>
      <c r="H150" s="364"/>
      <c r="I150" s="339"/>
    </row>
    <row r="151" spans="1:9">
      <c r="A151" s="277"/>
      <c r="B151" s="349"/>
      <c r="C151" s="113"/>
      <c r="D151" s="109"/>
      <c r="E151" s="109"/>
      <c r="F151" s="111"/>
      <c r="G151" s="112"/>
      <c r="H151" s="364"/>
      <c r="I151" s="339"/>
    </row>
    <row r="152" spans="1:9">
      <c r="A152" s="277"/>
      <c r="B152" s="349"/>
      <c r="C152" s="110"/>
      <c r="D152" s="109"/>
      <c r="E152" s="109"/>
      <c r="F152" s="111"/>
      <c r="G152" s="112"/>
      <c r="H152" s="364"/>
      <c r="I152" s="339"/>
    </row>
    <row r="153" spans="1:9">
      <c r="A153" s="277"/>
      <c r="B153" s="349"/>
      <c r="C153" s="110"/>
      <c r="D153" s="109"/>
      <c r="E153" s="109"/>
      <c r="F153" s="111"/>
      <c r="G153" s="112"/>
      <c r="H153" s="364"/>
      <c r="I153" s="339"/>
    </row>
    <row r="154" spans="1:9">
      <c r="A154" s="277"/>
      <c r="B154" s="349"/>
      <c r="C154" s="110"/>
      <c r="D154" s="114"/>
      <c r="E154" s="114"/>
      <c r="F154" s="115"/>
      <c r="G154" s="112"/>
      <c r="H154" s="364"/>
      <c r="I154" s="339"/>
    </row>
    <row r="155" spans="1:9">
      <c r="A155" s="277"/>
      <c r="B155" s="349"/>
      <c r="C155" s="110"/>
      <c r="D155" s="116"/>
      <c r="E155" s="116"/>
      <c r="F155" s="117"/>
      <c r="G155" s="118"/>
      <c r="H155" s="364"/>
      <c r="I155" s="339"/>
    </row>
    <row r="156" spans="1:9">
      <c r="A156" s="277"/>
      <c r="B156" s="349"/>
      <c r="C156" s="110"/>
      <c r="D156" s="119"/>
      <c r="E156" s="119"/>
      <c r="F156" s="120"/>
      <c r="G156" s="112"/>
      <c r="H156" s="364"/>
      <c r="I156" s="339"/>
    </row>
    <row r="157" spans="1:9">
      <c r="A157" s="350"/>
      <c r="B157" s="351"/>
      <c r="C157" s="281" t="s">
        <v>20</v>
      </c>
      <c r="D157" s="282"/>
      <c r="E157" s="282"/>
      <c r="F157" s="283"/>
      <c r="G157" s="121">
        <f>SUM(G146:G156)</f>
        <v>24</v>
      </c>
      <c r="H157" s="336"/>
      <c r="I157" s="337"/>
    </row>
    <row r="158" spans="1:9">
      <c r="A158" s="284" t="s">
        <v>100</v>
      </c>
      <c r="B158" s="285"/>
      <c r="C158" s="285"/>
      <c r="D158" s="285"/>
      <c r="E158" s="285"/>
      <c r="F158" s="285"/>
      <c r="G158" s="285"/>
      <c r="H158" s="285"/>
      <c r="I158" s="286"/>
    </row>
    <row r="159" spans="1:9">
      <c r="A159" s="287"/>
      <c r="B159" s="288"/>
      <c r="C159" s="288"/>
      <c r="D159" s="288"/>
      <c r="E159" s="288"/>
      <c r="F159" s="288"/>
      <c r="G159" s="288"/>
      <c r="H159" s="288"/>
      <c r="I159" s="289"/>
    </row>
    <row r="160" spans="1:9">
      <c r="A160" s="287"/>
      <c r="B160" s="288"/>
      <c r="C160" s="288"/>
      <c r="D160" s="288"/>
      <c r="E160" s="288"/>
      <c r="F160" s="288"/>
      <c r="G160" s="288"/>
      <c r="H160" s="288"/>
      <c r="I160" s="289"/>
    </row>
    <row r="161" spans="1:9">
      <c r="A161" s="287"/>
      <c r="B161" s="288"/>
      <c r="C161" s="288"/>
      <c r="D161" s="288"/>
      <c r="E161" s="288"/>
      <c r="F161" s="288"/>
      <c r="G161" s="288"/>
      <c r="H161" s="288"/>
      <c r="I161" s="289"/>
    </row>
    <row r="162" spans="1:9">
      <c r="A162" s="122" t="s">
        <v>101</v>
      </c>
      <c r="B162" s="293"/>
      <c r="C162" s="294"/>
      <c r="D162" s="294"/>
      <c r="E162" s="294"/>
      <c r="F162" s="295"/>
      <c r="G162" s="123" t="s">
        <v>102</v>
      </c>
      <c r="H162" s="352"/>
      <c r="I162" s="353"/>
    </row>
    <row r="163" spans="1:9">
      <c r="A163" s="122" t="s">
        <v>103</v>
      </c>
      <c r="B163" s="297" t="s">
        <v>107</v>
      </c>
      <c r="C163" s="298"/>
      <c r="D163" s="298"/>
      <c r="E163" s="298"/>
      <c r="F163" s="299"/>
      <c r="G163" s="123" t="s">
        <v>103</v>
      </c>
      <c r="H163" s="300"/>
      <c r="I163" s="301"/>
    </row>
    <row r="164" spans="1:9" ht="15" thickBot="1">
      <c r="A164" s="124" t="s">
        <v>104</v>
      </c>
      <c r="B164" s="302" t="s">
        <v>105</v>
      </c>
      <c r="C164" s="303"/>
      <c r="D164" s="303"/>
      <c r="E164" s="303"/>
      <c r="F164" s="304"/>
      <c r="G164" s="125" t="s">
        <v>104</v>
      </c>
      <c r="H164" s="305"/>
      <c r="I164" s="306"/>
    </row>
    <row r="165" spans="1:9" ht="15" thickBot="1">
      <c r="A165" s="141"/>
      <c r="I165" s="142"/>
    </row>
    <row r="166" spans="1:9">
      <c r="A166" s="307" t="s">
        <v>91</v>
      </c>
      <c r="B166" s="309" t="str">
        <f>PRESUPUESTO!B14</f>
        <v>INSTALACIONES ELÉCTRICAS</v>
      </c>
      <c r="C166" s="310"/>
      <c r="D166" s="311"/>
      <c r="E166" s="315" t="s">
        <v>92</v>
      </c>
      <c r="F166" s="317">
        <f>PRESUPUESTO!A15</f>
        <v>2.0099999999999998</v>
      </c>
      <c r="G166" s="319" t="s">
        <v>93</v>
      </c>
      <c r="H166" s="321" t="str">
        <f>PRESUPUESTO!B15</f>
        <v>TABLERO 2F 24 CTOS TQCP</v>
      </c>
      <c r="I166" s="322"/>
    </row>
    <row r="167" spans="1:9">
      <c r="A167" s="308"/>
      <c r="B167" s="312"/>
      <c r="C167" s="313"/>
      <c r="D167" s="314"/>
      <c r="E167" s="316"/>
      <c r="F167" s="318"/>
      <c r="G167" s="320"/>
      <c r="H167" s="323"/>
      <c r="I167" s="324"/>
    </row>
    <row r="168" spans="1:9">
      <c r="A168" s="325" t="s">
        <v>94</v>
      </c>
      <c r="B168" s="326"/>
      <c r="C168" s="326"/>
      <c r="D168" s="327"/>
      <c r="E168" s="327"/>
      <c r="F168" s="327"/>
      <c r="G168" s="327"/>
      <c r="H168" s="327"/>
      <c r="I168" s="328"/>
    </row>
    <row r="169" spans="1:9">
      <c r="A169" s="101" t="s">
        <v>95</v>
      </c>
      <c r="B169" s="329">
        <f ca="1">B143</f>
        <v>46303</v>
      </c>
      <c r="C169" s="327"/>
      <c r="D169" s="327"/>
      <c r="E169" s="327"/>
      <c r="F169" s="327"/>
      <c r="G169" s="327"/>
      <c r="H169" s="133" t="s">
        <v>106</v>
      </c>
      <c r="I169" s="134">
        <f>G183</f>
        <v>1</v>
      </c>
    </row>
    <row r="170" spans="1:9">
      <c r="A170" s="330" t="s">
        <v>7</v>
      </c>
      <c r="B170" s="331"/>
      <c r="C170" s="332" t="s">
        <v>97</v>
      </c>
      <c r="D170" s="332"/>
      <c r="E170" s="332"/>
      <c r="F170" s="332"/>
      <c r="G170" s="333"/>
      <c r="H170" s="334" t="s">
        <v>98</v>
      </c>
      <c r="I170" s="335"/>
    </row>
    <row r="171" spans="1:9">
      <c r="A171" s="330"/>
      <c r="B171" s="331"/>
      <c r="C171" s="102" t="s">
        <v>17</v>
      </c>
      <c r="D171" s="102" t="s">
        <v>99</v>
      </c>
      <c r="E171" s="100" t="s">
        <v>54</v>
      </c>
      <c r="F171" s="103" t="s">
        <v>191</v>
      </c>
      <c r="G171" s="104" t="s">
        <v>12</v>
      </c>
      <c r="H171" s="336"/>
      <c r="I171" s="337"/>
    </row>
    <row r="172" spans="1:9">
      <c r="A172" s="277" t="s">
        <v>138</v>
      </c>
      <c r="B172" s="278"/>
      <c r="C172" s="106"/>
      <c r="D172" s="130"/>
      <c r="E172" s="132"/>
      <c r="F172" s="131">
        <v>1</v>
      </c>
      <c r="G172" s="107">
        <f>F172</f>
        <v>1</v>
      </c>
      <c r="H172" s="338"/>
      <c r="I172" s="339"/>
    </row>
    <row r="173" spans="1:9">
      <c r="A173" s="277"/>
      <c r="B173" s="278"/>
      <c r="C173" s="106"/>
      <c r="D173" s="130"/>
      <c r="E173" s="132"/>
      <c r="F173" s="131"/>
      <c r="G173" s="107"/>
      <c r="H173" s="338"/>
      <c r="I173" s="339"/>
    </row>
    <row r="174" spans="1:9">
      <c r="A174" s="277"/>
      <c r="B174" s="278"/>
      <c r="C174" s="110"/>
      <c r="D174" s="109"/>
      <c r="E174" s="119"/>
      <c r="F174" s="111"/>
      <c r="G174" s="112"/>
      <c r="H174" s="338"/>
      <c r="I174" s="339"/>
    </row>
    <row r="175" spans="1:9">
      <c r="A175" s="277"/>
      <c r="B175" s="278"/>
      <c r="C175" s="110"/>
      <c r="D175" s="109"/>
      <c r="E175" s="109"/>
      <c r="F175" s="111"/>
      <c r="G175" s="112"/>
      <c r="H175" s="338"/>
      <c r="I175" s="339"/>
    </row>
    <row r="176" spans="1:9">
      <c r="A176" s="347"/>
      <c r="B176" s="348"/>
      <c r="C176" s="110"/>
      <c r="D176" s="109"/>
      <c r="E176" s="109"/>
      <c r="F176" s="111"/>
      <c r="G176" s="112"/>
      <c r="H176" s="338"/>
      <c r="I176" s="339"/>
    </row>
    <row r="177" spans="1:9">
      <c r="A177" s="277"/>
      <c r="B177" s="278"/>
      <c r="C177" s="113"/>
      <c r="D177" s="109"/>
      <c r="E177" s="109"/>
      <c r="F177" s="111"/>
      <c r="G177" s="112"/>
      <c r="H177" s="338"/>
      <c r="I177" s="339"/>
    </row>
    <row r="178" spans="1:9">
      <c r="A178" s="277"/>
      <c r="B178" s="278"/>
      <c r="C178" s="110"/>
      <c r="D178" s="109"/>
      <c r="E178" s="109"/>
      <c r="F178" s="111"/>
      <c r="G178" s="112"/>
      <c r="H178" s="338"/>
      <c r="I178" s="339"/>
    </row>
    <row r="179" spans="1:9">
      <c r="A179" s="277"/>
      <c r="B179" s="278"/>
      <c r="C179" s="110"/>
      <c r="D179" s="109"/>
      <c r="E179" s="109"/>
      <c r="F179" s="111"/>
      <c r="G179" s="112"/>
      <c r="H179" s="338"/>
      <c r="I179" s="339"/>
    </row>
    <row r="180" spans="1:9">
      <c r="A180" s="277"/>
      <c r="B180" s="278"/>
      <c r="C180" s="110"/>
      <c r="D180" s="114"/>
      <c r="E180" s="114"/>
      <c r="F180" s="115"/>
      <c r="G180" s="112"/>
      <c r="H180" s="338"/>
      <c r="I180" s="339"/>
    </row>
    <row r="181" spans="1:9">
      <c r="A181" s="277"/>
      <c r="B181" s="278"/>
      <c r="C181" s="110"/>
      <c r="D181" s="116"/>
      <c r="E181" s="116"/>
      <c r="F181" s="117"/>
      <c r="G181" s="118"/>
      <c r="H181" s="338"/>
      <c r="I181" s="339"/>
    </row>
    <row r="182" spans="1:9">
      <c r="A182" s="277"/>
      <c r="B182" s="278"/>
      <c r="C182" s="110"/>
      <c r="D182" s="119"/>
      <c r="E182" s="119"/>
      <c r="F182" s="120"/>
      <c r="G182" s="112"/>
      <c r="H182" s="338"/>
      <c r="I182" s="339"/>
    </row>
    <row r="183" spans="1:9">
      <c r="A183" s="279"/>
      <c r="B183" s="280"/>
      <c r="C183" s="281" t="s">
        <v>20</v>
      </c>
      <c r="D183" s="282"/>
      <c r="E183" s="282"/>
      <c r="F183" s="283"/>
      <c r="G183" s="121">
        <f>SUM(G172:G182)</f>
        <v>1</v>
      </c>
      <c r="H183" s="316"/>
      <c r="I183" s="337"/>
    </row>
    <row r="184" spans="1:9">
      <c r="A184" s="284" t="s">
        <v>100</v>
      </c>
      <c r="B184" s="285"/>
      <c r="C184" s="285"/>
      <c r="D184" s="285"/>
      <c r="E184" s="285"/>
      <c r="F184" s="285"/>
      <c r="G184" s="285"/>
      <c r="H184" s="285"/>
      <c r="I184" s="286"/>
    </row>
    <row r="185" spans="1:9">
      <c r="A185" s="287"/>
      <c r="B185" s="288"/>
      <c r="C185" s="288"/>
      <c r="D185" s="288"/>
      <c r="E185" s="288"/>
      <c r="F185" s="288"/>
      <c r="G185" s="288"/>
      <c r="H185" s="288"/>
      <c r="I185" s="289"/>
    </row>
    <row r="186" spans="1:9">
      <c r="A186" s="287"/>
      <c r="B186" s="288"/>
      <c r="C186" s="288"/>
      <c r="D186" s="288"/>
      <c r="E186" s="288"/>
      <c r="F186" s="288"/>
      <c r="G186" s="288"/>
      <c r="H186" s="288"/>
      <c r="I186" s="289"/>
    </row>
    <row r="187" spans="1:9">
      <c r="A187" s="290"/>
      <c r="B187" s="288"/>
      <c r="C187" s="288"/>
      <c r="D187" s="288"/>
      <c r="E187" s="288"/>
      <c r="F187" s="288"/>
      <c r="G187" s="291"/>
      <c r="H187" s="291"/>
      <c r="I187" s="292"/>
    </row>
    <row r="188" spans="1:9">
      <c r="A188" s="122" t="s">
        <v>101</v>
      </c>
      <c r="B188" s="293"/>
      <c r="C188" s="294"/>
      <c r="D188" s="294"/>
      <c r="E188" s="294"/>
      <c r="F188" s="295"/>
      <c r="G188" s="123" t="s">
        <v>102</v>
      </c>
      <c r="H188" s="293"/>
      <c r="I188" s="296"/>
    </row>
    <row r="189" spans="1:9">
      <c r="A189" s="122" t="s">
        <v>103</v>
      </c>
      <c r="B189" s="297" t="s">
        <v>107</v>
      </c>
      <c r="C189" s="298"/>
      <c r="D189" s="298"/>
      <c r="E189" s="298"/>
      <c r="F189" s="299"/>
      <c r="G189" s="123" t="s">
        <v>103</v>
      </c>
      <c r="H189" s="300"/>
      <c r="I189" s="301"/>
    </row>
    <row r="190" spans="1:9" ht="15" thickBot="1">
      <c r="A190" s="124" t="s">
        <v>104</v>
      </c>
      <c r="B190" s="302" t="s">
        <v>105</v>
      </c>
      <c r="C190" s="303"/>
      <c r="D190" s="303"/>
      <c r="E190" s="303"/>
      <c r="F190" s="304"/>
      <c r="G190" s="125" t="s">
        <v>104</v>
      </c>
      <c r="H190" s="305"/>
      <c r="I190" s="306"/>
    </row>
    <row r="191" spans="1:9" ht="15" thickBot="1">
      <c r="A191" s="141"/>
      <c r="I191" s="142"/>
    </row>
    <row r="192" spans="1:9">
      <c r="A192" s="307" t="s">
        <v>91</v>
      </c>
      <c r="B192" s="309" t="str">
        <f>PRESUPUESTO!B14</f>
        <v>INSTALACIONES ELÉCTRICAS</v>
      </c>
      <c r="C192" s="310"/>
      <c r="D192" s="311"/>
      <c r="E192" s="315" t="s">
        <v>92</v>
      </c>
      <c r="F192" s="317">
        <f>PRESUPUESTO!A16</f>
        <v>2.02</v>
      </c>
      <c r="G192" s="319" t="s">
        <v>93</v>
      </c>
      <c r="H192" s="321" t="str">
        <f>PRESUPUESTO!B16</f>
        <v>BREAKER 2F DESDE 70 HASTA 100 AMP</v>
      </c>
      <c r="I192" s="322"/>
    </row>
    <row r="193" spans="1:9">
      <c r="A193" s="308"/>
      <c r="B193" s="312"/>
      <c r="C193" s="313"/>
      <c r="D193" s="314"/>
      <c r="E193" s="316"/>
      <c r="F193" s="318"/>
      <c r="G193" s="320"/>
      <c r="H193" s="323"/>
      <c r="I193" s="324"/>
    </row>
    <row r="194" spans="1:9">
      <c r="A194" s="325" t="s">
        <v>94</v>
      </c>
      <c r="B194" s="326"/>
      <c r="C194" s="326"/>
      <c r="D194" s="327"/>
      <c r="E194" s="327"/>
      <c r="F194" s="327"/>
      <c r="G194" s="327"/>
      <c r="H194" s="327"/>
      <c r="I194" s="328"/>
    </row>
    <row r="195" spans="1:9">
      <c r="A195" s="101" t="s">
        <v>95</v>
      </c>
      <c r="B195" s="329">
        <f ca="1">B169</f>
        <v>46303</v>
      </c>
      <c r="C195" s="327"/>
      <c r="D195" s="327"/>
      <c r="E195" s="327"/>
      <c r="F195" s="327"/>
      <c r="G195" s="327"/>
      <c r="H195" s="133" t="s">
        <v>106</v>
      </c>
      <c r="I195" s="134">
        <f>G209</f>
        <v>1</v>
      </c>
    </row>
    <row r="196" spans="1:9">
      <c r="A196" s="330" t="s">
        <v>7</v>
      </c>
      <c r="B196" s="331"/>
      <c r="C196" s="332" t="s">
        <v>97</v>
      </c>
      <c r="D196" s="332"/>
      <c r="E196" s="332"/>
      <c r="F196" s="332"/>
      <c r="G196" s="333"/>
      <c r="H196" s="334" t="s">
        <v>98</v>
      </c>
      <c r="I196" s="335"/>
    </row>
    <row r="197" spans="1:9">
      <c r="A197" s="330"/>
      <c r="B197" s="331"/>
      <c r="C197" s="102" t="s">
        <v>17</v>
      </c>
      <c r="D197" s="102" t="s">
        <v>99</v>
      </c>
      <c r="E197" s="100" t="s">
        <v>54</v>
      </c>
      <c r="F197" s="103" t="s">
        <v>191</v>
      </c>
      <c r="G197" s="104" t="s">
        <v>12</v>
      </c>
      <c r="H197" s="336"/>
      <c r="I197" s="337"/>
    </row>
    <row r="198" spans="1:9">
      <c r="A198" s="277" t="s">
        <v>140</v>
      </c>
      <c r="B198" s="278"/>
      <c r="C198" s="106"/>
      <c r="D198" s="130"/>
      <c r="E198" s="132"/>
      <c r="F198" s="131">
        <v>1</v>
      </c>
      <c r="G198" s="107">
        <v>1</v>
      </c>
      <c r="H198" s="338"/>
      <c r="I198" s="339"/>
    </row>
    <row r="199" spans="1:9">
      <c r="A199" s="277"/>
      <c r="B199" s="278"/>
      <c r="C199" s="106"/>
      <c r="D199" s="130"/>
      <c r="E199" s="132"/>
      <c r="F199" s="131"/>
      <c r="G199" s="107"/>
      <c r="H199" s="338"/>
      <c r="I199" s="339"/>
    </row>
    <row r="200" spans="1:9">
      <c r="A200" s="277"/>
      <c r="B200" s="278"/>
      <c r="C200" s="110"/>
      <c r="D200" s="109"/>
      <c r="E200" s="119"/>
      <c r="F200" s="111"/>
      <c r="G200" s="112"/>
      <c r="H200" s="338"/>
      <c r="I200" s="339"/>
    </row>
    <row r="201" spans="1:9">
      <c r="A201" s="277"/>
      <c r="B201" s="278"/>
      <c r="C201" s="110"/>
      <c r="D201" s="109"/>
      <c r="E201" s="109"/>
      <c r="F201" s="111"/>
      <c r="G201" s="112"/>
      <c r="H201" s="338"/>
      <c r="I201" s="339"/>
    </row>
    <row r="202" spans="1:9">
      <c r="A202" s="347"/>
      <c r="B202" s="348"/>
      <c r="C202" s="110"/>
      <c r="D202" s="109"/>
      <c r="E202" s="109"/>
      <c r="F202" s="111"/>
      <c r="G202" s="112"/>
      <c r="H202" s="338"/>
      <c r="I202" s="339"/>
    </row>
    <row r="203" spans="1:9">
      <c r="A203" s="277"/>
      <c r="B203" s="278"/>
      <c r="C203" s="113"/>
      <c r="D203" s="109"/>
      <c r="E203" s="109"/>
      <c r="F203" s="111"/>
      <c r="G203" s="112"/>
      <c r="H203" s="338"/>
      <c r="I203" s="339"/>
    </row>
    <row r="204" spans="1:9">
      <c r="A204" s="277"/>
      <c r="B204" s="278"/>
      <c r="C204" s="110"/>
      <c r="D204" s="109"/>
      <c r="E204" s="109"/>
      <c r="F204" s="111"/>
      <c r="G204" s="112"/>
      <c r="H204" s="338"/>
      <c r="I204" s="339"/>
    </row>
    <row r="205" spans="1:9">
      <c r="A205" s="277"/>
      <c r="B205" s="278"/>
      <c r="C205" s="110"/>
      <c r="D205" s="109"/>
      <c r="E205" s="109"/>
      <c r="F205" s="111"/>
      <c r="G205" s="112"/>
      <c r="H205" s="338"/>
      <c r="I205" s="339"/>
    </row>
    <row r="206" spans="1:9">
      <c r="A206" s="277"/>
      <c r="B206" s="278"/>
      <c r="C206" s="110"/>
      <c r="D206" s="114"/>
      <c r="E206" s="114"/>
      <c r="F206" s="115"/>
      <c r="G206" s="112"/>
      <c r="H206" s="338"/>
      <c r="I206" s="339"/>
    </row>
    <row r="207" spans="1:9">
      <c r="A207" s="277"/>
      <c r="B207" s="278"/>
      <c r="C207" s="110"/>
      <c r="D207" s="116"/>
      <c r="E207" s="116"/>
      <c r="F207" s="117"/>
      <c r="G207" s="118"/>
      <c r="H207" s="338"/>
      <c r="I207" s="339"/>
    </row>
    <row r="208" spans="1:9">
      <c r="A208" s="277"/>
      <c r="B208" s="278"/>
      <c r="C208" s="110"/>
      <c r="D208" s="119"/>
      <c r="E208" s="119"/>
      <c r="F208" s="120"/>
      <c r="G208" s="112"/>
      <c r="H208" s="338"/>
      <c r="I208" s="339"/>
    </row>
    <row r="209" spans="1:9">
      <c r="A209" s="279"/>
      <c r="B209" s="280"/>
      <c r="C209" s="281" t="s">
        <v>20</v>
      </c>
      <c r="D209" s="282"/>
      <c r="E209" s="282"/>
      <c r="F209" s="283"/>
      <c r="G209" s="121">
        <f>SUM(G198:G208)</f>
        <v>1</v>
      </c>
      <c r="H209" s="316"/>
      <c r="I209" s="337"/>
    </row>
    <row r="210" spans="1:9">
      <c r="A210" s="284" t="s">
        <v>100</v>
      </c>
      <c r="B210" s="285"/>
      <c r="C210" s="285"/>
      <c r="D210" s="285"/>
      <c r="E210" s="285"/>
      <c r="F210" s="285"/>
      <c r="G210" s="285"/>
      <c r="H210" s="285"/>
      <c r="I210" s="286"/>
    </row>
    <row r="211" spans="1:9">
      <c r="A211" s="287"/>
      <c r="B211" s="288"/>
      <c r="C211" s="288"/>
      <c r="D211" s="288"/>
      <c r="E211" s="288"/>
      <c r="F211" s="288"/>
      <c r="G211" s="288"/>
      <c r="H211" s="288"/>
      <c r="I211" s="289"/>
    </row>
    <row r="212" spans="1:9">
      <c r="A212" s="287"/>
      <c r="B212" s="288"/>
      <c r="C212" s="288"/>
      <c r="D212" s="288"/>
      <c r="E212" s="288"/>
      <c r="F212" s="288"/>
      <c r="G212" s="288"/>
      <c r="H212" s="288"/>
      <c r="I212" s="289"/>
    </row>
    <row r="213" spans="1:9">
      <c r="A213" s="290"/>
      <c r="B213" s="288"/>
      <c r="C213" s="288"/>
      <c r="D213" s="288"/>
      <c r="E213" s="288"/>
      <c r="F213" s="288"/>
      <c r="G213" s="291"/>
      <c r="H213" s="291"/>
      <c r="I213" s="292"/>
    </row>
    <row r="214" spans="1:9">
      <c r="A214" s="122" t="s">
        <v>101</v>
      </c>
      <c r="B214" s="293"/>
      <c r="C214" s="294"/>
      <c r="D214" s="294"/>
      <c r="E214" s="294"/>
      <c r="F214" s="295"/>
      <c r="G214" s="123" t="s">
        <v>102</v>
      </c>
      <c r="H214" s="293"/>
      <c r="I214" s="296"/>
    </row>
    <row r="215" spans="1:9">
      <c r="A215" s="122" t="s">
        <v>103</v>
      </c>
      <c r="B215" s="297" t="s">
        <v>107</v>
      </c>
      <c r="C215" s="298"/>
      <c r="D215" s="298"/>
      <c r="E215" s="298"/>
      <c r="F215" s="299"/>
      <c r="G215" s="123" t="s">
        <v>103</v>
      </c>
      <c r="H215" s="300"/>
      <c r="I215" s="301"/>
    </row>
    <row r="216" spans="1:9" ht="15" thickBot="1">
      <c r="A216" s="124" t="s">
        <v>104</v>
      </c>
      <c r="B216" s="302" t="s">
        <v>105</v>
      </c>
      <c r="C216" s="303"/>
      <c r="D216" s="303"/>
      <c r="E216" s="303"/>
      <c r="F216" s="304"/>
      <c r="G216" s="125" t="s">
        <v>104</v>
      </c>
      <c r="H216" s="305"/>
      <c r="I216" s="306"/>
    </row>
    <row r="217" spans="1:9" ht="15" thickBot="1">
      <c r="A217" s="141"/>
      <c r="I217" s="142"/>
    </row>
    <row r="218" spans="1:9">
      <c r="A218" s="307" t="s">
        <v>91</v>
      </c>
      <c r="B218" s="309" t="str">
        <f>PRESUPUESTO!B14</f>
        <v>INSTALACIONES ELÉCTRICAS</v>
      </c>
      <c r="C218" s="310"/>
      <c r="D218" s="311"/>
      <c r="E218" s="315" t="s">
        <v>92</v>
      </c>
      <c r="F218" s="317">
        <f>PRESUPUESTO!A17</f>
        <v>2.0299999999999998</v>
      </c>
      <c r="G218" s="319" t="s">
        <v>93</v>
      </c>
      <c r="H218" s="321" t="str">
        <f>PRESUPUESTO!B17</f>
        <v>BREAKER 2F DE 30 AMP</v>
      </c>
      <c r="I218" s="322"/>
    </row>
    <row r="219" spans="1:9">
      <c r="A219" s="308"/>
      <c r="B219" s="312"/>
      <c r="C219" s="313"/>
      <c r="D219" s="314"/>
      <c r="E219" s="316"/>
      <c r="F219" s="318"/>
      <c r="G219" s="320"/>
      <c r="H219" s="323"/>
      <c r="I219" s="324"/>
    </row>
    <row r="220" spans="1:9">
      <c r="A220" s="325" t="s">
        <v>94</v>
      </c>
      <c r="B220" s="326"/>
      <c r="C220" s="326"/>
      <c r="D220" s="327"/>
      <c r="E220" s="327"/>
      <c r="F220" s="327"/>
      <c r="G220" s="327"/>
      <c r="H220" s="327"/>
      <c r="I220" s="328"/>
    </row>
    <row r="221" spans="1:9">
      <c r="A221" s="101" t="s">
        <v>95</v>
      </c>
      <c r="B221" s="329">
        <f ca="1">B195</f>
        <v>46303</v>
      </c>
      <c r="C221" s="327"/>
      <c r="D221" s="327"/>
      <c r="E221" s="327"/>
      <c r="F221" s="327"/>
      <c r="G221" s="327"/>
      <c r="H221" s="133" t="s">
        <v>106</v>
      </c>
      <c r="I221" s="134">
        <f>G235</f>
        <v>7</v>
      </c>
    </row>
    <row r="222" spans="1:9">
      <c r="A222" s="330" t="s">
        <v>7</v>
      </c>
      <c r="B222" s="331"/>
      <c r="C222" s="332" t="s">
        <v>97</v>
      </c>
      <c r="D222" s="332"/>
      <c r="E222" s="332"/>
      <c r="F222" s="332"/>
      <c r="G222" s="333"/>
      <c r="H222" s="334" t="s">
        <v>98</v>
      </c>
      <c r="I222" s="335"/>
    </row>
    <row r="223" spans="1:9">
      <c r="A223" s="330"/>
      <c r="B223" s="331"/>
      <c r="C223" s="102" t="s">
        <v>17</v>
      </c>
      <c r="D223" s="102" t="s">
        <v>99</v>
      </c>
      <c r="E223" s="100" t="s">
        <v>54</v>
      </c>
      <c r="F223" s="103" t="s">
        <v>191</v>
      </c>
      <c r="G223" s="104" t="s">
        <v>12</v>
      </c>
      <c r="H223" s="336"/>
      <c r="I223" s="337"/>
    </row>
    <row r="224" spans="1:9">
      <c r="A224" s="277" t="s">
        <v>149</v>
      </c>
      <c r="B224" s="278"/>
      <c r="C224" s="106"/>
      <c r="D224" s="130"/>
      <c r="E224" s="132"/>
      <c r="F224" s="131">
        <v>1</v>
      </c>
      <c r="G224" s="107">
        <v>1</v>
      </c>
      <c r="H224" s="338"/>
      <c r="I224" s="339"/>
    </row>
    <row r="225" spans="1:9">
      <c r="A225" s="277" t="s">
        <v>150</v>
      </c>
      <c r="B225" s="278"/>
      <c r="C225" s="106"/>
      <c r="D225" s="130"/>
      <c r="E225" s="132"/>
      <c r="F225" s="131">
        <v>1</v>
      </c>
      <c r="G225" s="107">
        <v>1</v>
      </c>
      <c r="H225" s="338"/>
      <c r="I225" s="339"/>
    </row>
    <row r="226" spans="1:9" ht="15" customHeight="1">
      <c r="A226" s="277" t="s">
        <v>151</v>
      </c>
      <c r="B226" s="278"/>
      <c r="C226" s="106"/>
      <c r="D226" s="130"/>
      <c r="E226" s="132"/>
      <c r="F226" s="131">
        <v>1</v>
      </c>
      <c r="G226" s="107">
        <v>1</v>
      </c>
      <c r="H226" s="338"/>
      <c r="I226" s="339"/>
    </row>
    <row r="227" spans="1:9">
      <c r="A227" s="277" t="s">
        <v>146</v>
      </c>
      <c r="B227" s="278"/>
      <c r="C227" s="110"/>
      <c r="D227" s="109"/>
      <c r="E227" s="109"/>
      <c r="F227" s="111">
        <v>2</v>
      </c>
      <c r="G227" s="112">
        <v>2</v>
      </c>
      <c r="H227" s="338"/>
      <c r="I227" s="339"/>
    </row>
    <row r="228" spans="1:9">
      <c r="A228" s="277" t="s">
        <v>147</v>
      </c>
      <c r="B228" s="278"/>
      <c r="C228" s="110"/>
      <c r="D228" s="109"/>
      <c r="E228" s="109"/>
      <c r="F228" s="111">
        <v>1</v>
      </c>
      <c r="G228" s="112">
        <v>1</v>
      </c>
      <c r="H228" s="338"/>
      <c r="I228" s="339"/>
    </row>
    <row r="229" spans="1:9">
      <c r="A229" s="277" t="s">
        <v>152</v>
      </c>
      <c r="B229" s="278"/>
      <c r="C229" s="113"/>
      <c r="D229" s="109"/>
      <c r="E229" s="109"/>
      <c r="F229" s="111">
        <v>1</v>
      </c>
      <c r="G229" s="112">
        <v>1</v>
      </c>
      <c r="H229" s="338"/>
      <c r="I229" s="339"/>
    </row>
    <row r="230" spans="1:9">
      <c r="A230" s="277"/>
      <c r="B230" s="278"/>
      <c r="C230" s="110"/>
      <c r="D230" s="109"/>
      <c r="E230" s="109"/>
      <c r="F230" s="111"/>
      <c r="G230" s="112"/>
      <c r="H230" s="338"/>
      <c r="I230" s="339"/>
    </row>
    <row r="231" spans="1:9">
      <c r="A231" s="277"/>
      <c r="B231" s="278"/>
      <c r="C231" s="110"/>
      <c r="D231" s="109"/>
      <c r="E231" s="109"/>
      <c r="F231" s="111"/>
      <c r="G231" s="112"/>
      <c r="H231" s="338"/>
      <c r="I231" s="339"/>
    </row>
    <row r="232" spans="1:9">
      <c r="A232" s="277"/>
      <c r="B232" s="278"/>
      <c r="C232" s="110"/>
      <c r="D232" s="114"/>
      <c r="E232" s="114"/>
      <c r="F232" s="115"/>
      <c r="G232" s="112"/>
      <c r="H232" s="338"/>
      <c r="I232" s="339"/>
    </row>
    <row r="233" spans="1:9">
      <c r="A233" s="277"/>
      <c r="B233" s="278"/>
      <c r="C233" s="110"/>
      <c r="D233" s="116"/>
      <c r="E233" s="116"/>
      <c r="F233" s="117"/>
      <c r="G233" s="118"/>
      <c r="H233" s="338"/>
      <c r="I233" s="339"/>
    </row>
    <row r="234" spans="1:9">
      <c r="A234" s="277"/>
      <c r="B234" s="278"/>
      <c r="C234" s="110"/>
      <c r="D234" s="119"/>
      <c r="E234" s="119"/>
      <c r="F234" s="120"/>
      <c r="G234" s="112"/>
      <c r="H234" s="338"/>
      <c r="I234" s="339"/>
    </row>
    <row r="235" spans="1:9">
      <c r="A235" s="279"/>
      <c r="B235" s="280"/>
      <c r="C235" s="281" t="s">
        <v>20</v>
      </c>
      <c r="D235" s="282"/>
      <c r="E235" s="282"/>
      <c r="F235" s="283"/>
      <c r="G235" s="121">
        <f>SUM(G224:G234)</f>
        <v>7</v>
      </c>
      <c r="H235" s="316"/>
      <c r="I235" s="337"/>
    </row>
    <row r="236" spans="1:9">
      <c r="A236" s="284" t="s">
        <v>100</v>
      </c>
      <c r="B236" s="285"/>
      <c r="C236" s="285"/>
      <c r="D236" s="285"/>
      <c r="E236" s="285"/>
      <c r="F236" s="285"/>
      <c r="G236" s="285"/>
      <c r="H236" s="285"/>
      <c r="I236" s="286"/>
    </row>
    <row r="237" spans="1:9">
      <c r="A237" s="287"/>
      <c r="B237" s="288"/>
      <c r="C237" s="288"/>
      <c r="D237" s="288"/>
      <c r="E237" s="288"/>
      <c r="F237" s="288"/>
      <c r="G237" s="288"/>
      <c r="H237" s="288"/>
      <c r="I237" s="289"/>
    </row>
    <row r="238" spans="1:9">
      <c r="A238" s="287"/>
      <c r="B238" s="288"/>
      <c r="C238" s="288"/>
      <c r="D238" s="288"/>
      <c r="E238" s="288"/>
      <c r="F238" s="288"/>
      <c r="G238" s="288"/>
      <c r="H238" s="288"/>
      <c r="I238" s="289"/>
    </row>
    <row r="239" spans="1:9">
      <c r="A239" s="290"/>
      <c r="B239" s="288"/>
      <c r="C239" s="288"/>
      <c r="D239" s="288"/>
      <c r="E239" s="288"/>
      <c r="F239" s="288"/>
      <c r="G239" s="291"/>
      <c r="H239" s="291"/>
      <c r="I239" s="292"/>
    </row>
    <row r="240" spans="1:9">
      <c r="A240" s="122" t="s">
        <v>101</v>
      </c>
      <c r="B240" s="293"/>
      <c r="C240" s="294"/>
      <c r="D240" s="294"/>
      <c r="E240" s="294"/>
      <c r="F240" s="295"/>
      <c r="G240" s="123" t="s">
        <v>102</v>
      </c>
      <c r="H240" s="293"/>
      <c r="I240" s="296"/>
    </row>
    <row r="241" spans="1:9">
      <c r="A241" s="122" t="s">
        <v>103</v>
      </c>
      <c r="B241" s="297" t="s">
        <v>107</v>
      </c>
      <c r="C241" s="298"/>
      <c r="D241" s="298"/>
      <c r="E241" s="298"/>
      <c r="F241" s="299"/>
      <c r="G241" s="123" t="s">
        <v>103</v>
      </c>
      <c r="H241" s="300"/>
      <c r="I241" s="301"/>
    </row>
    <row r="242" spans="1:9" ht="15" thickBot="1">
      <c r="A242" s="124" t="s">
        <v>104</v>
      </c>
      <c r="B242" s="302" t="s">
        <v>105</v>
      </c>
      <c r="C242" s="303"/>
      <c r="D242" s="303"/>
      <c r="E242" s="303"/>
      <c r="F242" s="304"/>
      <c r="G242" s="125" t="s">
        <v>104</v>
      </c>
      <c r="H242" s="305"/>
      <c r="I242" s="306"/>
    </row>
    <row r="243" spans="1:9" ht="15" thickBot="1">
      <c r="A243" s="141"/>
      <c r="I243" s="142"/>
    </row>
    <row r="244" spans="1:9">
      <c r="A244" s="307" t="s">
        <v>91</v>
      </c>
      <c r="B244" s="309" t="str">
        <f>PRESUPUESTO!B14</f>
        <v>INSTALACIONES ELÉCTRICAS</v>
      </c>
      <c r="C244" s="310"/>
      <c r="D244" s="311"/>
      <c r="E244" s="315" t="s">
        <v>92</v>
      </c>
      <c r="F244" s="317">
        <f>PRESUPUESTO!A18</f>
        <v>2.04</v>
      </c>
      <c r="G244" s="319" t="s">
        <v>93</v>
      </c>
      <c r="H244" s="321" t="str">
        <f>PRESUPUESTO!B18</f>
        <v>BREAKER 1F DE 30 AMP</v>
      </c>
      <c r="I244" s="322"/>
    </row>
    <row r="245" spans="1:9">
      <c r="A245" s="308"/>
      <c r="B245" s="312"/>
      <c r="C245" s="313"/>
      <c r="D245" s="314"/>
      <c r="E245" s="316"/>
      <c r="F245" s="318"/>
      <c r="G245" s="320"/>
      <c r="H245" s="323"/>
      <c r="I245" s="324"/>
    </row>
    <row r="246" spans="1:9">
      <c r="A246" s="325" t="s">
        <v>94</v>
      </c>
      <c r="B246" s="326"/>
      <c r="C246" s="326"/>
      <c r="D246" s="327"/>
      <c r="E246" s="327"/>
      <c r="F246" s="327"/>
      <c r="G246" s="327"/>
      <c r="H246" s="327"/>
      <c r="I246" s="328"/>
    </row>
    <row r="247" spans="1:9">
      <c r="A247" s="101" t="s">
        <v>95</v>
      </c>
      <c r="B247" s="329">
        <f ca="1">B221</f>
        <v>46303</v>
      </c>
      <c r="C247" s="327"/>
      <c r="D247" s="327"/>
      <c r="E247" s="327"/>
      <c r="F247" s="327"/>
      <c r="G247" s="327"/>
      <c r="H247" s="133" t="s">
        <v>106</v>
      </c>
      <c r="I247" s="134">
        <f>G259</f>
        <v>16</v>
      </c>
    </row>
    <row r="248" spans="1:9">
      <c r="A248" s="330" t="s">
        <v>7</v>
      </c>
      <c r="B248" s="331"/>
      <c r="C248" s="332" t="s">
        <v>97</v>
      </c>
      <c r="D248" s="332"/>
      <c r="E248" s="332"/>
      <c r="F248" s="332"/>
      <c r="G248" s="333"/>
      <c r="H248" s="334" t="s">
        <v>98</v>
      </c>
      <c r="I248" s="335"/>
    </row>
    <row r="249" spans="1:9">
      <c r="A249" s="330"/>
      <c r="B249" s="331"/>
      <c r="C249" s="102" t="s">
        <v>17</v>
      </c>
      <c r="D249" s="102" t="s">
        <v>99</v>
      </c>
      <c r="E249" s="100" t="s">
        <v>54</v>
      </c>
      <c r="F249" s="103" t="s">
        <v>191</v>
      </c>
      <c r="G249" s="104" t="s">
        <v>12</v>
      </c>
      <c r="H249" s="336"/>
      <c r="I249" s="337"/>
    </row>
    <row r="250" spans="1:9" ht="29.25" customHeight="1">
      <c r="A250" s="277" t="s">
        <v>153</v>
      </c>
      <c r="B250" s="278"/>
      <c r="C250" s="106"/>
      <c r="D250" s="130"/>
      <c r="E250" s="132"/>
      <c r="F250" s="131">
        <v>8</v>
      </c>
      <c r="G250" s="107">
        <v>8</v>
      </c>
      <c r="H250" s="338"/>
      <c r="I250" s="339"/>
    </row>
    <row r="251" spans="1:9" ht="27.75" customHeight="1">
      <c r="A251" s="277" t="s">
        <v>154</v>
      </c>
      <c r="B251" s="278"/>
      <c r="C251" s="110"/>
      <c r="D251" s="109"/>
      <c r="E251" s="109"/>
      <c r="F251" s="111">
        <v>4</v>
      </c>
      <c r="G251" s="112">
        <v>4</v>
      </c>
      <c r="H251" s="338"/>
      <c r="I251" s="339"/>
    </row>
    <row r="252" spans="1:9">
      <c r="A252" s="381" t="s">
        <v>155</v>
      </c>
      <c r="B252" s="382"/>
      <c r="C252" s="110"/>
      <c r="D252" s="109"/>
      <c r="E252" s="109"/>
      <c r="F252" s="111">
        <v>4</v>
      </c>
      <c r="G252" s="112">
        <v>4</v>
      </c>
      <c r="H252" s="338"/>
      <c r="I252" s="339"/>
    </row>
    <row r="253" spans="1:9">
      <c r="A253" s="277"/>
      <c r="B253" s="278"/>
      <c r="C253" s="113"/>
      <c r="D253" s="109"/>
      <c r="E253" s="109"/>
      <c r="F253" s="111"/>
      <c r="G253" s="112"/>
      <c r="H253" s="338"/>
      <c r="I253" s="339"/>
    </row>
    <row r="254" spans="1:9">
      <c r="A254" s="277"/>
      <c r="B254" s="278"/>
      <c r="C254" s="110"/>
      <c r="D254" s="109"/>
      <c r="E254" s="109"/>
      <c r="F254" s="111"/>
      <c r="G254" s="112"/>
      <c r="H254" s="338"/>
      <c r="I254" s="339"/>
    </row>
    <row r="255" spans="1:9">
      <c r="A255" s="277"/>
      <c r="B255" s="278"/>
      <c r="C255" s="110"/>
      <c r="D255" s="109"/>
      <c r="E255" s="109"/>
      <c r="F255" s="111"/>
      <c r="G255" s="112"/>
      <c r="H255" s="338"/>
      <c r="I255" s="339"/>
    </row>
    <row r="256" spans="1:9">
      <c r="A256" s="277"/>
      <c r="B256" s="278"/>
      <c r="C256" s="110"/>
      <c r="D256" s="114"/>
      <c r="E256" s="114"/>
      <c r="F256" s="115"/>
      <c r="G256" s="112"/>
      <c r="H256" s="338"/>
      <c r="I256" s="339"/>
    </row>
    <row r="257" spans="1:9">
      <c r="A257" s="277"/>
      <c r="B257" s="278"/>
      <c r="C257" s="110"/>
      <c r="D257" s="116"/>
      <c r="E257" s="116"/>
      <c r="F257" s="117"/>
      <c r="G257" s="118"/>
      <c r="H257" s="338"/>
      <c r="I257" s="339"/>
    </row>
    <row r="258" spans="1:9">
      <c r="A258" s="277"/>
      <c r="B258" s="278"/>
      <c r="C258" s="110"/>
      <c r="D258" s="119"/>
      <c r="E258" s="119"/>
      <c r="F258" s="120"/>
      <c r="G258" s="112"/>
      <c r="H258" s="338"/>
      <c r="I258" s="339"/>
    </row>
    <row r="259" spans="1:9">
      <c r="A259" s="279"/>
      <c r="B259" s="280"/>
      <c r="C259" s="281" t="s">
        <v>20</v>
      </c>
      <c r="D259" s="282"/>
      <c r="E259" s="282"/>
      <c r="F259" s="283"/>
      <c r="G259" s="121">
        <f>SUM(G250:G258)</f>
        <v>16</v>
      </c>
      <c r="H259" s="316"/>
      <c r="I259" s="337"/>
    </row>
    <row r="260" spans="1:9">
      <c r="A260" s="284" t="s">
        <v>100</v>
      </c>
      <c r="B260" s="285"/>
      <c r="C260" s="285"/>
      <c r="D260" s="285"/>
      <c r="E260" s="285"/>
      <c r="F260" s="285"/>
      <c r="G260" s="285"/>
      <c r="H260" s="285"/>
      <c r="I260" s="286"/>
    </row>
    <row r="261" spans="1:9">
      <c r="A261" s="287"/>
      <c r="B261" s="288"/>
      <c r="C261" s="288"/>
      <c r="D261" s="288"/>
      <c r="E261" s="288"/>
      <c r="F261" s="288"/>
      <c r="G261" s="288"/>
      <c r="H261" s="288"/>
      <c r="I261" s="289"/>
    </row>
    <row r="262" spans="1:9">
      <c r="A262" s="287"/>
      <c r="B262" s="288"/>
      <c r="C262" s="288"/>
      <c r="D262" s="288"/>
      <c r="E262" s="288"/>
      <c r="F262" s="288"/>
      <c r="G262" s="288"/>
      <c r="H262" s="288"/>
      <c r="I262" s="289"/>
    </row>
    <row r="263" spans="1:9">
      <c r="A263" s="290"/>
      <c r="B263" s="288"/>
      <c r="C263" s="288"/>
      <c r="D263" s="288"/>
      <c r="E263" s="288"/>
      <c r="F263" s="288"/>
      <c r="G263" s="291"/>
      <c r="H263" s="291"/>
      <c r="I263" s="292"/>
    </row>
    <row r="264" spans="1:9">
      <c r="A264" s="122" t="s">
        <v>101</v>
      </c>
      <c r="B264" s="293"/>
      <c r="C264" s="294"/>
      <c r="D264" s="294"/>
      <c r="E264" s="294"/>
      <c r="F264" s="295"/>
      <c r="G264" s="123" t="s">
        <v>102</v>
      </c>
      <c r="H264" s="293"/>
      <c r="I264" s="296"/>
    </row>
    <row r="265" spans="1:9" ht="15" customHeight="1">
      <c r="A265" s="122" t="s">
        <v>103</v>
      </c>
      <c r="B265" s="297" t="s">
        <v>107</v>
      </c>
      <c r="C265" s="298"/>
      <c r="D265" s="298"/>
      <c r="E265" s="298"/>
      <c r="F265" s="299"/>
      <c r="G265" s="123" t="s">
        <v>103</v>
      </c>
      <c r="H265" s="300"/>
      <c r="I265" s="301"/>
    </row>
    <row r="266" spans="1:9" ht="15" thickBot="1">
      <c r="A266" s="124" t="s">
        <v>104</v>
      </c>
      <c r="B266" s="302" t="s">
        <v>105</v>
      </c>
      <c r="C266" s="303"/>
      <c r="D266" s="303"/>
      <c r="E266" s="303"/>
      <c r="F266" s="304"/>
      <c r="G266" s="125" t="s">
        <v>104</v>
      </c>
      <c r="H266" s="305"/>
      <c r="I266" s="306"/>
    </row>
    <row r="267" spans="1:9" ht="15" thickBot="1">
      <c r="A267" s="141"/>
      <c r="I267" s="142"/>
    </row>
    <row r="268" spans="1:9">
      <c r="A268" s="307" t="s">
        <v>91</v>
      </c>
      <c r="B268" s="309" t="str">
        <f>B244</f>
        <v>INSTALACIONES ELÉCTRICAS</v>
      </c>
      <c r="C268" s="310"/>
      <c r="D268" s="311"/>
      <c r="E268" s="315" t="s">
        <v>92</v>
      </c>
      <c r="F268" s="317">
        <f>PRESUPUESTO!A19</f>
        <v>2.0499999999999998</v>
      </c>
      <c r="G268" s="319" t="s">
        <v>93</v>
      </c>
      <c r="H268" s="321" t="str">
        <f>PRESUPUESTO!B19</f>
        <v>TUBERIA EMT 2"</v>
      </c>
      <c r="I268" s="322"/>
    </row>
    <row r="269" spans="1:9">
      <c r="A269" s="308"/>
      <c r="B269" s="312"/>
      <c r="C269" s="313"/>
      <c r="D269" s="314"/>
      <c r="E269" s="316"/>
      <c r="F269" s="318"/>
      <c r="G269" s="320"/>
      <c r="H269" s="323"/>
      <c r="I269" s="324"/>
    </row>
    <row r="270" spans="1:9">
      <c r="A270" s="325" t="s">
        <v>94</v>
      </c>
      <c r="B270" s="326"/>
      <c r="C270" s="326"/>
      <c r="D270" s="327"/>
      <c r="E270" s="327"/>
      <c r="F270" s="327"/>
      <c r="G270" s="327"/>
      <c r="H270" s="327"/>
      <c r="I270" s="328"/>
    </row>
    <row r="271" spans="1:9">
      <c r="A271" s="101" t="s">
        <v>95</v>
      </c>
      <c r="B271" s="329">
        <f ca="1">B247</f>
        <v>46303</v>
      </c>
      <c r="C271" s="327"/>
      <c r="D271" s="327"/>
      <c r="E271" s="327"/>
      <c r="F271" s="327"/>
      <c r="G271" s="327"/>
      <c r="H271" s="133" t="s">
        <v>124</v>
      </c>
      <c r="I271" s="134">
        <f>G283</f>
        <v>8</v>
      </c>
    </row>
    <row r="272" spans="1:9">
      <c r="A272" s="330" t="s">
        <v>7</v>
      </c>
      <c r="B272" s="331"/>
      <c r="C272" s="332" t="s">
        <v>97</v>
      </c>
      <c r="D272" s="332"/>
      <c r="E272" s="332"/>
      <c r="F272" s="332"/>
      <c r="G272" s="333"/>
      <c r="H272" s="334" t="s">
        <v>98</v>
      </c>
      <c r="I272" s="335"/>
    </row>
    <row r="273" spans="1:9">
      <c r="A273" s="330"/>
      <c r="B273" s="331"/>
      <c r="C273" s="102" t="s">
        <v>17</v>
      </c>
      <c r="D273" s="102" t="s">
        <v>99</v>
      </c>
      <c r="E273" s="100" t="s">
        <v>54</v>
      </c>
      <c r="F273" s="103" t="s">
        <v>55</v>
      </c>
      <c r="G273" s="104" t="s">
        <v>12</v>
      </c>
      <c r="H273" s="336"/>
      <c r="I273" s="337"/>
    </row>
    <row r="274" spans="1:9">
      <c r="A274" s="277" t="s">
        <v>161</v>
      </c>
      <c r="B274" s="278"/>
      <c r="C274" s="106"/>
      <c r="D274" s="130"/>
      <c r="E274" s="132"/>
      <c r="F274" s="131">
        <v>8</v>
      </c>
      <c r="G274" s="107">
        <v>8</v>
      </c>
      <c r="H274" s="338"/>
      <c r="I274" s="339"/>
    </row>
    <row r="275" spans="1:9">
      <c r="A275" s="277"/>
      <c r="B275" s="278"/>
      <c r="C275" s="110"/>
      <c r="D275" s="109"/>
      <c r="E275" s="109"/>
      <c r="F275" s="111"/>
      <c r="G275" s="112"/>
      <c r="H275" s="338"/>
      <c r="I275" s="339"/>
    </row>
    <row r="276" spans="1:9">
      <c r="A276" s="347"/>
      <c r="B276" s="348"/>
      <c r="C276" s="110"/>
      <c r="D276" s="109"/>
      <c r="E276" s="109"/>
      <c r="F276" s="111"/>
      <c r="G276" s="112"/>
      <c r="H276" s="338"/>
      <c r="I276" s="339"/>
    </row>
    <row r="277" spans="1:9">
      <c r="A277" s="277"/>
      <c r="B277" s="278"/>
      <c r="C277" s="113"/>
      <c r="D277" s="109"/>
      <c r="E277" s="109"/>
      <c r="F277" s="111"/>
      <c r="G277" s="112"/>
      <c r="H277" s="338"/>
      <c r="I277" s="339"/>
    </row>
    <row r="278" spans="1:9">
      <c r="A278" s="277"/>
      <c r="B278" s="278"/>
      <c r="C278" s="110"/>
      <c r="D278" s="109"/>
      <c r="E278" s="109"/>
      <c r="F278" s="111"/>
      <c r="G278" s="112"/>
      <c r="H278" s="338"/>
      <c r="I278" s="339"/>
    </row>
    <row r="279" spans="1:9">
      <c r="A279" s="277"/>
      <c r="B279" s="278"/>
      <c r="C279" s="110"/>
      <c r="D279" s="109"/>
      <c r="E279" s="109"/>
      <c r="F279" s="111"/>
      <c r="G279" s="112"/>
      <c r="H279" s="338"/>
      <c r="I279" s="339"/>
    </row>
    <row r="280" spans="1:9">
      <c r="A280" s="277"/>
      <c r="B280" s="278"/>
      <c r="C280" s="110"/>
      <c r="D280" s="114"/>
      <c r="E280" s="114"/>
      <c r="F280" s="115"/>
      <c r="G280" s="112"/>
      <c r="H280" s="338"/>
      <c r="I280" s="339"/>
    </row>
    <row r="281" spans="1:9">
      <c r="A281" s="277"/>
      <c r="B281" s="278"/>
      <c r="C281" s="110"/>
      <c r="D281" s="116"/>
      <c r="E281" s="116"/>
      <c r="F281" s="117"/>
      <c r="G281" s="118"/>
      <c r="H281" s="338"/>
      <c r="I281" s="339"/>
    </row>
    <row r="282" spans="1:9">
      <c r="A282" s="277"/>
      <c r="B282" s="278"/>
      <c r="C282" s="110"/>
      <c r="D282" s="119"/>
      <c r="E282" s="119"/>
      <c r="F282" s="120"/>
      <c r="G282" s="112"/>
      <c r="H282" s="338"/>
      <c r="I282" s="339"/>
    </row>
    <row r="283" spans="1:9">
      <c r="A283" s="279"/>
      <c r="B283" s="280"/>
      <c r="C283" s="281" t="s">
        <v>20</v>
      </c>
      <c r="D283" s="282"/>
      <c r="E283" s="282"/>
      <c r="F283" s="283"/>
      <c r="G283" s="121">
        <f>SUM(G274:G282)</f>
        <v>8</v>
      </c>
      <c r="H283" s="316"/>
      <c r="I283" s="337"/>
    </row>
    <row r="284" spans="1:9">
      <c r="A284" s="284" t="s">
        <v>100</v>
      </c>
      <c r="B284" s="285"/>
      <c r="C284" s="285"/>
      <c r="D284" s="285"/>
      <c r="E284" s="285"/>
      <c r="F284" s="285"/>
      <c r="G284" s="285"/>
      <c r="H284" s="285"/>
      <c r="I284" s="286"/>
    </row>
    <row r="285" spans="1:9">
      <c r="A285" s="287"/>
      <c r="B285" s="288"/>
      <c r="C285" s="288"/>
      <c r="D285" s="288"/>
      <c r="E285" s="288"/>
      <c r="F285" s="288"/>
      <c r="G285" s="288"/>
      <c r="H285" s="288"/>
      <c r="I285" s="289"/>
    </row>
    <row r="286" spans="1:9">
      <c r="A286" s="287"/>
      <c r="B286" s="288"/>
      <c r="C286" s="288"/>
      <c r="D286" s="288"/>
      <c r="E286" s="288"/>
      <c r="F286" s="288"/>
      <c r="G286" s="288"/>
      <c r="H286" s="288"/>
      <c r="I286" s="289"/>
    </row>
    <row r="287" spans="1:9">
      <c r="A287" s="290"/>
      <c r="B287" s="288"/>
      <c r="C287" s="288"/>
      <c r="D287" s="288"/>
      <c r="E287" s="288"/>
      <c r="F287" s="288"/>
      <c r="G287" s="291"/>
      <c r="H287" s="291"/>
      <c r="I287" s="292"/>
    </row>
    <row r="288" spans="1:9">
      <c r="A288" s="122" t="s">
        <v>101</v>
      </c>
      <c r="B288" s="293"/>
      <c r="C288" s="294"/>
      <c r="D288" s="294"/>
      <c r="E288" s="294"/>
      <c r="F288" s="295"/>
      <c r="G288" s="123" t="s">
        <v>102</v>
      </c>
      <c r="H288" s="293"/>
      <c r="I288" s="296"/>
    </row>
    <row r="289" spans="1:9">
      <c r="A289" s="122" t="s">
        <v>103</v>
      </c>
      <c r="B289" s="297" t="s">
        <v>107</v>
      </c>
      <c r="C289" s="298"/>
      <c r="D289" s="298"/>
      <c r="E289" s="298"/>
      <c r="F289" s="299"/>
      <c r="G289" s="123" t="s">
        <v>103</v>
      </c>
      <c r="H289" s="300"/>
      <c r="I289" s="301"/>
    </row>
    <row r="290" spans="1:9" ht="15" thickBot="1">
      <c r="A290" s="124" t="s">
        <v>104</v>
      </c>
      <c r="B290" s="302" t="s">
        <v>105</v>
      </c>
      <c r="C290" s="303"/>
      <c r="D290" s="303"/>
      <c r="E290" s="303"/>
      <c r="F290" s="304"/>
      <c r="G290" s="125" t="s">
        <v>104</v>
      </c>
      <c r="H290" s="305"/>
      <c r="I290" s="306"/>
    </row>
    <row r="291" spans="1:9" ht="15" thickBot="1">
      <c r="A291" s="141"/>
      <c r="I291" s="142"/>
    </row>
    <row r="292" spans="1:9">
      <c r="A292" s="307" t="s">
        <v>91</v>
      </c>
      <c r="B292" s="309" t="str">
        <f>PRESUPUESTO!B14</f>
        <v>INSTALACIONES ELÉCTRICAS</v>
      </c>
      <c r="C292" s="310"/>
      <c r="D292" s="311"/>
      <c r="E292" s="315" t="s">
        <v>92</v>
      </c>
      <c r="F292" s="317">
        <f>PRESUPUESTO!A20</f>
        <v>2.06</v>
      </c>
      <c r="G292" s="319" t="s">
        <v>93</v>
      </c>
      <c r="H292" s="321" t="str">
        <f>PRESUPUESTO!B20</f>
        <v>TUBERIA EMT 3/4"</v>
      </c>
      <c r="I292" s="322"/>
    </row>
    <row r="293" spans="1:9">
      <c r="A293" s="308"/>
      <c r="B293" s="312"/>
      <c r="C293" s="313"/>
      <c r="D293" s="314"/>
      <c r="E293" s="316"/>
      <c r="F293" s="318"/>
      <c r="G293" s="320"/>
      <c r="H293" s="323"/>
      <c r="I293" s="324"/>
    </row>
    <row r="294" spans="1:9">
      <c r="A294" s="325" t="s">
        <v>94</v>
      </c>
      <c r="B294" s="326"/>
      <c r="C294" s="326"/>
      <c r="D294" s="327"/>
      <c r="E294" s="327"/>
      <c r="F294" s="327"/>
      <c r="G294" s="327"/>
      <c r="H294" s="327"/>
      <c r="I294" s="328"/>
    </row>
    <row r="295" spans="1:9">
      <c r="A295" s="101" t="s">
        <v>95</v>
      </c>
      <c r="B295" s="329">
        <f ca="1">B271</f>
        <v>46303</v>
      </c>
      <c r="C295" s="327"/>
      <c r="D295" s="327"/>
      <c r="E295" s="327"/>
      <c r="F295" s="327"/>
      <c r="G295" s="327"/>
      <c r="H295" s="133" t="s">
        <v>124</v>
      </c>
      <c r="I295" s="134">
        <f>G307</f>
        <v>250</v>
      </c>
    </row>
    <row r="296" spans="1:9">
      <c r="A296" s="330" t="s">
        <v>7</v>
      </c>
      <c r="B296" s="331"/>
      <c r="C296" s="332" t="s">
        <v>97</v>
      </c>
      <c r="D296" s="332"/>
      <c r="E296" s="332"/>
      <c r="F296" s="332"/>
      <c r="G296" s="333"/>
      <c r="H296" s="334" t="s">
        <v>98</v>
      </c>
      <c r="I296" s="335"/>
    </row>
    <row r="297" spans="1:9">
      <c r="A297" s="330"/>
      <c r="B297" s="331"/>
      <c r="C297" s="102" t="s">
        <v>17</v>
      </c>
      <c r="D297" s="102" t="s">
        <v>99</v>
      </c>
      <c r="E297" s="100" t="s">
        <v>54</v>
      </c>
      <c r="F297" s="103" t="s">
        <v>55</v>
      </c>
      <c r="G297" s="104" t="s">
        <v>12</v>
      </c>
      <c r="H297" s="336"/>
      <c r="I297" s="337"/>
    </row>
    <row r="298" spans="1:9">
      <c r="A298" s="277" t="s">
        <v>167</v>
      </c>
      <c r="B298" s="278"/>
      <c r="C298" s="106"/>
      <c r="D298" s="130"/>
      <c r="E298" s="132"/>
      <c r="F298" s="131">
        <v>250</v>
      </c>
      <c r="G298" s="107">
        <v>250</v>
      </c>
      <c r="H298" s="338"/>
      <c r="I298" s="339"/>
    </row>
    <row r="299" spans="1:9">
      <c r="A299" s="277"/>
      <c r="B299" s="278"/>
      <c r="C299" s="106"/>
      <c r="D299" s="130"/>
      <c r="E299" s="132"/>
      <c r="F299" s="131"/>
      <c r="G299" s="107"/>
      <c r="H299" s="338"/>
      <c r="I299" s="339"/>
    </row>
    <row r="300" spans="1:9">
      <c r="A300" s="277"/>
      <c r="B300" s="278"/>
      <c r="C300" s="106"/>
      <c r="D300" s="130"/>
      <c r="E300" s="132"/>
      <c r="F300" s="131"/>
      <c r="G300" s="107"/>
      <c r="H300" s="338"/>
      <c r="I300" s="339"/>
    </row>
    <row r="301" spans="1:9">
      <c r="A301" s="277"/>
      <c r="B301" s="278"/>
      <c r="C301" s="106"/>
      <c r="D301" s="130"/>
      <c r="E301" s="132"/>
      <c r="F301" s="131"/>
      <c r="G301" s="107"/>
      <c r="H301" s="338"/>
      <c r="I301" s="339"/>
    </row>
    <row r="302" spans="1:9">
      <c r="A302" s="277"/>
      <c r="B302" s="278"/>
      <c r="C302" s="106"/>
      <c r="D302" s="130"/>
      <c r="E302" s="132"/>
      <c r="F302" s="131"/>
      <c r="G302" s="107"/>
      <c r="H302" s="338"/>
      <c r="I302" s="339"/>
    </row>
    <row r="303" spans="1:9">
      <c r="A303" s="277"/>
      <c r="B303" s="278"/>
      <c r="C303" s="106"/>
      <c r="D303" s="130"/>
      <c r="E303" s="132"/>
      <c r="F303" s="131"/>
      <c r="G303" s="107"/>
      <c r="H303" s="338"/>
      <c r="I303" s="339"/>
    </row>
    <row r="304" spans="1:9">
      <c r="A304" s="277"/>
      <c r="B304" s="278"/>
      <c r="C304" s="110"/>
      <c r="D304" s="114"/>
      <c r="E304" s="114"/>
      <c r="F304" s="115"/>
      <c r="G304" s="112"/>
      <c r="H304" s="338"/>
      <c r="I304" s="339"/>
    </row>
    <row r="305" spans="1:9">
      <c r="A305" s="277"/>
      <c r="B305" s="278"/>
      <c r="C305" s="110"/>
      <c r="D305" s="116"/>
      <c r="E305" s="116"/>
      <c r="F305" s="117"/>
      <c r="G305" s="118"/>
      <c r="H305" s="338"/>
      <c r="I305" s="339"/>
    </row>
    <row r="306" spans="1:9">
      <c r="A306" s="277"/>
      <c r="B306" s="278"/>
      <c r="C306" s="110"/>
      <c r="D306" s="119"/>
      <c r="E306" s="119"/>
      <c r="F306" s="120"/>
      <c r="G306" s="112"/>
      <c r="H306" s="338"/>
      <c r="I306" s="339"/>
    </row>
    <row r="307" spans="1:9">
      <c r="A307" s="279"/>
      <c r="B307" s="280"/>
      <c r="C307" s="281" t="s">
        <v>20</v>
      </c>
      <c r="D307" s="282"/>
      <c r="E307" s="282"/>
      <c r="F307" s="283"/>
      <c r="G307" s="121">
        <f>SUM(G298:G306)</f>
        <v>250</v>
      </c>
      <c r="H307" s="316"/>
      <c r="I307" s="337"/>
    </row>
    <row r="308" spans="1:9">
      <c r="A308" s="284" t="s">
        <v>100</v>
      </c>
      <c r="B308" s="285"/>
      <c r="C308" s="285"/>
      <c r="D308" s="285"/>
      <c r="E308" s="285"/>
      <c r="F308" s="285"/>
      <c r="G308" s="285"/>
      <c r="H308" s="285"/>
      <c r="I308" s="286"/>
    </row>
    <row r="309" spans="1:9">
      <c r="A309" s="287"/>
      <c r="B309" s="288"/>
      <c r="C309" s="288"/>
      <c r="D309" s="288"/>
      <c r="E309" s="288"/>
      <c r="F309" s="288"/>
      <c r="G309" s="288"/>
      <c r="H309" s="288"/>
      <c r="I309" s="289"/>
    </row>
    <row r="310" spans="1:9">
      <c r="A310" s="287"/>
      <c r="B310" s="288"/>
      <c r="C310" s="288"/>
      <c r="D310" s="288"/>
      <c r="E310" s="288"/>
      <c r="F310" s="288"/>
      <c r="G310" s="288"/>
      <c r="H310" s="288"/>
      <c r="I310" s="289"/>
    </row>
    <row r="311" spans="1:9">
      <c r="A311" s="290"/>
      <c r="B311" s="288"/>
      <c r="C311" s="288"/>
      <c r="D311" s="288"/>
      <c r="E311" s="288"/>
      <c r="F311" s="288"/>
      <c r="G311" s="291"/>
      <c r="H311" s="291"/>
      <c r="I311" s="292"/>
    </row>
    <row r="312" spans="1:9">
      <c r="A312" s="122" t="s">
        <v>101</v>
      </c>
      <c r="B312" s="293"/>
      <c r="C312" s="294"/>
      <c r="D312" s="294"/>
      <c r="E312" s="294"/>
      <c r="F312" s="295"/>
      <c r="G312" s="123" t="s">
        <v>102</v>
      </c>
      <c r="H312" s="293"/>
      <c r="I312" s="296"/>
    </row>
    <row r="313" spans="1:9">
      <c r="A313" s="122" t="s">
        <v>103</v>
      </c>
      <c r="B313" s="297" t="s">
        <v>107</v>
      </c>
      <c r="C313" s="298"/>
      <c r="D313" s="298"/>
      <c r="E313" s="298"/>
      <c r="F313" s="299"/>
      <c r="G313" s="123" t="s">
        <v>103</v>
      </c>
      <c r="H313" s="300"/>
      <c r="I313" s="301"/>
    </row>
    <row r="314" spans="1:9" ht="15" thickBot="1">
      <c r="A314" s="124" t="s">
        <v>104</v>
      </c>
      <c r="B314" s="302" t="s">
        <v>105</v>
      </c>
      <c r="C314" s="303"/>
      <c r="D314" s="303"/>
      <c r="E314" s="303"/>
      <c r="F314" s="304"/>
      <c r="G314" s="125" t="s">
        <v>104</v>
      </c>
      <c r="H314" s="305"/>
      <c r="I314" s="306"/>
    </row>
    <row r="315" spans="1:9">
      <c r="A315" s="141"/>
      <c r="I315" s="142"/>
    </row>
    <row r="316" spans="1:9" ht="15" thickBot="1">
      <c r="A316" s="141"/>
      <c r="I316" s="142"/>
    </row>
    <row r="317" spans="1:9">
      <c r="A317" s="307" t="s">
        <v>91</v>
      </c>
      <c r="B317" s="309" t="str">
        <f>PRESUPUESTO!B14</f>
        <v>INSTALACIONES ELÉCTRICAS</v>
      </c>
      <c r="C317" s="310"/>
      <c r="D317" s="311"/>
      <c r="E317" s="315" t="s">
        <v>92</v>
      </c>
      <c r="F317" s="317">
        <f>PRESUPUESTO!A21</f>
        <v>2.0699999999999998</v>
      </c>
      <c r="G317" s="319" t="s">
        <v>93</v>
      </c>
      <c r="H317" s="321" t="str">
        <f>PRESUPUESTO!B21</f>
        <v>REFLECTOR TIPO INDUSTRIAL 150 LED</v>
      </c>
      <c r="I317" s="322"/>
    </row>
    <row r="318" spans="1:9">
      <c r="A318" s="308"/>
      <c r="B318" s="312"/>
      <c r="C318" s="313"/>
      <c r="D318" s="314"/>
      <c r="E318" s="316"/>
      <c r="F318" s="318"/>
      <c r="G318" s="320"/>
      <c r="H318" s="323"/>
      <c r="I318" s="324"/>
    </row>
    <row r="319" spans="1:9">
      <c r="A319" s="325" t="s">
        <v>94</v>
      </c>
      <c r="B319" s="326"/>
      <c r="C319" s="326"/>
      <c r="D319" s="327"/>
      <c r="E319" s="327"/>
      <c r="F319" s="327"/>
      <c r="G319" s="327"/>
      <c r="H319" s="327"/>
      <c r="I319" s="328"/>
    </row>
    <row r="320" spans="1:9">
      <c r="A320" s="101" t="s">
        <v>95</v>
      </c>
      <c r="B320" s="329">
        <f ca="1">B295</f>
        <v>46303</v>
      </c>
      <c r="C320" s="327"/>
      <c r="D320" s="327"/>
      <c r="E320" s="327"/>
      <c r="F320" s="327"/>
      <c r="G320" s="327"/>
      <c r="H320" s="133" t="s">
        <v>106</v>
      </c>
      <c r="I320" s="134">
        <f>G332</f>
        <v>4</v>
      </c>
    </row>
    <row r="321" spans="1:9">
      <c r="A321" s="330" t="s">
        <v>7</v>
      </c>
      <c r="B321" s="331"/>
      <c r="C321" s="332" t="s">
        <v>97</v>
      </c>
      <c r="D321" s="332"/>
      <c r="E321" s="332"/>
      <c r="F321" s="332"/>
      <c r="G321" s="333"/>
      <c r="H321" s="334" t="s">
        <v>98</v>
      </c>
      <c r="I321" s="335"/>
    </row>
    <row r="322" spans="1:9">
      <c r="A322" s="330"/>
      <c r="B322" s="331"/>
      <c r="C322" s="102" t="s">
        <v>17</v>
      </c>
      <c r="D322" s="102" t="s">
        <v>99</v>
      </c>
      <c r="E322" s="100" t="s">
        <v>54</v>
      </c>
      <c r="F322" s="103" t="s">
        <v>191</v>
      </c>
      <c r="G322" s="104" t="s">
        <v>12</v>
      </c>
      <c r="H322" s="336"/>
      <c r="I322" s="337"/>
    </row>
    <row r="323" spans="1:9">
      <c r="A323" s="277" t="s">
        <v>144</v>
      </c>
      <c r="B323" s="278"/>
      <c r="C323" s="106"/>
      <c r="D323" s="130"/>
      <c r="E323" s="132"/>
      <c r="F323" s="131">
        <v>4</v>
      </c>
      <c r="G323" s="107">
        <v>4</v>
      </c>
      <c r="H323" s="338"/>
      <c r="I323" s="339"/>
    </row>
    <row r="324" spans="1:9">
      <c r="A324" s="277"/>
      <c r="B324" s="278"/>
      <c r="C324" s="106"/>
      <c r="D324" s="130"/>
      <c r="E324" s="132"/>
      <c r="F324" s="131"/>
      <c r="G324" s="107"/>
      <c r="H324" s="338"/>
      <c r="I324" s="339"/>
    </row>
    <row r="325" spans="1:9">
      <c r="A325" s="277"/>
      <c r="B325" s="278"/>
      <c r="C325" s="106"/>
      <c r="D325" s="130"/>
      <c r="E325" s="132"/>
      <c r="F325" s="131"/>
      <c r="G325" s="107"/>
      <c r="H325" s="338"/>
      <c r="I325" s="339"/>
    </row>
    <row r="326" spans="1:9">
      <c r="A326" s="277"/>
      <c r="B326" s="278"/>
      <c r="C326" s="106"/>
      <c r="D326" s="130"/>
      <c r="E326" s="132"/>
      <c r="F326" s="131"/>
      <c r="G326" s="107"/>
      <c r="H326" s="338"/>
      <c r="I326" s="339"/>
    </row>
    <row r="327" spans="1:9">
      <c r="A327" s="277"/>
      <c r="B327" s="278"/>
      <c r="C327" s="110"/>
      <c r="D327" s="109"/>
      <c r="E327" s="109"/>
      <c r="F327" s="111"/>
      <c r="G327" s="112"/>
      <c r="H327" s="338"/>
      <c r="I327" s="339"/>
    </row>
    <row r="328" spans="1:9">
      <c r="A328" s="277"/>
      <c r="B328" s="278"/>
      <c r="C328" s="110"/>
      <c r="D328" s="109"/>
      <c r="E328" s="109"/>
      <c r="F328" s="111"/>
      <c r="G328" s="112"/>
      <c r="H328" s="338"/>
      <c r="I328" s="339"/>
    </row>
    <row r="329" spans="1:9">
      <c r="A329" s="277"/>
      <c r="B329" s="278"/>
      <c r="C329" s="110"/>
      <c r="D329" s="114"/>
      <c r="E329" s="114"/>
      <c r="F329" s="115"/>
      <c r="G329" s="112"/>
      <c r="H329" s="338"/>
      <c r="I329" s="339"/>
    </row>
    <row r="330" spans="1:9">
      <c r="A330" s="277"/>
      <c r="B330" s="278"/>
      <c r="C330" s="110"/>
      <c r="D330" s="116"/>
      <c r="E330" s="116"/>
      <c r="F330" s="117"/>
      <c r="G330" s="118"/>
      <c r="H330" s="338"/>
      <c r="I330" s="339"/>
    </row>
    <row r="331" spans="1:9">
      <c r="A331" s="277"/>
      <c r="B331" s="278"/>
      <c r="C331" s="110"/>
      <c r="D331" s="119"/>
      <c r="E331" s="119"/>
      <c r="F331" s="120"/>
      <c r="G331" s="112"/>
      <c r="H331" s="338"/>
      <c r="I331" s="339"/>
    </row>
    <row r="332" spans="1:9">
      <c r="A332" s="279"/>
      <c r="B332" s="280"/>
      <c r="C332" s="281" t="s">
        <v>20</v>
      </c>
      <c r="D332" s="282"/>
      <c r="E332" s="282"/>
      <c r="F332" s="283"/>
      <c r="G332" s="121">
        <f>SUM(G323:G331)</f>
        <v>4</v>
      </c>
      <c r="H332" s="316"/>
      <c r="I332" s="337"/>
    </row>
    <row r="333" spans="1:9">
      <c r="A333" s="284" t="s">
        <v>270</v>
      </c>
      <c r="B333" s="285"/>
      <c r="C333" s="285"/>
      <c r="D333" s="285"/>
      <c r="E333" s="285"/>
      <c r="F333" s="285"/>
      <c r="G333" s="285"/>
      <c r="H333" s="285"/>
      <c r="I333" s="286"/>
    </row>
    <row r="334" spans="1:9">
      <c r="A334" s="287"/>
      <c r="B334" s="288"/>
      <c r="C334" s="288"/>
      <c r="D334" s="288"/>
      <c r="E334" s="288"/>
      <c r="F334" s="288"/>
      <c r="G334" s="288"/>
      <c r="H334" s="288"/>
      <c r="I334" s="289"/>
    </row>
    <row r="335" spans="1:9">
      <c r="A335" s="287"/>
      <c r="B335" s="288"/>
      <c r="C335" s="288"/>
      <c r="D335" s="288"/>
      <c r="E335" s="288"/>
      <c r="F335" s="288"/>
      <c r="G335" s="288"/>
      <c r="H335" s="288"/>
      <c r="I335" s="289"/>
    </row>
    <row r="336" spans="1:9">
      <c r="A336" s="290"/>
      <c r="B336" s="288"/>
      <c r="C336" s="288"/>
      <c r="D336" s="288"/>
      <c r="E336" s="288"/>
      <c r="F336" s="288"/>
      <c r="G336" s="291"/>
      <c r="H336" s="291"/>
      <c r="I336" s="292"/>
    </row>
    <row r="337" spans="1:9">
      <c r="A337" s="122" t="s">
        <v>101</v>
      </c>
      <c r="B337" s="293"/>
      <c r="C337" s="294"/>
      <c r="D337" s="294"/>
      <c r="E337" s="294"/>
      <c r="F337" s="295"/>
      <c r="G337" s="123" t="s">
        <v>102</v>
      </c>
      <c r="H337" s="293"/>
      <c r="I337" s="296"/>
    </row>
    <row r="338" spans="1:9">
      <c r="A338" s="122" t="s">
        <v>103</v>
      </c>
      <c r="B338" s="297" t="s">
        <v>107</v>
      </c>
      <c r="C338" s="298"/>
      <c r="D338" s="298"/>
      <c r="E338" s="298"/>
      <c r="F338" s="299"/>
      <c r="G338" s="123" t="s">
        <v>103</v>
      </c>
      <c r="H338" s="300"/>
      <c r="I338" s="301"/>
    </row>
    <row r="339" spans="1:9" ht="15" thickBot="1">
      <c r="A339" s="124" t="s">
        <v>104</v>
      </c>
      <c r="B339" s="302" t="s">
        <v>105</v>
      </c>
      <c r="C339" s="303"/>
      <c r="D339" s="303"/>
      <c r="E339" s="303"/>
      <c r="F339" s="304"/>
      <c r="G339" s="125" t="s">
        <v>104</v>
      </c>
      <c r="H339" s="305"/>
      <c r="I339" s="306"/>
    </row>
    <row r="340" spans="1:9" ht="15" thickBot="1">
      <c r="A340" s="141"/>
      <c r="I340" s="142"/>
    </row>
    <row r="341" spans="1:9">
      <c r="A341" s="307" t="s">
        <v>91</v>
      </c>
      <c r="B341" s="309" t="str">
        <f>PRESUPUESTO!B14</f>
        <v>INSTALACIONES ELÉCTRICAS</v>
      </c>
      <c r="C341" s="310"/>
      <c r="D341" s="311"/>
      <c r="E341" s="315" t="s">
        <v>92</v>
      </c>
      <c r="F341" s="317">
        <f>PRESUPUESTO!A22</f>
        <v>2.08</v>
      </c>
      <c r="G341" s="319" t="s">
        <v>93</v>
      </c>
      <c r="H341" s="321" t="str">
        <f>PRESUPUESTO!B22</f>
        <v>REFLECTOR TIPO INDUSTRIAL 100 LED</v>
      </c>
      <c r="I341" s="322"/>
    </row>
    <row r="342" spans="1:9">
      <c r="A342" s="308"/>
      <c r="B342" s="312"/>
      <c r="C342" s="313"/>
      <c r="D342" s="314"/>
      <c r="E342" s="316"/>
      <c r="F342" s="318"/>
      <c r="G342" s="320"/>
      <c r="H342" s="323"/>
      <c r="I342" s="324"/>
    </row>
    <row r="343" spans="1:9">
      <c r="A343" s="325" t="s">
        <v>94</v>
      </c>
      <c r="B343" s="326"/>
      <c r="C343" s="326"/>
      <c r="D343" s="327"/>
      <c r="E343" s="327"/>
      <c r="F343" s="327"/>
      <c r="G343" s="327"/>
      <c r="H343" s="327"/>
      <c r="I343" s="328"/>
    </row>
    <row r="344" spans="1:9">
      <c r="A344" s="101" t="s">
        <v>95</v>
      </c>
      <c r="B344" s="329">
        <f ca="1">B320</f>
        <v>46303</v>
      </c>
      <c r="C344" s="327"/>
      <c r="D344" s="327"/>
      <c r="E344" s="327"/>
      <c r="F344" s="327"/>
      <c r="G344" s="327"/>
      <c r="H344" s="133" t="s">
        <v>106</v>
      </c>
      <c r="I344" s="134">
        <f>G356</f>
        <v>16</v>
      </c>
    </row>
    <row r="345" spans="1:9">
      <c r="A345" s="330" t="s">
        <v>7</v>
      </c>
      <c r="B345" s="331"/>
      <c r="C345" s="332" t="s">
        <v>97</v>
      </c>
      <c r="D345" s="332"/>
      <c r="E345" s="332"/>
      <c r="F345" s="332"/>
      <c r="G345" s="333"/>
      <c r="H345" s="334" t="s">
        <v>98</v>
      </c>
      <c r="I345" s="335"/>
    </row>
    <row r="346" spans="1:9">
      <c r="A346" s="330"/>
      <c r="B346" s="331"/>
      <c r="C346" s="102" t="s">
        <v>17</v>
      </c>
      <c r="D346" s="102" t="s">
        <v>99</v>
      </c>
      <c r="E346" s="100" t="s">
        <v>54</v>
      </c>
      <c r="F346" s="103" t="s">
        <v>3</v>
      </c>
      <c r="G346" s="104" t="s">
        <v>12</v>
      </c>
      <c r="H346" s="336"/>
      <c r="I346" s="337"/>
    </row>
    <row r="347" spans="1:9">
      <c r="A347" s="277" t="s">
        <v>145</v>
      </c>
      <c r="B347" s="278"/>
      <c r="C347" s="106"/>
      <c r="D347" s="130"/>
      <c r="E347" s="132"/>
      <c r="F347" s="131">
        <v>4</v>
      </c>
      <c r="G347" s="107">
        <v>4</v>
      </c>
      <c r="H347" s="338"/>
      <c r="I347" s="339"/>
    </row>
    <row r="348" spans="1:9">
      <c r="A348" s="277" t="s">
        <v>171</v>
      </c>
      <c r="B348" s="278"/>
      <c r="C348" s="106"/>
      <c r="D348" s="130"/>
      <c r="E348" s="132"/>
      <c r="F348" s="131">
        <v>4</v>
      </c>
      <c r="G348" s="107">
        <v>4</v>
      </c>
      <c r="H348" s="338"/>
      <c r="I348" s="339"/>
    </row>
    <row r="349" spans="1:9">
      <c r="A349" s="277" t="s">
        <v>144</v>
      </c>
      <c r="B349" s="278"/>
      <c r="C349" s="106"/>
      <c r="D349" s="130"/>
      <c r="E349" s="132"/>
      <c r="F349" s="131">
        <v>8</v>
      </c>
      <c r="G349" s="107">
        <v>8</v>
      </c>
      <c r="H349" s="338"/>
      <c r="I349" s="339"/>
    </row>
    <row r="350" spans="1:9">
      <c r="A350" s="277"/>
      <c r="B350" s="278"/>
      <c r="C350" s="113"/>
      <c r="D350" s="109"/>
      <c r="E350" s="109"/>
      <c r="F350" s="111"/>
      <c r="G350" s="112"/>
      <c r="H350" s="338"/>
      <c r="I350" s="339"/>
    </row>
    <row r="351" spans="1:9">
      <c r="A351" s="277"/>
      <c r="B351" s="278"/>
      <c r="C351" s="110"/>
      <c r="D351" s="109"/>
      <c r="E351" s="109"/>
      <c r="F351" s="111"/>
      <c r="G351" s="112"/>
      <c r="H351" s="338"/>
      <c r="I351" s="339"/>
    </row>
    <row r="352" spans="1:9">
      <c r="A352" s="277"/>
      <c r="B352" s="278"/>
      <c r="C352" s="110"/>
      <c r="D352" s="109"/>
      <c r="E352" s="109"/>
      <c r="F352" s="111"/>
      <c r="G352" s="112"/>
      <c r="H352" s="338"/>
      <c r="I352" s="339"/>
    </row>
    <row r="353" spans="1:9">
      <c r="A353" s="277"/>
      <c r="B353" s="278"/>
      <c r="C353" s="110"/>
      <c r="D353" s="114"/>
      <c r="E353" s="114"/>
      <c r="F353" s="115"/>
      <c r="G353" s="112"/>
      <c r="H353" s="338"/>
      <c r="I353" s="339"/>
    </row>
    <row r="354" spans="1:9">
      <c r="A354" s="277"/>
      <c r="B354" s="278"/>
      <c r="C354" s="110"/>
      <c r="D354" s="116"/>
      <c r="E354" s="116"/>
      <c r="F354" s="117"/>
      <c r="G354" s="118"/>
      <c r="H354" s="338"/>
      <c r="I354" s="339"/>
    </row>
    <row r="355" spans="1:9">
      <c r="A355" s="277"/>
      <c r="B355" s="278"/>
      <c r="C355" s="110"/>
      <c r="D355" s="119"/>
      <c r="E355" s="119"/>
      <c r="F355" s="120"/>
      <c r="G355" s="112"/>
      <c r="H355" s="338"/>
      <c r="I355" s="339"/>
    </row>
    <row r="356" spans="1:9">
      <c r="A356" s="279"/>
      <c r="B356" s="280"/>
      <c r="C356" s="281" t="s">
        <v>20</v>
      </c>
      <c r="D356" s="282"/>
      <c r="E356" s="282"/>
      <c r="F356" s="283"/>
      <c r="G356" s="121">
        <f>SUM(G347:G355)</f>
        <v>16</v>
      </c>
      <c r="H356" s="316"/>
      <c r="I356" s="337"/>
    </row>
    <row r="357" spans="1:9">
      <c r="A357" s="284" t="s">
        <v>100</v>
      </c>
      <c r="B357" s="285"/>
      <c r="C357" s="285"/>
      <c r="D357" s="285"/>
      <c r="E357" s="285"/>
      <c r="F357" s="285"/>
      <c r="G357" s="285"/>
      <c r="H357" s="285"/>
      <c r="I357" s="286"/>
    </row>
    <row r="358" spans="1:9">
      <c r="A358" s="287"/>
      <c r="B358" s="288"/>
      <c r="C358" s="288"/>
      <c r="D358" s="288"/>
      <c r="E358" s="288"/>
      <c r="F358" s="288"/>
      <c r="G358" s="288"/>
      <c r="H358" s="288"/>
      <c r="I358" s="289"/>
    </row>
    <row r="359" spans="1:9">
      <c r="A359" s="287"/>
      <c r="B359" s="288"/>
      <c r="C359" s="288"/>
      <c r="D359" s="288"/>
      <c r="E359" s="288"/>
      <c r="F359" s="288"/>
      <c r="G359" s="288"/>
      <c r="H359" s="288"/>
      <c r="I359" s="289"/>
    </row>
    <row r="360" spans="1:9">
      <c r="A360" s="290"/>
      <c r="B360" s="288"/>
      <c r="C360" s="288"/>
      <c r="D360" s="288"/>
      <c r="E360" s="288"/>
      <c r="F360" s="288"/>
      <c r="G360" s="291"/>
      <c r="H360" s="291"/>
      <c r="I360" s="292"/>
    </row>
    <row r="361" spans="1:9">
      <c r="A361" s="122" t="s">
        <v>101</v>
      </c>
      <c r="B361" s="293"/>
      <c r="C361" s="294"/>
      <c r="D361" s="294"/>
      <c r="E361" s="294"/>
      <c r="F361" s="295"/>
      <c r="G361" s="123" t="s">
        <v>102</v>
      </c>
      <c r="H361" s="293"/>
      <c r="I361" s="296"/>
    </row>
    <row r="362" spans="1:9">
      <c r="A362" s="122" t="s">
        <v>103</v>
      </c>
      <c r="B362" s="297" t="s">
        <v>107</v>
      </c>
      <c r="C362" s="298"/>
      <c r="D362" s="298"/>
      <c r="E362" s="298"/>
      <c r="F362" s="299"/>
      <c r="G362" s="123" t="s">
        <v>103</v>
      </c>
      <c r="H362" s="300"/>
      <c r="I362" s="301"/>
    </row>
    <row r="363" spans="1:9" ht="15" thickBot="1">
      <c r="A363" s="124" t="s">
        <v>104</v>
      </c>
      <c r="B363" s="302" t="s">
        <v>105</v>
      </c>
      <c r="C363" s="303"/>
      <c r="D363" s="303"/>
      <c r="E363" s="303"/>
      <c r="F363" s="304"/>
      <c r="G363" s="125" t="s">
        <v>104</v>
      </c>
      <c r="H363" s="305"/>
      <c r="I363" s="306"/>
    </row>
    <row r="364" spans="1:9" ht="15" thickBot="1">
      <c r="A364" s="141"/>
      <c r="I364" s="142"/>
    </row>
    <row r="365" spans="1:9">
      <c r="A365" s="307" t="s">
        <v>91</v>
      </c>
      <c r="B365" s="309" t="str">
        <f>PRESUPUESTO!B14</f>
        <v>INSTALACIONES ELÉCTRICAS</v>
      </c>
      <c r="C365" s="310"/>
      <c r="D365" s="311"/>
      <c r="E365" s="315" t="s">
        <v>92</v>
      </c>
      <c r="F365" s="317">
        <f>PRESUPUESTO!A23</f>
        <v>2.09</v>
      </c>
      <c r="G365" s="319" t="s">
        <v>93</v>
      </c>
      <c r="H365" s="321" t="str">
        <f>PRESUPUESTO!B23</f>
        <v>INSTALACIÓN REFLECTOR  200 LED EXISTENTE</v>
      </c>
      <c r="I365" s="322"/>
    </row>
    <row r="366" spans="1:9">
      <c r="A366" s="308"/>
      <c r="B366" s="312"/>
      <c r="C366" s="313"/>
      <c r="D366" s="314"/>
      <c r="E366" s="316"/>
      <c r="F366" s="318"/>
      <c r="G366" s="320"/>
      <c r="H366" s="323"/>
      <c r="I366" s="324"/>
    </row>
    <row r="367" spans="1:9">
      <c r="A367" s="325" t="s">
        <v>94</v>
      </c>
      <c r="B367" s="326"/>
      <c r="C367" s="326"/>
      <c r="D367" s="327"/>
      <c r="E367" s="327"/>
      <c r="F367" s="327"/>
      <c r="G367" s="327"/>
      <c r="H367" s="327"/>
      <c r="I367" s="328"/>
    </row>
    <row r="368" spans="1:9">
      <c r="A368" s="101" t="s">
        <v>95</v>
      </c>
      <c r="B368" s="329">
        <f ca="1">B344</f>
        <v>46303</v>
      </c>
      <c r="C368" s="327"/>
      <c r="D368" s="327"/>
      <c r="E368" s="327"/>
      <c r="F368" s="327"/>
      <c r="G368" s="327"/>
      <c r="H368" s="133" t="s">
        <v>106</v>
      </c>
      <c r="I368" s="134">
        <f>G380</f>
        <v>15</v>
      </c>
    </row>
    <row r="369" spans="1:9">
      <c r="A369" s="330" t="s">
        <v>7</v>
      </c>
      <c r="B369" s="331"/>
      <c r="C369" s="332" t="s">
        <v>97</v>
      </c>
      <c r="D369" s="332"/>
      <c r="E369" s="332"/>
      <c r="F369" s="332"/>
      <c r="G369" s="333"/>
      <c r="H369" s="334" t="s">
        <v>98</v>
      </c>
      <c r="I369" s="335"/>
    </row>
    <row r="370" spans="1:9">
      <c r="A370" s="330"/>
      <c r="B370" s="331"/>
      <c r="C370" s="102" t="s">
        <v>17</v>
      </c>
      <c r="D370" s="102" t="s">
        <v>99</v>
      </c>
      <c r="E370" s="100" t="s">
        <v>19</v>
      </c>
      <c r="F370" s="103" t="s">
        <v>191</v>
      </c>
      <c r="G370" s="104" t="s">
        <v>12</v>
      </c>
      <c r="H370" s="336"/>
      <c r="I370" s="337"/>
    </row>
    <row r="371" spans="1:9" ht="32.25" customHeight="1">
      <c r="A371" s="277" t="s">
        <v>173</v>
      </c>
      <c r="B371" s="278"/>
      <c r="C371" s="106"/>
      <c r="D371" s="130"/>
      <c r="E371" s="132"/>
      <c r="F371" s="131">
        <v>15</v>
      </c>
      <c r="G371" s="107">
        <v>15</v>
      </c>
      <c r="H371" s="338"/>
      <c r="I371" s="339"/>
    </row>
    <row r="372" spans="1:9" ht="24.75" customHeight="1">
      <c r="A372" s="277"/>
      <c r="B372" s="278"/>
      <c r="C372" s="106"/>
      <c r="D372" s="130"/>
      <c r="E372" s="132"/>
      <c r="F372" s="131"/>
      <c r="G372" s="107">
        <f>E372*F372</f>
        <v>0</v>
      </c>
      <c r="H372" s="338"/>
      <c r="I372" s="339"/>
    </row>
    <row r="373" spans="1:9">
      <c r="A373" s="277"/>
      <c r="B373" s="278"/>
      <c r="C373" s="106"/>
      <c r="D373" s="130"/>
      <c r="E373" s="132"/>
      <c r="F373" s="131"/>
      <c r="G373" s="107"/>
      <c r="H373" s="338"/>
      <c r="I373" s="339"/>
    </row>
    <row r="374" spans="1:9" ht="29.25" customHeight="1">
      <c r="A374" s="277"/>
      <c r="B374" s="278"/>
      <c r="C374" s="106"/>
      <c r="D374" s="130"/>
      <c r="E374" s="132"/>
      <c r="F374" s="131"/>
      <c r="G374" s="107">
        <f>E374*F374</f>
        <v>0</v>
      </c>
      <c r="H374" s="338"/>
      <c r="I374" s="339"/>
    </row>
    <row r="375" spans="1:9" ht="34.5" customHeight="1">
      <c r="A375" s="277"/>
      <c r="B375" s="278"/>
      <c r="C375" s="106"/>
      <c r="D375" s="130"/>
      <c r="E375" s="132"/>
      <c r="F375" s="131"/>
      <c r="G375" s="107">
        <f>E375*F375</f>
        <v>0</v>
      </c>
      <c r="H375" s="338"/>
      <c r="I375" s="339"/>
    </row>
    <row r="376" spans="1:9">
      <c r="A376" s="277"/>
      <c r="B376" s="278"/>
      <c r="C376" s="110"/>
      <c r="D376" s="109"/>
      <c r="E376" s="109"/>
      <c r="F376" s="111"/>
      <c r="G376" s="112"/>
      <c r="H376" s="338"/>
      <c r="I376" s="339"/>
    </row>
    <row r="377" spans="1:9">
      <c r="A377" s="277"/>
      <c r="B377" s="278"/>
      <c r="C377" s="110"/>
      <c r="D377" s="114"/>
      <c r="E377" s="114"/>
      <c r="F377" s="115"/>
      <c r="G377" s="112"/>
      <c r="H377" s="338"/>
      <c r="I377" s="339"/>
    </row>
    <row r="378" spans="1:9">
      <c r="A378" s="277"/>
      <c r="B378" s="278"/>
      <c r="C378" s="110"/>
      <c r="D378" s="116"/>
      <c r="E378" s="116"/>
      <c r="F378" s="117"/>
      <c r="G378" s="118"/>
      <c r="H378" s="338"/>
      <c r="I378" s="339"/>
    </row>
    <row r="379" spans="1:9">
      <c r="A379" s="277"/>
      <c r="B379" s="278"/>
      <c r="C379" s="110"/>
      <c r="D379" s="119"/>
      <c r="E379" s="119"/>
      <c r="F379" s="120"/>
      <c r="G379" s="112"/>
      <c r="H379" s="338"/>
      <c r="I379" s="339"/>
    </row>
    <row r="380" spans="1:9">
      <c r="A380" s="279"/>
      <c r="B380" s="280"/>
      <c r="C380" s="281" t="s">
        <v>20</v>
      </c>
      <c r="D380" s="282"/>
      <c r="E380" s="282"/>
      <c r="F380" s="283"/>
      <c r="G380" s="121">
        <f>SUM(G371:G379)</f>
        <v>15</v>
      </c>
      <c r="H380" s="316"/>
      <c r="I380" s="337"/>
    </row>
    <row r="381" spans="1:9">
      <c r="A381" s="284" t="s">
        <v>271</v>
      </c>
      <c r="B381" s="285"/>
      <c r="C381" s="285"/>
      <c r="D381" s="285"/>
      <c r="E381" s="285"/>
      <c r="F381" s="285"/>
      <c r="G381" s="285"/>
      <c r="H381" s="285"/>
      <c r="I381" s="286"/>
    </row>
    <row r="382" spans="1:9">
      <c r="A382" s="287"/>
      <c r="B382" s="288"/>
      <c r="C382" s="288"/>
      <c r="D382" s="288"/>
      <c r="E382" s="288"/>
      <c r="F382" s="288"/>
      <c r="G382" s="288"/>
      <c r="H382" s="288"/>
      <c r="I382" s="289"/>
    </row>
    <row r="383" spans="1:9">
      <c r="A383" s="287"/>
      <c r="B383" s="288"/>
      <c r="C383" s="288"/>
      <c r="D383" s="288"/>
      <c r="E383" s="288"/>
      <c r="F383" s="288"/>
      <c r="G383" s="288"/>
      <c r="H383" s="288"/>
      <c r="I383" s="289"/>
    </row>
    <row r="384" spans="1:9">
      <c r="A384" s="290"/>
      <c r="B384" s="288"/>
      <c r="C384" s="288"/>
      <c r="D384" s="288"/>
      <c r="E384" s="288"/>
      <c r="F384" s="288"/>
      <c r="G384" s="291"/>
      <c r="H384" s="291"/>
      <c r="I384" s="292"/>
    </row>
    <row r="385" spans="1:9">
      <c r="A385" s="122" t="s">
        <v>101</v>
      </c>
      <c r="B385" s="293"/>
      <c r="C385" s="294"/>
      <c r="D385" s="294"/>
      <c r="E385" s="294"/>
      <c r="F385" s="295"/>
      <c r="G385" s="123" t="s">
        <v>102</v>
      </c>
      <c r="H385" s="293"/>
      <c r="I385" s="296"/>
    </row>
    <row r="386" spans="1:9">
      <c r="A386" s="122" t="s">
        <v>103</v>
      </c>
      <c r="B386" s="297" t="s">
        <v>107</v>
      </c>
      <c r="C386" s="298"/>
      <c r="D386" s="298"/>
      <c r="E386" s="298"/>
      <c r="F386" s="299"/>
      <c r="G386" s="123" t="s">
        <v>103</v>
      </c>
      <c r="H386" s="300"/>
      <c r="I386" s="301"/>
    </row>
    <row r="387" spans="1:9" ht="15" thickBot="1">
      <c r="A387" s="124" t="s">
        <v>104</v>
      </c>
      <c r="B387" s="302" t="s">
        <v>105</v>
      </c>
      <c r="C387" s="303"/>
      <c r="D387" s="303"/>
      <c r="E387" s="303"/>
      <c r="F387" s="304"/>
      <c r="G387" s="125" t="s">
        <v>104</v>
      </c>
      <c r="H387" s="305"/>
      <c r="I387" s="306"/>
    </row>
    <row r="388" spans="1:9" ht="15" thickBot="1">
      <c r="A388" s="141"/>
      <c r="I388" s="142"/>
    </row>
    <row r="389" spans="1:9">
      <c r="A389" s="307" t="s">
        <v>91</v>
      </c>
      <c r="B389" s="309" t="str">
        <f>PRESUPUESTO!B14</f>
        <v>INSTALACIONES ELÉCTRICAS</v>
      </c>
      <c r="C389" s="310"/>
      <c r="D389" s="311"/>
      <c r="E389" s="315" t="s">
        <v>92</v>
      </c>
      <c r="F389" s="317">
        <f>PRESUPUESTO!A24</f>
        <v>2.1</v>
      </c>
      <c r="G389" s="319" t="s">
        <v>93</v>
      </c>
      <c r="H389" s="321" t="str">
        <f>PRESUPUESTO!B24</f>
        <v>BALA PANEL LED 24W</v>
      </c>
      <c r="I389" s="322"/>
    </row>
    <row r="390" spans="1:9">
      <c r="A390" s="308"/>
      <c r="B390" s="312"/>
      <c r="C390" s="313"/>
      <c r="D390" s="314"/>
      <c r="E390" s="316"/>
      <c r="F390" s="318"/>
      <c r="G390" s="320"/>
      <c r="H390" s="323"/>
      <c r="I390" s="324"/>
    </row>
    <row r="391" spans="1:9">
      <c r="A391" s="325" t="s">
        <v>94</v>
      </c>
      <c r="B391" s="326"/>
      <c r="C391" s="326"/>
      <c r="D391" s="327"/>
      <c r="E391" s="327"/>
      <c r="F391" s="327"/>
      <c r="G391" s="327"/>
      <c r="H391" s="327"/>
      <c r="I391" s="328"/>
    </row>
    <row r="392" spans="1:9">
      <c r="A392" s="101" t="s">
        <v>95</v>
      </c>
      <c r="B392" s="329">
        <f ca="1">B368</f>
        <v>46303</v>
      </c>
      <c r="C392" s="327"/>
      <c r="D392" s="327"/>
      <c r="E392" s="327"/>
      <c r="F392" s="327"/>
      <c r="G392" s="327"/>
      <c r="H392" s="133" t="s">
        <v>106</v>
      </c>
      <c r="I392" s="134">
        <f>G403</f>
        <v>40</v>
      </c>
    </row>
    <row r="393" spans="1:9">
      <c r="A393" s="330" t="s">
        <v>7</v>
      </c>
      <c r="B393" s="331"/>
      <c r="C393" s="332" t="s">
        <v>97</v>
      </c>
      <c r="D393" s="332"/>
      <c r="E393" s="332"/>
      <c r="F393" s="332"/>
      <c r="G393" s="333"/>
      <c r="H393" s="334" t="s">
        <v>98</v>
      </c>
      <c r="I393" s="335"/>
    </row>
    <row r="394" spans="1:9">
      <c r="A394" s="330"/>
      <c r="B394" s="331"/>
      <c r="C394" s="102" t="s">
        <v>17</v>
      </c>
      <c r="D394" s="102" t="s">
        <v>99</v>
      </c>
      <c r="E394" s="100" t="s">
        <v>54</v>
      </c>
      <c r="F394" s="103" t="s">
        <v>191</v>
      </c>
      <c r="G394" s="104" t="s">
        <v>12</v>
      </c>
      <c r="H394" s="336"/>
      <c r="I394" s="337"/>
    </row>
    <row r="395" spans="1:9" ht="43.5" customHeight="1">
      <c r="A395" s="277" t="s">
        <v>176</v>
      </c>
      <c r="B395" s="278"/>
      <c r="C395" s="106"/>
      <c r="D395" s="130"/>
      <c r="E395" s="132"/>
      <c r="F395" s="131">
        <v>40</v>
      </c>
      <c r="G395" s="107">
        <v>40</v>
      </c>
      <c r="H395" s="338"/>
      <c r="I395" s="339"/>
    </row>
    <row r="396" spans="1:9">
      <c r="A396" s="277"/>
      <c r="B396" s="278"/>
      <c r="C396" s="106"/>
      <c r="D396" s="130"/>
      <c r="E396" s="132"/>
      <c r="F396" s="131"/>
      <c r="G396" s="107"/>
      <c r="H396" s="338"/>
      <c r="I396" s="339"/>
    </row>
    <row r="397" spans="1:9">
      <c r="A397" s="277"/>
      <c r="B397" s="278"/>
      <c r="C397" s="113"/>
      <c r="D397" s="109"/>
      <c r="E397" s="109"/>
      <c r="F397" s="111"/>
      <c r="G397" s="112"/>
      <c r="H397" s="338"/>
      <c r="I397" s="339"/>
    </row>
    <row r="398" spans="1:9">
      <c r="A398" s="277"/>
      <c r="B398" s="278"/>
      <c r="C398" s="110"/>
      <c r="D398" s="109"/>
      <c r="E398" s="109"/>
      <c r="F398" s="111"/>
      <c r="G398" s="112"/>
      <c r="H398" s="338"/>
      <c r="I398" s="339"/>
    </row>
    <row r="399" spans="1:9">
      <c r="A399" s="277"/>
      <c r="B399" s="278"/>
      <c r="C399" s="110"/>
      <c r="D399" s="109"/>
      <c r="E399" s="109"/>
      <c r="F399" s="111"/>
      <c r="G399" s="112"/>
      <c r="H399" s="338"/>
      <c r="I399" s="339"/>
    </row>
    <row r="400" spans="1:9">
      <c r="A400" s="277"/>
      <c r="B400" s="278"/>
      <c r="C400" s="110"/>
      <c r="D400" s="114"/>
      <c r="E400" s="114"/>
      <c r="F400" s="115"/>
      <c r="G400" s="112"/>
      <c r="H400" s="338"/>
      <c r="I400" s="339"/>
    </row>
    <row r="401" spans="1:9">
      <c r="A401" s="277"/>
      <c r="B401" s="278"/>
      <c r="C401" s="110"/>
      <c r="D401" s="116"/>
      <c r="E401" s="116"/>
      <c r="F401" s="117"/>
      <c r="G401" s="118"/>
      <c r="H401" s="338"/>
      <c r="I401" s="339"/>
    </row>
    <row r="402" spans="1:9">
      <c r="A402" s="277"/>
      <c r="B402" s="278"/>
      <c r="C402" s="110"/>
      <c r="D402" s="119"/>
      <c r="E402" s="119"/>
      <c r="F402" s="120"/>
      <c r="G402" s="112"/>
      <c r="H402" s="338"/>
      <c r="I402" s="339"/>
    </row>
    <row r="403" spans="1:9">
      <c r="A403" s="279"/>
      <c r="B403" s="280"/>
      <c r="C403" s="281" t="s">
        <v>20</v>
      </c>
      <c r="D403" s="282"/>
      <c r="E403" s="282"/>
      <c r="F403" s="283"/>
      <c r="G403" s="121">
        <f>SUM(G395:G402)</f>
        <v>40</v>
      </c>
      <c r="H403" s="316"/>
      <c r="I403" s="337"/>
    </row>
    <row r="404" spans="1:9">
      <c r="A404" s="284" t="s">
        <v>100</v>
      </c>
      <c r="B404" s="285"/>
      <c r="C404" s="285"/>
      <c r="D404" s="285"/>
      <c r="E404" s="285"/>
      <c r="F404" s="285"/>
      <c r="G404" s="285"/>
      <c r="H404" s="285"/>
      <c r="I404" s="286"/>
    </row>
    <row r="405" spans="1:9">
      <c r="A405" s="287"/>
      <c r="B405" s="288"/>
      <c r="C405" s="288"/>
      <c r="D405" s="288"/>
      <c r="E405" s="288"/>
      <c r="F405" s="288"/>
      <c r="G405" s="288"/>
      <c r="H405" s="288"/>
      <c r="I405" s="289"/>
    </row>
    <row r="406" spans="1:9">
      <c r="A406" s="287"/>
      <c r="B406" s="288"/>
      <c r="C406" s="288"/>
      <c r="D406" s="288"/>
      <c r="E406" s="288"/>
      <c r="F406" s="288"/>
      <c r="G406" s="288"/>
      <c r="H406" s="288"/>
      <c r="I406" s="289"/>
    </row>
    <row r="407" spans="1:9">
      <c r="A407" s="290"/>
      <c r="B407" s="288"/>
      <c r="C407" s="288"/>
      <c r="D407" s="288"/>
      <c r="E407" s="288"/>
      <c r="F407" s="288"/>
      <c r="G407" s="291"/>
      <c r="H407" s="291"/>
      <c r="I407" s="292"/>
    </row>
    <row r="408" spans="1:9">
      <c r="A408" s="122" t="s">
        <v>101</v>
      </c>
      <c r="B408" s="293"/>
      <c r="C408" s="294"/>
      <c r="D408" s="294"/>
      <c r="E408" s="294"/>
      <c r="F408" s="295"/>
      <c r="G408" s="123" t="s">
        <v>102</v>
      </c>
      <c r="H408" s="293"/>
      <c r="I408" s="296"/>
    </row>
    <row r="409" spans="1:9">
      <c r="A409" s="122" t="s">
        <v>103</v>
      </c>
      <c r="B409" s="297" t="s">
        <v>107</v>
      </c>
      <c r="C409" s="298"/>
      <c r="D409" s="298"/>
      <c r="E409" s="298"/>
      <c r="F409" s="299"/>
      <c r="G409" s="123" t="s">
        <v>103</v>
      </c>
      <c r="H409" s="300"/>
      <c r="I409" s="301"/>
    </row>
    <row r="410" spans="1:9" ht="15" thickBot="1">
      <c r="A410" s="124" t="s">
        <v>104</v>
      </c>
      <c r="B410" s="302" t="s">
        <v>105</v>
      </c>
      <c r="C410" s="303"/>
      <c r="D410" s="303"/>
      <c r="E410" s="303"/>
      <c r="F410" s="304"/>
      <c r="G410" s="125" t="s">
        <v>104</v>
      </c>
      <c r="H410" s="305"/>
      <c r="I410" s="306"/>
    </row>
    <row r="411" spans="1:9" ht="15" thickBot="1">
      <c r="A411" s="141"/>
      <c r="I411" s="142"/>
    </row>
    <row r="412" spans="1:9">
      <c r="A412" s="307" t="s">
        <v>91</v>
      </c>
      <c r="B412" s="309" t="str">
        <f>PRESUPUESTO!B14</f>
        <v>INSTALACIONES ELÉCTRICAS</v>
      </c>
      <c r="C412" s="310"/>
      <c r="D412" s="311"/>
      <c r="E412" s="315" t="s">
        <v>92</v>
      </c>
      <c r="F412" s="317">
        <f>PRESUPUESTO!A25</f>
        <v>2.11</v>
      </c>
      <c r="G412" s="319" t="s">
        <v>93</v>
      </c>
      <c r="H412" s="321" t="str">
        <f>PRESUPUESTO!B25</f>
        <v>SALIDA S1 PVC</v>
      </c>
      <c r="I412" s="322"/>
    </row>
    <row r="413" spans="1:9">
      <c r="A413" s="308"/>
      <c r="B413" s="312"/>
      <c r="C413" s="313"/>
      <c r="D413" s="314"/>
      <c r="E413" s="316"/>
      <c r="F413" s="318"/>
      <c r="G413" s="320"/>
      <c r="H413" s="323"/>
      <c r="I413" s="324"/>
    </row>
    <row r="414" spans="1:9">
      <c r="A414" s="325" t="s">
        <v>94</v>
      </c>
      <c r="B414" s="326"/>
      <c r="C414" s="326"/>
      <c r="D414" s="327"/>
      <c r="E414" s="327"/>
      <c r="F414" s="327"/>
      <c r="G414" s="327"/>
      <c r="H414" s="327"/>
      <c r="I414" s="328"/>
    </row>
    <row r="415" spans="1:9">
      <c r="A415" s="101" t="s">
        <v>95</v>
      </c>
      <c r="B415" s="329">
        <f ca="1">B392</f>
        <v>46303</v>
      </c>
      <c r="C415" s="327"/>
      <c r="D415" s="327"/>
      <c r="E415" s="327"/>
      <c r="F415" s="327"/>
      <c r="G415" s="327"/>
      <c r="H415" s="133" t="s">
        <v>106</v>
      </c>
      <c r="I415" s="134">
        <f>G426</f>
        <v>30</v>
      </c>
    </row>
    <row r="416" spans="1:9">
      <c r="A416" s="330" t="s">
        <v>7</v>
      </c>
      <c r="B416" s="331"/>
      <c r="C416" s="332" t="s">
        <v>97</v>
      </c>
      <c r="D416" s="332"/>
      <c r="E416" s="332"/>
      <c r="F416" s="332"/>
      <c r="G416" s="333"/>
      <c r="H416" s="334" t="s">
        <v>98</v>
      </c>
      <c r="I416" s="335"/>
    </row>
    <row r="417" spans="1:9">
      <c r="A417" s="330"/>
      <c r="B417" s="331"/>
      <c r="C417" s="102" t="s">
        <v>17</v>
      </c>
      <c r="D417" s="102" t="s">
        <v>99</v>
      </c>
      <c r="E417" s="100" t="s">
        <v>54</v>
      </c>
      <c r="F417" s="99" t="s">
        <v>191</v>
      </c>
      <c r="G417" s="104" t="s">
        <v>12</v>
      </c>
      <c r="H417" s="336"/>
      <c r="I417" s="337"/>
    </row>
    <row r="418" spans="1:9" ht="49.5" customHeight="1">
      <c r="A418" s="277" t="s">
        <v>176</v>
      </c>
      <c r="B418" s="278"/>
      <c r="C418" s="106"/>
      <c r="D418" s="130"/>
      <c r="E418" s="130"/>
      <c r="F418" s="144">
        <v>30</v>
      </c>
      <c r="G418" s="107">
        <v>30</v>
      </c>
      <c r="H418" s="338"/>
      <c r="I418" s="339"/>
    </row>
    <row r="419" spans="1:9">
      <c r="A419" s="277"/>
      <c r="B419" s="278"/>
      <c r="C419" s="106"/>
      <c r="D419" s="130"/>
      <c r="E419" s="132"/>
      <c r="F419" s="143"/>
      <c r="G419" s="107"/>
      <c r="H419" s="338"/>
      <c r="I419" s="339"/>
    </row>
    <row r="420" spans="1:9">
      <c r="A420" s="277"/>
      <c r="B420" s="278"/>
      <c r="C420" s="113"/>
      <c r="D420" s="109"/>
      <c r="E420" s="109"/>
      <c r="F420" s="111"/>
      <c r="G420" s="112"/>
      <c r="H420" s="338"/>
      <c r="I420" s="339"/>
    </row>
    <row r="421" spans="1:9">
      <c r="A421" s="277"/>
      <c r="B421" s="278"/>
      <c r="C421" s="110"/>
      <c r="D421" s="109"/>
      <c r="E421" s="109"/>
      <c r="F421" s="111"/>
      <c r="G421" s="112"/>
      <c r="H421" s="338"/>
      <c r="I421" s="339"/>
    </row>
    <row r="422" spans="1:9">
      <c r="A422" s="277"/>
      <c r="B422" s="278"/>
      <c r="C422" s="110"/>
      <c r="D422" s="109"/>
      <c r="E422" s="109"/>
      <c r="F422" s="111"/>
      <c r="G422" s="112"/>
      <c r="H422" s="338"/>
      <c r="I422" s="339"/>
    </row>
    <row r="423" spans="1:9">
      <c r="A423" s="277"/>
      <c r="B423" s="278"/>
      <c r="C423" s="110"/>
      <c r="D423" s="114"/>
      <c r="E423" s="114"/>
      <c r="F423" s="115"/>
      <c r="G423" s="112"/>
      <c r="H423" s="338"/>
      <c r="I423" s="339"/>
    </row>
    <row r="424" spans="1:9">
      <c r="A424" s="277"/>
      <c r="B424" s="278"/>
      <c r="C424" s="110"/>
      <c r="D424" s="116"/>
      <c r="E424" s="116"/>
      <c r="F424" s="117"/>
      <c r="G424" s="118"/>
      <c r="H424" s="338"/>
      <c r="I424" s="339"/>
    </row>
    <row r="425" spans="1:9">
      <c r="A425" s="277"/>
      <c r="B425" s="278"/>
      <c r="C425" s="110"/>
      <c r="D425" s="119"/>
      <c r="E425" s="119"/>
      <c r="F425" s="120"/>
      <c r="G425" s="112"/>
      <c r="H425" s="338"/>
      <c r="I425" s="339"/>
    </row>
    <row r="426" spans="1:9">
      <c r="A426" s="279"/>
      <c r="B426" s="280"/>
      <c r="C426" s="281" t="s">
        <v>20</v>
      </c>
      <c r="D426" s="282"/>
      <c r="E426" s="282"/>
      <c r="F426" s="283"/>
      <c r="G426" s="121">
        <f>SUM(G418:G425)</f>
        <v>30</v>
      </c>
      <c r="H426" s="316"/>
      <c r="I426" s="337"/>
    </row>
    <row r="427" spans="1:9">
      <c r="A427" s="284" t="s">
        <v>100</v>
      </c>
      <c r="B427" s="285"/>
      <c r="C427" s="285"/>
      <c r="D427" s="285"/>
      <c r="E427" s="285"/>
      <c r="F427" s="285"/>
      <c r="G427" s="285"/>
      <c r="H427" s="285"/>
      <c r="I427" s="286"/>
    </row>
    <row r="428" spans="1:9">
      <c r="A428" s="287"/>
      <c r="B428" s="288"/>
      <c r="C428" s="288"/>
      <c r="D428" s="288"/>
      <c r="E428" s="288"/>
      <c r="F428" s="288"/>
      <c r="G428" s="288"/>
      <c r="H428" s="288"/>
      <c r="I428" s="289"/>
    </row>
    <row r="429" spans="1:9">
      <c r="A429" s="287"/>
      <c r="B429" s="288"/>
      <c r="C429" s="288"/>
      <c r="D429" s="288"/>
      <c r="E429" s="288"/>
      <c r="F429" s="288"/>
      <c r="G429" s="288"/>
      <c r="H429" s="288"/>
      <c r="I429" s="289"/>
    </row>
    <row r="430" spans="1:9">
      <c r="A430" s="290"/>
      <c r="B430" s="288"/>
      <c r="C430" s="288"/>
      <c r="D430" s="288"/>
      <c r="E430" s="288"/>
      <c r="F430" s="288"/>
      <c r="G430" s="291"/>
      <c r="H430" s="291"/>
      <c r="I430" s="292"/>
    </row>
    <row r="431" spans="1:9">
      <c r="A431" s="122" t="s">
        <v>101</v>
      </c>
      <c r="B431" s="293"/>
      <c r="C431" s="294"/>
      <c r="D431" s="294"/>
      <c r="E431" s="294"/>
      <c r="F431" s="295"/>
      <c r="G431" s="123" t="s">
        <v>102</v>
      </c>
      <c r="H431" s="293"/>
      <c r="I431" s="296"/>
    </row>
    <row r="432" spans="1:9">
      <c r="A432" s="122" t="s">
        <v>103</v>
      </c>
      <c r="B432" s="297" t="s">
        <v>107</v>
      </c>
      <c r="C432" s="298"/>
      <c r="D432" s="298"/>
      <c r="E432" s="298"/>
      <c r="F432" s="299"/>
      <c r="G432" s="123" t="s">
        <v>103</v>
      </c>
      <c r="H432" s="300"/>
      <c r="I432" s="301"/>
    </row>
    <row r="433" spans="1:9" ht="15" thickBot="1">
      <c r="A433" s="124" t="s">
        <v>104</v>
      </c>
      <c r="B433" s="302" t="s">
        <v>105</v>
      </c>
      <c r="C433" s="303"/>
      <c r="D433" s="303"/>
      <c r="E433" s="303"/>
      <c r="F433" s="304"/>
      <c r="G433" s="125" t="s">
        <v>104</v>
      </c>
      <c r="H433" s="305"/>
      <c r="I433" s="306"/>
    </row>
    <row r="434" spans="1:9" ht="15" thickBot="1">
      <c r="A434" s="141"/>
      <c r="I434" s="142"/>
    </row>
    <row r="435" spans="1:9">
      <c r="A435" s="307" t="s">
        <v>91</v>
      </c>
      <c r="B435" s="309" t="str">
        <f>PRESUPUESTO!B14</f>
        <v>INSTALACIONES ELÉCTRICAS</v>
      </c>
      <c r="C435" s="310"/>
      <c r="D435" s="311"/>
      <c r="E435" s="315" t="s">
        <v>92</v>
      </c>
      <c r="F435" s="317">
        <f>PRESUPUESTO!A26</f>
        <v>2.12</v>
      </c>
      <c r="G435" s="319" t="s">
        <v>93</v>
      </c>
      <c r="H435" s="321" t="str">
        <f>PRESUPUESTO!B26</f>
        <v>SAL TOMA 120 PVC</v>
      </c>
      <c r="I435" s="322"/>
    </row>
    <row r="436" spans="1:9">
      <c r="A436" s="308"/>
      <c r="B436" s="312"/>
      <c r="C436" s="313"/>
      <c r="D436" s="314"/>
      <c r="E436" s="316"/>
      <c r="F436" s="318"/>
      <c r="G436" s="320"/>
      <c r="H436" s="323"/>
      <c r="I436" s="324"/>
    </row>
    <row r="437" spans="1:9">
      <c r="A437" s="325" t="s">
        <v>94</v>
      </c>
      <c r="B437" s="326"/>
      <c r="C437" s="326"/>
      <c r="D437" s="327"/>
      <c r="E437" s="327"/>
      <c r="F437" s="327"/>
      <c r="G437" s="327"/>
      <c r="H437" s="327"/>
      <c r="I437" s="328"/>
    </row>
    <row r="438" spans="1:9">
      <c r="A438" s="101" t="s">
        <v>95</v>
      </c>
      <c r="B438" s="329">
        <f ca="1">B415</f>
        <v>46303</v>
      </c>
      <c r="C438" s="327"/>
      <c r="D438" s="327"/>
      <c r="E438" s="327"/>
      <c r="F438" s="327"/>
      <c r="G438" s="327"/>
      <c r="H438" s="133" t="s">
        <v>106</v>
      </c>
      <c r="I438" s="134">
        <f>G449</f>
        <v>45</v>
      </c>
    </row>
    <row r="439" spans="1:9">
      <c r="A439" s="330" t="s">
        <v>7</v>
      </c>
      <c r="B439" s="331"/>
      <c r="C439" s="332" t="s">
        <v>97</v>
      </c>
      <c r="D439" s="332"/>
      <c r="E439" s="332"/>
      <c r="F439" s="332"/>
      <c r="G439" s="333"/>
      <c r="H439" s="334" t="s">
        <v>98</v>
      </c>
      <c r="I439" s="335"/>
    </row>
    <row r="440" spans="1:9">
      <c r="A440" s="330"/>
      <c r="B440" s="331"/>
      <c r="C440" s="102" t="s">
        <v>17</v>
      </c>
      <c r="D440" s="102" t="s">
        <v>99</v>
      </c>
      <c r="E440" s="100" t="s">
        <v>54</v>
      </c>
      <c r="F440" s="99" t="s">
        <v>191</v>
      </c>
      <c r="G440" s="104" t="s">
        <v>12</v>
      </c>
      <c r="H440" s="336"/>
      <c r="I440" s="337"/>
    </row>
    <row r="441" spans="1:9" ht="44.25" customHeight="1">
      <c r="A441" s="277" t="s">
        <v>176</v>
      </c>
      <c r="B441" s="278"/>
      <c r="C441" s="106"/>
      <c r="D441" s="130"/>
      <c r="E441" s="130"/>
      <c r="F441" s="144">
        <v>45</v>
      </c>
      <c r="G441" s="107">
        <v>45</v>
      </c>
      <c r="H441" s="338"/>
      <c r="I441" s="339"/>
    </row>
    <row r="442" spans="1:9">
      <c r="A442" s="277"/>
      <c r="B442" s="278"/>
      <c r="C442" s="106"/>
      <c r="D442" s="130"/>
      <c r="E442" s="130"/>
      <c r="F442" s="144"/>
      <c r="G442" s="107"/>
      <c r="H442" s="338"/>
      <c r="I442" s="339"/>
    </row>
    <row r="443" spans="1:9">
      <c r="A443" s="277"/>
      <c r="B443" s="278"/>
      <c r="C443" s="113"/>
      <c r="D443" s="109"/>
      <c r="E443" s="109"/>
      <c r="F443" s="111"/>
      <c r="G443" s="112"/>
      <c r="H443" s="338"/>
      <c r="I443" s="339"/>
    </row>
    <row r="444" spans="1:9">
      <c r="A444" s="277"/>
      <c r="B444" s="278"/>
      <c r="C444" s="106"/>
      <c r="D444" s="130"/>
      <c r="E444" s="130"/>
      <c r="F444" s="144"/>
      <c r="G444" s="107"/>
      <c r="H444" s="338"/>
      <c r="I444" s="339"/>
    </row>
    <row r="445" spans="1:9">
      <c r="A445" s="277"/>
      <c r="B445" s="278"/>
      <c r="C445" s="106"/>
      <c r="D445" s="130"/>
      <c r="E445" s="130"/>
      <c r="F445" s="144"/>
      <c r="G445" s="107"/>
      <c r="H445" s="338"/>
      <c r="I445" s="339"/>
    </row>
    <row r="446" spans="1:9">
      <c r="A446" s="277"/>
      <c r="B446" s="278"/>
      <c r="C446" s="110"/>
      <c r="D446" s="114"/>
      <c r="E446" s="114"/>
      <c r="F446" s="115"/>
      <c r="G446" s="112"/>
      <c r="H446" s="338"/>
      <c r="I446" s="339"/>
    </row>
    <row r="447" spans="1:9">
      <c r="A447" s="277"/>
      <c r="B447" s="278"/>
      <c r="C447" s="110"/>
      <c r="D447" s="116"/>
      <c r="E447" s="116"/>
      <c r="F447" s="117"/>
      <c r="G447" s="118"/>
      <c r="H447" s="338"/>
      <c r="I447" s="339"/>
    </row>
    <row r="448" spans="1:9">
      <c r="A448" s="277"/>
      <c r="B448" s="278"/>
      <c r="C448" s="110"/>
      <c r="D448" s="119"/>
      <c r="E448" s="119"/>
      <c r="F448" s="120"/>
      <c r="G448" s="112"/>
      <c r="H448" s="338"/>
      <c r="I448" s="339"/>
    </row>
    <row r="449" spans="1:9">
      <c r="A449" s="279"/>
      <c r="B449" s="280"/>
      <c r="C449" s="281" t="s">
        <v>20</v>
      </c>
      <c r="D449" s="282"/>
      <c r="E449" s="282"/>
      <c r="F449" s="283"/>
      <c r="G449" s="121">
        <f>SUM(G441:G448)</f>
        <v>45</v>
      </c>
      <c r="H449" s="316"/>
      <c r="I449" s="337"/>
    </row>
    <row r="450" spans="1:9">
      <c r="A450" s="284" t="s">
        <v>100</v>
      </c>
      <c r="B450" s="285"/>
      <c r="C450" s="285"/>
      <c r="D450" s="285"/>
      <c r="E450" s="285"/>
      <c r="F450" s="285"/>
      <c r="G450" s="285"/>
      <c r="H450" s="285"/>
      <c r="I450" s="286"/>
    </row>
    <row r="451" spans="1:9">
      <c r="A451" s="287"/>
      <c r="B451" s="288"/>
      <c r="C451" s="288"/>
      <c r="D451" s="288"/>
      <c r="E451" s="288"/>
      <c r="F451" s="288"/>
      <c r="G451" s="288"/>
      <c r="H451" s="288"/>
      <c r="I451" s="289"/>
    </row>
    <row r="452" spans="1:9">
      <c r="A452" s="287"/>
      <c r="B452" s="288"/>
      <c r="C452" s="288"/>
      <c r="D452" s="288"/>
      <c r="E452" s="288"/>
      <c r="F452" s="288"/>
      <c r="G452" s="288"/>
      <c r="H452" s="288"/>
      <c r="I452" s="289"/>
    </row>
    <row r="453" spans="1:9">
      <c r="A453" s="290"/>
      <c r="B453" s="288"/>
      <c r="C453" s="288"/>
      <c r="D453" s="288"/>
      <c r="E453" s="288"/>
      <c r="F453" s="288"/>
      <c r="G453" s="291"/>
      <c r="H453" s="291"/>
      <c r="I453" s="292"/>
    </row>
    <row r="454" spans="1:9">
      <c r="A454" s="122" t="s">
        <v>101</v>
      </c>
      <c r="B454" s="293"/>
      <c r="C454" s="294"/>
      <c r="D454" s="294"/>
      <c r="E454" s="294"/>
      <c r="F454" s="295"/>
      <c r="G454" s="123" t="s">
        <v>102</v>
      </c>
      <c r="H454" s="293"/>
      <c r="I454" s="296"/>
    </row>
    <row r="455" spans="1:9">
      <c r="A455" s="122" t="s">
        <v>103</v>
      </c>
      <c r="B455" s="297" t="s">
        <v>107</v>
      </c>
      <c r="C455" s="298"/>
      <c r="D455" s="298"/>
      <c r="E455" s="298"/>
      <c r="F455" s="299"/>
      <c r="G455" s="123" t="s">
        <v>103</v>
      </c>
      <c r="H455" s="300"/>
      <c r="I455" s="301"/>
    </row>
    <row r="456" spans="1:9" ht="15" thickBot="1">
      <c r="A456" s="124" t="s">
        <v>104</v>
      </c>
      <c r="B456" s="302" t="s">
        <v>105</v>
      </c>
      <c r="C456" s="303"/>
      <c r="D456" s="303"/>
      <c r="E456" s="303"/>
      <c r="F456" s="304"/>
      <c r="G456" s="125" t="s">
        <v>104</v>
      </c>
      <c r="H456" s="305"/>
      <c r="I456" s="306"/>
    </row>
    <row r="457" spans="1:9" ht="15" thickBot="1">
      <c r="A457" s="141"/>
      <c r="I457" s="142"/>
    </row>
    <row r="458" spans="1:9">
      <c r="A458" s="307" t="s">
        <v>91</v>
      </c>
      <c r="B458" s="309" t="str">
        <f>PRESUPUESTO!B14</f>
        <v>INSTALACIONES ELÉCTRICAS</v>
      </c>
      <c r="C458" s="310"/>
      <c r="D458" s="311"/>
      <c r="E458" s="315" t="s">
        <v>92</v>
      </c>
      <c r="F458" s="317">
        <f>PRESUPUESTO!A27</f>
        <v>2.13</v>
      </c>
      <c r="G458" s="319" t="s">
        <v>93</v>
      </c>
      <c r="H458" s="321" t="str">
        <f>PRESUPUESTO!B27</f>
        <v>CABLE COBRE HF-ZH# 4</v>
      </c>
      <c r="I458" s="322"/>
    </row>
    <row r="459" spans="1:9">
      <c r="A459" s="308"/>
      <c r="B459" s="312"/>
      <c r="C459" s="313"/>
      <c r="D459" s="314"/>
      <c r="E459" s="316"/>
      <c r="F459" s="318"/>
      <c r="G459" s="320"/>
      <c r="H459" s="323"/>
      <c r="I459" s="324"/>
    </row>
    <row r="460" spans="1:9">
      <c r="A460" s="325" t="s">
        <v>94</v>
      </c>
      <c r="B460" s="326"/>
      <c r="C460" s="326"/>
      <c r="D460" s="327"/>
      <c r="E460" s="327"/>
      <c r="F460" s="327"/>
      <c r="G460" s="327"/>
      <c r="H460" s="327"/>
      <c r="I460" s="328"/>
    </row>
    <row r="461" spans="1:9">
      <c r="A461" s="101" t="s">
        <v>95</v>
      </c>
      <c r="B461" s="329">
        <f ca="1">B438</f>
        <v>46303</v>
      </c>
      <c r="C461" s="327"/>
      <c r="D461" s="327"/>
      <c r="E461" s="327"/>
      <c r="F461" s="327"/>
      <c r="G461" s="327"/>
      <c r="H461" s="133" t="s">
        <v>96</v>
      </c>
      <c r="I461" s="134">
        <f>G472</f>
        <v>24</v>
      </c>
    </row>
    <row r="462" spans="1:9">
      <c r="A462" s="330" t="s">
        <v>7</v>
      </c>
      <c r="B462" s="331"/>
      <c r="C462" s="332" t="s">
        <v>97</v>
      </c>
      <c r="D462" s="332"/>
      <c r="E462" s="332"/>
      <c r="F462" s="332"/>
      <c r="G462" s="333"/>
      <c r="H462" s="334" t="s">
        <v>98</v>
      </c>
      <c r="I462" s="335"/>
    </row>
    <row r="463" spans="1:9">
      <c r="A463" s="330"/>
      <c r="B463" s="331"/>
      <c r="C463" s="102" t="s">
        <v>17</v>
      </c>
      <c r="D463" s="102" t="s">
        <v>99</v>
      </c>
      <c r="E463" s="100" t="s">
        <v>54</v>
      </c>
      <c r="F463" s="103" t="s">
        <v>55</v>
      </c>
      <c r="G463" s="104" t="s">
        <v>12</v>
      </c>
      <c r="H463" s="336"/>
      <c r="I463" s="337"/>
    </row>
    <row r="464" spans="1:9" ht="30.75" customHeight="1">
      <c r="A464" s="277" t="s">
        <v>185</v>
      </c>
      <c r="B464" s="278"/>
      <c r="C464" s="106"/>
      <c r="D464" s="130"/>
      <c r="E464" s="132"/>
      <c r="F464" s="131">
        <v>24</v>
      </c>
      <c r="G464" s="107">
        <f>F464</f>
        <v>24</v>
      </c>
      <c r="H464" s="338"/>
      <c r="I464" s="339"/>
    </row>
    <row r="465" spans="1:9">
      <c r="A465" s="277"/>
      <c r="B465" s="278"/>
      <c r="C465" s="106"/>
      <c r="D465" s="130"/>
      <c r="E465" s="130"/>
      <c r="F465" s="144"/>
      <c r="G465" s="107"/>
      <c r="H465" s="338"/>
      <c r="I465" s="339"/>
    </row>
    <row r="466" spans="1:9">
      <c r="A466" s="277"/>
      <c r="B466" s="278"/>
      <c r="C466" s="113"/>
      <c r="D466" s="109"/>
      <c r="E466" s="109"/>
      <c r="F466" s="111"/>
      <c r="G466" s="112"/>
      <c r="H466" s="338"/>
      <c r="I466" s="339"/>
    </row>
    <row r="467" spans="1:9">
      <c r="A467" s="277"/>
      <c r="B467" s="278"/>
      <c r="C467" s="110"/>
      <c r="D467" s="109"/>
      <c r="E467" s="109"/>
      <c r="F467" s="111"/>
      <c r="G467" s="112"/>
      <c r="H467" s="338"/>
      <c r="I467" s="339"/>
    </row>
    <row r="468" spans="1:9">
      <c r="A468" s="277"/>
      <c r="B468" s="278"/>
      <c r="C468" s="110"/>
      <c r="D468" s="109"/>
      <c r="E468" s="109"/>
      <c r="F468" s="111"/>
      <c r="G468" s="112"/>
      <c r="H468" s="338"/>
      <c r="I468" s="339"/>
    </row>
    <row r="469" spans="1:9">
      <c r="A469" s="277"/>
      <c r="B469" s="278"/>
      <c r="C469" s="110"/>
      <c r="D469" s="114"/>
      <c r="E469" s="114"/>
      <c r="F469" s="115"/>
      <c r="G469" s="112"/>
      <c r="H469" s="338"/>
      <c r="I469" s="339"/>
    </row>
    <row r="470" spans="1:9">
      <c r="A470" s="277"/>
      <c r="B470" s="278"/>
      <c r="C470" s="110"/>
      <c r="D470" s="116"/>
      <c r="E470" s="116"/>
      <c r="F470" s="117"/>
      <c r="G470" s="118"/>
      <c r="H470" s="338"/>
      <c r="I470" s="339"/>
    </row>
    <row r="471" spans="1:9">
      <c r="A471" s="277"/>
      <c r="B471" s="278"/>
      <c r="C471" s="110"/>
      <c r="D471" s="119"/>
      <c r="E471" s="119"/>
      <c r="F471" s="120"/>
      <c r="G471" s="112"/>
      <c r="H471" s="338"/>
      <c r="I471" s="339"/>
    </row>
    <row r="472" spans="1:9">
      <c r="A472" s="279"/>
      <c r="B472" s="280"/>
      <c r="C472" s="281" t="s">
        <v>20</v>
      </c>
      <c r="D472" s="282"/>
      <c r="E472" s="282"/>
      <c r="F472" s="283"/>
      <c r="G472" s="121">
        <f>SUM(G464:G471)</f>
        <v>24</v>
      </c>
      <c r="H472" s="316"/>
      <c r="I472" s="337"/>
    </row>
    <row r="473" spans="1:9">
      <c r="A473" s="284" t="s">
        <v>100</v>
      </c>
      <c r="B473" s="285"/>
      <c r="C473" s="285"/>
      <c r="D473" s="285"/>
      <c r="E473" s="285"/>
      <c r="F473" s="285"/>
      <c r="G473" s="285"/>
      <c r="H473" s="285"/>
      <c r="I473" s="286"/>
    </row>
    <row r="474" spans="1:9">
      <c r="A474" s="287"/>
      <c r="B474" s="288"/>
      <c r="C474" s="288"/>
      <c r="D474" s="288"/>
      <c r="E474" s="288"/>
      <c r="F474" s="288"/>
      <c r="G474" s="288"/>
      <c r="H474" s="288"/>
      <c r="I474" s="289"/>
    </row>
    <row r="475" spans="1:9">
      <c r="A475" s="287"/>
      <c r="B475" s="288"/>
      <c r="C475" s="288"/>
      <c r="D475" s="288"/>
      <c r="E475" s="288"/>
      <c r="F475" s="288"/>
      <c r="G475" s="288"/>
      <c r="H475" s="288"/>
      <c r="I475" s="289"/>
    </row>
    <row r="476" spans="1:9">
      <c r="A476" s="290"/>
      <c r="B476" s="288"/>
      <c r="C476" s="288"/>
      <c r="D476" s="288"/>
      <c r="E476" s="288"/>
      <c r="F476" s="288"/>
      <c r="G476" s="291"/>
      <c r="H476" s="291"/>
      <c r="I476" s="292"/>
    </row>
    <row r="477" spans="1:9">
      <c r="A477" s="122" t="s">
        <v>101</v>
      </c>
      <c r="B477" s="293"/>
      <c r="C477" s="294"/>
      <c r="D477" s="294"/>
      <c r="E477" s="294"/>
      <c r="F477" s="295"/>
      <c r="G477" s="123" t="s">
        <v>102</v>
      </c>
      <c r="H477" s="293"/>
      <c r="I477" s="296"/>
    </row>
    <row r="478" spans="1:9">
      <c r="A478" s="122" t="s">
        <v>103</v>
      </c>
      <c r="B478" s="297" t="s">
        <v>107</v>
      </c>
      <c r="C478" s="298"/>
      <c r="D478" s="298"/>
      <c r="E478" s="298"/>
      <c r="F478" s="299"/>
      <c r="G478" s="123" t="s">
        <v>103</v>
      </c>
      <c r="H478" s="300"/>
      <c r="I478" s="301"/>
    </row>
    <row r="479" spans="1:9" ht="15" thickBot="1">
      <c r="A479" s="124" t="s">
        <v>104</v>
      </c>
      <c r="B479" s="302" t="s">
        <v>105</v>
      </c>
      <c r="C479" s="303"/>
      <c r="D479" s="303"/>
      <c r="E479" s="303"/>
      <c r="F479" s="304"/>
      <c r="G479" s="125" t="s">
        <v>104</v>
      </c>
      <c r="H479" s="305"/>
      <c r="I479" s="306"/>
    </row>
    <row r="480" spans="1:9" ht="15" thickBot="1">
      <c r="A480" s="141"/>
      <c r="I480" s="142"/>
    </row>
    <row r="481" spans="1:9">
      <c r="A481" s="307" t="s">
        <v>91</v>
      </c>
      <c r="B481" s="309" t="str">
        <f>PRESUPUESTO!B14</f>
        <v>INSTALACIONES ELÉCTRICAS</v>
      </c>
      <c r="C481" s="310"/>
      <c r="D481" s="311"/>
      <c r="E481" s="315" t="s">
        <v>92</v>
      </c>
      <c r="F481" s="317">
        <f>PRESUPUESTO!A28</f>
        <v>2.14</v>
      </c>
      <c r="G481" s="319" t="s">
        <v>93</v>
      </c>
      <c r="H481" s="321" t="str">
        <f>PRESUPUESTO!B28</f>
        <v>CABLE COBRE HF-ZH# 10</v>
      </c>
      <c r="I481" s="322"/>
    </row>
    <row r="482" spans="1:9">
      <c r="A482" s="308"/>
      <c r="B482" s="312"/>
      <c r="C482" s="313"/>
      <c r="D482" s="314"/>
      <c r="E482" s="316"/>
      <c r="F482" s="318"/>
      <c r="G482" s="320"/>
      <c r="H482" s="323"/>
      <c r="I482" s="324"/>
    </row>
    <row r="483" spans="1:9">
      <c r="A483" s="325" t="s">
        <v>94</v>
      </c>
      <c r="B483" s="326"/>
      <c r="C483" s="326"/>
      <c r="D483" s="327"/>
      <c r="E483" s="327"/>
      <c r="F483" s="327"/>
      <c r="G483" s="327"/>
      <c r="H483" s="327"/>
      <c r="I483" s="328"/>
    </row>
    <row r="484" spans="1:9">
      <c r="A484" s="101" t="s">
        <v>95</v>
      </c>
      <c r="B484" s="329">
        <f ca="1">B461</f>
        <v>46303</v>
      </c>
      <c r="C484" s="327"/>
      <c r="D484" s="327"/>
      <c r="E484" s="327"/>
      <c r="F484" s="327"/>
      <c r="G484" s="327"/>
      <c r="H484" s="133" t="s">
        <v>124</v>
      </c>
      <c r="I484" s="134">
        <f>G495</f>
        <v>400</v>
      </c>
    </row>
    <row r="485" spans="1:9">
      <c r="A485" s="330" t="s">
        <v>7</v>
      </c>
      <c r="B485" s="331"/>
      <c r="C485" s="332" t="s">
        <v>97</v>
      </c>
      <c r="D485" s="332"/>
      <c r="E485" s="332"/>
      <c r="F485" s="332"/>
      <c r="G485" s="333"/>
      <c r="H485" s="334" t="s">
        <v>98</v>
      </c>
      <c r="I485" s="335"/>
    </row>
    <row r="486" spans="1:9">
      <c r="A486" s="330"/>
      <c r="B486" s="331"/>
      <c r="C486" s="102" t="s">
        <v>17</v>
      </c>
      <c r="D486" s="102" t="s">
        <v>99</v>
      </c>
      <c r="E486" s="100" t="s">
        <v>54</v>
      </c>
      <c r="F486" s="103" t="s">
        <v>55</v>
      </c>
      <c r="G486" s="104" t="s">
        <v>12</v>
      </c>
      <c r="H486" s="336"/>
      <c r="I486" s="337"/>
    </row>
    <row r="487" spans="1:9" ht="46.5" customHeight="1">
      <c r="A487" s="277" t="s">
        <v>188</v>
      </c>
      <c r="B487" s="278"/>
      <c r="C487" s="106"/>
      <c r="D487" s="130"/>
      <c r="E487" s="132"/>
      <c r="F487" s="131">
        <v>400</v>
      </c>
      <c r="G487" s="107">
        <f>F487</f>
        <v>400</v>
      </c>
      <c r="H487" s="338"/>
      <c r="I487" s="339"/>
    </row>
    <row r="488" spans="1:9">
      <c r="A488" s="277"/>
      <c r="B488" s="278"/>
      <c r="C488" s="106"/>
      <c r="D488" s="130"/>
      <c r="E488" s="130"/>
      <c r="F488" s="144"/>
      <c r="G488" s="107"/>
      <c r="H488" s="338"/>
      <c r="I488" s="339"/>
    </row>
    <row r="489" spans="1:9">
      <c r="A489" s="277"/>
      <c r="B489" s="278"/>
      <c r="C489" s="113"/>
      <c r="D489" s="109"/>
      <c r="E489" s="109"/>
      <c r="F489" s="111"/>
      <c r="G489" s="112"/>
      <c r="H489" s="338"/>
      <c r="I489" s="339"/>
    </row>
    <row r="490" spans="1:9">
      <c r="A490" s="277"/>
      <c r="B490" s="278"/>
      <c r="C490" s="110"/>
      <c r="D490" s="109"/>
      <c r="E490" s="109"/>
      <c r="F490" s="111"/>
      <c r="G490" s="112"/>
      <c r="H490" s="338"/>
      <c r="I490" s="339"/>
    </row>
    <row r="491" spans="1:9">
      <c r="A491" s="277"/>
      <c r="B491" s="278"/>
      <c r="C491" s="110"/>
      <c r="D491" s="109"/>
      <c r="E491" s="109"/>
      <c r="F491" s="111"/>
      <c r="G491" s="112"/>
      <c r="H491" s="338"/>
      <c r="I491" s="339"/>
    </row>
    <row r="492" spans="1:9">
      <c r="A492" s="277"/>
      <c r="B492" s="278"/>
      <c r="C492" s="110"/>
      <c r="D492" s="114"/>
      <c r="E492" s="114"/>
      <c r="F492" s="115"/>
      <c r="G492" s="112"/>
      <c r="H492" s="338"/>
      <c r="I492" s="339"/>
    </row>
    <row r="493" spans="1:9">
      <c r="A493" s="277"/>
      <c r="B493" s="278"/>
      <c r="C493" s="110"/>
      <c r="D493" s="116"/>
      <c r="E493" s="116"/>
      <c r="F493" s="117"/>
      <c r="G493" s="118"/>
      <c r="H493" s="338"/>
      <c r="I493" s="339"/>
    </row>
    <row r="494" spans="1:9">
      <c r="A494" s="277"/>
      <c r="B494" s="278"/>
      <c r="C494" s="110"/>
      <c r="D494" s="119"/>
      <c r="E494" s="119"/>
      <c r="F494" s="120"/>
      <c r="G494" s="112"/>
      <c r="H494" s="338"/>
      <c r="I494" s="339"/>
    </row>
    <row r="495" spans="1:9">
      <c r="A495" s="279"/>
      <c r="B495" s="280"/>
      <c r="C495" s="281" t="s">
        <v>20</v>
      </c>
      <c r="D495" s="282"/>
      <c r="E495" s="282"/>
      <c r="F495" s="283"/>
      <c r="G495" s="121">
        <f>SUM(G487:G494)</f>
        <v>400</v>
      </c>
      <c r="H495" s="316"/>
      <c r="I495" s="337"/>
    </row>
    <row r="496" spans="1:9">
      <c r="A496" s="284" t="s">
        <v>100</v>
      </c>
      <c r="B496" s="285"/>
      <c r="C496" s="285"/>
      <c r="D496" s="285"/>
      <c r="E496" s="285"/>
      <c r="F496" s="285"/>
      <c r="G496" s="285"/>
      <c r="H496" s="285"/>
      <c r="I496" s="286"/>
    </row>
    <row r="497" spans="1:9">
      <c r="A497" s="287"/>
      <c r="B497" s="288"/>
      <c r="C497" s="288"/>
      <c r="D497" s="288"/>
      <c r="E497" s="288"/>
      <c r="F497" s="288"/>
      <c r="G497" s="288"/>
      <c r="H497" s="288"/>
      <c r="I497" s="289"/>
    </row>
    <row r="498" spans="1:9">
      <c r="A498" s="287"/>
      <c r="B498" s="288"/>
      <c r="C498" s="288"/>
      <c r="D498" s="288"/>
      <c r="E498" s="288"/>
      <c r="F498" s="288"/>
      <c r="G498" s="288"/>
      <c r="H498" s="288"/>
      <c r="I498" s="289"/>
    </row>
    <row r="499" spans="1:9">
      <c r="A499" s="290"/>
      <c r="B499" s="288"/>
      <c r="C499" s="288"/>
      <c r="D499" s="288"/>
      <c r="E499" s="288"/>
      <c r="F499" s="288"/>
      <c r="G499" s="291"/>
      <c r="H499" s="291"/>
      <c r="I499" s="292"/>
    </row>
    <row r="500" spans="1:9">
      <c r="A500" s="122" t="s">
        <v>101</v>
      </c>
      <c r="B500" s="293"/>
      <c r="C500" s="294"/>
      <c r="D500" s="294"/>
      <c r="E500" s="294"/>
      <c r="F500" s="295"/>
      <c r="G500" s="123" t="s">
        <v>102</v>
      </c>
      <c r="H500" s="293"/>
      <c r="I500" s="296"/>
    </row>
    <row r="501" spans="1:9">
      <c r="A501" s="122" t="s">
        <v>103</v>
      </c>
      <c r="B501" s="297" t="s">
        <v>107</v>
      </c>
      <c r="C501" s="298"/>
      <c r="D501" s="298"/>
      <c r="E501" s="298"/>
      <c r="F501" s="299"/>
      <c r="G501" s="123" t="s">
        <v>103</v>
      </c>
      <c r="H501" s="300"/>
      <c r="I501" s="301"/>
    </row>
    <row r="502" spans="1:9" ht="15" thickBot="1">
      <c r="A502" s="124" t="s">
        <v>104</v>
      </c>
      <c r="B502" s="302" t="s">
        <v>105</v>
      </c>
      <c r="C502" s="303"/>
      <c r="D502" s="303"/>
      <c r="E502" s="303"/>
      <c r="F502" s="304"/>
      <c r="G502" s="125" t="s">
        <v>104</v>
      </c>
      <c r="H502" s="305"/>
      <c r="I502" s="306"/>
    </row>
    <row r="503" spans="1:9" ht="15" thickBot="1">
      <c r="A503" s="141"/>
      <c r="I503" s="142"/>
    </row>
    <row r="504" spans="1:9">
      <c r="A504" s="307" t="s">
        <v>91</v>
      </c>
      <c r="B504" s="309" t="str">
        <f>PRESUPUESTO!B14</f>
        <v>INSTALACIONES ELÉCTRICAS</v>
      </c>
      <c r="C504" s="310"/>
      <c r="D504" s="311"/>
      <c r="E504" s="315" t="s">
        <v>92</v>
      </c>
      <c r="F504" s="317">
        <f>PRESUPUESTO!A29</f>
        <v>2.15</v>
      </c>
      <c r="G504" s="319" t="s">
        <v>93</v>
      </c>
      <c r="H504" s="321" t="str">
        <f>PRESUPUESTO!B29</f>
        <v>CABLE COBRE HF-ZH# 12</v>
      </c>
      <c r="I504" s="322"/>
    </row>
    <row r="505" spans="1:9">
      <c r="A505" s="308"/>
      <c r="B505" s="312"/>
      <c r="C505" s="313"/>
      <c r="D505" s="314"/>
      <c r="E505" s="316"/>
      <c r="F505" s="318"/>
      <c r="G505" s="320"/>
      <c r="H505" s="323"/>
      <c r="I505" s="324"/>
    </row>
    <row r="506" spans="1:9">
      <c r="A506" s="325" t="s">
        <v>94</v>
      </c>
      <c r="B506" s="326"/>
      <c r="C506" s="326"/>
      <c r="D506" s="327"/>
      <c r="E506" s="327"/>
      <c r="F506" s="327"/>
      <c r="G506" s="327"/>
      <c r="H506" s="327"/>
      <c r="I506" s="328"/>
    </row>
    <row r="507" spans="1:9">
      <c r="A507" s="101" t="s">
        <v>95</v>
      </c>
      <c r="B507" s="329">
        <f ca="1">B484</f>
        <v>46303</v>
      </c>
      <c r="C507" s="327"/>
      <c r="D507" s="327"/>
      <c r="E507" s="327"/>
      <c r="F507" s="327"/>
      <c r="G507" s="327"/>
      <c r="H507" s="133" t="s">
        <v>124</v>
      </c>
      <c r="I507" s="134">
        <f>G518</f>
        <v>700</v>
      </c>
    </row>
    <row r="508" spans="1:9">
      <c r="A508" s="330" t="s">
        <v>7</v>
      </c>
      <c r="B508" s="331"/>
      <c r="C508" s="332" t="s">
        <v>97</v>
      </c>
      <c r="D508" s="332"/>
      <c r="E508" s="332"/>
      <c r="F508" s="332"/>
      <c r="G508" s="333"/>
      <c r="H508" s="334" t="s">
        <v>98</v>
      </c>
      <c r="I508" s="335"/>
    </row>
    <row r="509" spans="1:9">
      <c r="A509" s="330"/>
      <c r="B509" s="331"/>
      <c r="C509" s="102" t="s">
        <v>17</v>
      </c>
      <c r="D509" s="102" t="s">
        <v>99</v>
      </c>
      <c r="E509" s="100" t="s">
        <v>54</v>
      </c>
      <c r="F509" s="103" t="s">
        <v>55</v>
      </c>
      <c r="G509" s="104" t="s">
        <v>12</v>
      </c>
      <c r="H509" s="336"/>
      <c r="I509" s="337"/>
    </row>
    <row r="510" spans="1:9" ht="57" customHeight="1">
      <c r="A510" s="277" t="s">
        <v>190</v>
      </c>
      <c r="B510" s="278"/>
      <c r="C510" s="106"/>
      <c r="D510" s="130"/>
      <c r="E510" s="132"/>
      <c r="F510" s="131">
        <v>700</v>
      </c>
      <c r="G510" s="107">
        <f>F510</f>
        <v>700</v>
      </c>
      <c r="H510" s="338"/>
      <c r="I510" s="339"/>
    </row>
    <row r="511" spans="1:9">
      <c r="A511" s="277"/>
      <c r="B511" s="278"/>
      <c r="C511" s="106"/>
      <c r="D511" s="130"/>
      <c r="E511" s="130"/>
      <c r="F511" s="144"/>
      <c r="G511" s="107"/>
      <c r="H511" s="338"/>
      <c r="I511" s="339"/>
    </row>
    <row r="512" spans="1:9">
      <c r="A512" s="277"/>
      <c r="B512" s="278"/>
      <c r="C512" s="113"/>
      <c r="D512" s="109"/>
      <c r="E512" s="109"/>
      <c r="F512" s="111"/>
      <c r="G512" s="112"/>
      <c r="H512" s="338"/>
      <c r="I512" s="339"/>
    </row>
    <row r="513" spans="1:9">
      <c r="A513" s="277"/>
      <c r="B513" s="278"/>
      <c r="C513" s="110"/>
      <c r="D513" s="109"/>
      <c r="E513" s="109"/>
      <c r="F513" s="111"/>
      <c r="G513" s="112"/>
      <c r="H513" s="338"/>
      <c r="I513" s="339"/>
    </row>
    <row r="514" spans="1:9">
      <c r="A514" s="277"/>
      <c r="B514" s="278"/>
      <c r="C514" s="110"/>
      <c r="D514" s="109"/>
      <c r="E514" s="109"/>
      <c r="F514" s="111"/>
      <c r="G514" s="112"/>
      <c r="H514" s="338"/>
      <c r="I514" s="339"/>
    </row>
    <row r="515" spans="1:9">
      <c r="A515" s="277"/>
      <c r="B515" s="278"/>
      <c r="C515" s="110"/>
      <c r="D515" s="114"/>
      <c r="E515" s="114"/>
      <c r="F515" s="115"/>
      <c r="G515" s="112"/>
      <c r="H515" s="338"/>
      <c r="I515" s="339"/>
    </row>
    <row r="516" spans="1:9">
      <c r="A516" s="277"/>
      <c r="B516" s="278"/>
      <c r="C516" s="110"/>
      <c r="D516" s="116"/>
      <c r="E516" s="116"/>
      <c r="F516" s="117"/>
      <c r="G516" s="118"/>
      <c r="H516" s="338"/>
      <c r="I516" s="339"/>
    </row>
    <row r="517" spans="1:9">
      <c r="A517" s="277"/>
      <c r="B517" s="278"/>
      <c r="C517" s="110"/>
      <c r="D517" s="119"/>
      <c r="E517" s="119"/>
      <c r="F517" s="120"/>
      <c r="G517" s="112"/>
      <c r="H517" s="338"/>
      <c r="I517" s="339"/>
    </row>
    <row r="518" spans="1:9">
      <c r="A518" s="279"/>
      <c r="B518" s="280"/>
      <c r="C518" s="281" t="s">
        <v>20</v>
      </c>
      <c r="D518" s="282"/>
      <c r="E518" s="282"/>
      <c r="F518" s="283"/>
      <c r="G518" s="121">
        <f>SUM(G510:G517)</f>
        <v>700</v>
      </c>
      <c r="H518" s="316"/>
      <c r="I518" s="337"/>
    </row>
    <row r="519" spans="1:9">
      <c r="A519" s="284" t="s">
        <v>100</v>
      </c>
      <c r="B519" s="285"/>
      <c r="C519" s="285"/>
      <c r="D519" s="285"/>
      <c r="E519" s="285"/>
      <c r="F519" s="285"/>
      <c r="G519" s="285"/>
      <c r="H519" s="285"/>
      <c r="I519" s="286"/>
    </row>
    <row r="520" spans="1:9">
      <c r="A520" s="287"/>
      <c r="B520" s="288"/>
      <c r="C520" s="288"/>
      <c r="D520" s="288"/>
      <c r="E520" s="288"/>
      <c r="F520" s="288"/>
      <c r="G520" s="288"/>
      <c r="H520" s="288"/>
      <c r="I520" s="289"/>
    </row>
    <row r="521" spans="1:9">
      <c r="A521" s="287"/>
      <c r="B521" s="288"/>
      <c r="C521" s="288"/>
      <c r="D521" s="288"/>
      <c r="E521" s="288"/>
      <c r="F521" s="288"/>
      <c r="G521" s="288"/>
      <c r="H521" s="288"/>
      <c r="I521" s="289"/>
    </row>
    <row r="522" spans="1:9">
      <c r="A522" s="290"/>
      <c r="B522" s="288"/>
      <c r="C522" s="288"/>
      <c r="D522" s="288"/>
      <c r="E522" s="288"/>
      <c r="F522" s="288"/>
      <c r="G522" s="291"/>
      <c r="H522" s="291"/>
      <c r="I522" s="292"/>
    </row>
    <row r="523" spans="1:9">
      <c r="A523" s="122" t="s">
        <v>101</v>
      </c>
      <c r="B523" s="293"/>
      <c r="C523" s="294"/>
      <c r="D523" s="294"/>
      <c r="E523" s="294"/>
      <c r="F523" s="295"/>
      <c r="G523" s="123" t="s">
        <v>102</v>
      </c>
      <c r="H523" s="293"/>
      <c r="I523" s="296"/>
    </row>
    <row r="524" spans="1:9">
      <c r="A524" s="122" t="s">
        <v>103</v>
      </c>
      <c r="B524" s="297" t="s">
        <v>107</v>
      </c>
      <c r="C524" s="298"/>
      <c r="D524" s="298"/>
      <c r="E524" s="298"/>
      <c r="F524" s="299"/>
      <c r="G524" s="123" t="s">
        <v>103</v>
      </c>
      <c r="H524" s="300"/>
      <c r="I524" s="301"/>
    </row>
    <row r="525" spans="1:9" ht="15" thickBot="1">
      <c r="A525" s="124" t="s">
        <v>104</v>
      </c>
      <c r="B525" s="302" t="s">
        <v>105</v>
      </c>
      <c r="C525" s="303"/>
      <c r="D525" s="303"/>
      <c r="E525" s="303"/>
      <c r="F525" s="304"/>
      <c r="G525" s="125" t="s">
        <v>104</v>
      </c>
      <c r="H525" s="305"/>
      <c r="I525" s="306"/>
    </row>
    <row r="526" spans="1:9" ht="15" thickBot="1">
      <c r="A526" s="141"/>
      <c r="I526" s="142"/>
    </row>
    <row r="527" spans="1:9">
      <c r="A527" s="307" t="s">
        <v>91</v>
      </c>
      <c r="B527" s="309" t="str">
        <f>PRESUPUESTO!B14</f>
        <v>INSTALACIONES ELÉCTRICAS</v>
      </c>
      <c r="C527" s="310"/>
      <c r="D527" s="311"/>
      <c r="E527" s="315" t="s">
        <v>92</v>
      </c>
      <c r="F527" s="317">
        <f>PRESUPUESTO!A30</f>
        <v>2.16</v>
      </c>
      <c r="G527" s="319" t="s">
        <v>93</v>
      </c>
      <c r="H527" s="321" t="str">
        <f>PRESUPUESTO!B30</f>
        <v xml:space="preserve">	CABLE COBRE HF-ZH# 14</v>
      </c>
      <c r="I527" s="322"/>
    </row>
    <row r="528" spans="1:9">
      <c r="A528" s="308"/>
      <c r="B528" s="312"/>
      <c r="C528" s="313"/>
      <c r="D528" s="314"/>
      <c r="E528" s="316"/>
      <c r="F528" s="318"/>
      <c r="G528" s="320"/>
      <c r="H528" s="323"/>
      <c r="I528" s="324"/>
    </row>
    <row r="529" spans="1:9">
      <c r="A529" s="325" t="s">
        <v>94</v>
      </c>
      <c r="B529" s="326"/>
      <c r="C529" s="326"/>
      <c r="D529" s="327"/>
      <c r="E529" s="327"/>
      <c r="F529" s="327"/>
      <c r="G529" s="327"/>
      <c r="H529" s="327"/>
      <c r="I529" s="328"/>
    </row>
    <row r="530" spans="1:9">
      <c r="A530" s="101" t="s">
        <v>95</v>
      </c>
      <c r="B530" s="329">
        <f ca="1">B507</f>
        <v>46303</v>
      </c>
      <c r="C530" s="327"/>
      <c r="D530" s="327"/>
      <c r="E530" s="327"/>
      <c r="F530" s="327"/>
      <c r="G530" s="327"/>
      <c r="H530" s="133" t="s">
        <v>124</v>
      </c>
      <c r="I530" s="134">
        <f>G541</f>
        <v>300</v>
      </c>
    </row>
    <row r="531" spans="1:9">
      <c r="A531" s="330" t="s">
        <v>7</v>
      </c>
      <c r="B531" s="331"/>
      <c r="C531" s="332" t="s">
        <v>97</v>
      </c>
      <c r="D531" s="332"/>
      <c r="E531" s="332"/>
      <c r="F531" s="332"/>
      <c r="G531" s="333"/>
      <c r="H531" s="334" t="s">
        <v>98</v>
      </c>
      <c r="I531" s="335"/>
    </row>
    <row r="532" spans="1:9">
      <c r="A532" s="330"/>
      <c r="B532" s="331"/>
      <c r="C532" s="102" t="s">
        <v>17</v>
      </c>
      <c r="D532" s="102" t="s">
        <v>99</v>
      </c>
      <c r="E532" s="100" t="s">
        <v>54</v>
      </c>
      <c r="F532" s="103" t="s">
        <v>15</v>
      </c>
      <c r="G532" s="104" t="s">
        <v>12</v>
      </c>
      <c r="H532" s="336"/>
      <c r="I532" s="337"/>
    </row>
    <row r="533" spans="1:9" ht="38.25" customHeight="1">
      <c r="A533" s="277" t="s">
        <v>196</v>
      </c>
      <c r="B533" s="278"/>
      <c r="C533" s="106">
        <v>6</v>
      </c>
      <c r="D533" s="130"/>
      <c r="E533" s="132"/>
      <c r="F533" s="131">
        <v>300</v>
      </c>
      <c r="G533" s="107">
        <f>F533</f>
        <v>300</v>
      </c>
      <c r="H533" s="338"/>
      <c r="I533" s="339"/>
    </row>
    <row r="534" spans="1:9">
      <c r="A534" s="277"/>
      <c r="B534" s="278"/>
      <c r="C534" s="106"/>
      <c r="D534" s="130"/>
      <c r="E534" s="130"/>
      <c r="F534" s="144"/>
      <c r="G534" s="107"/>
      <c r="H534" s="338"/>
      <c r="I534" s="339"/>
    </row>
    <row r="535" spans="1:9">
      <c r="A535" s="277"/>
      <c r="B535" s="278"/>
      <c r="C535" s="113"/>
      <c r="D535" s="109"/>
      <c r="E535" s="109"/>
      <c r="F535" s="111"/>
      <c r="G535" s="112"/>
      <c r="H535" s="338"/>
      <c r="I535" s="339"/>
    </row>
    <row r="536" spans="1:9">
      <c r="A536" s="277"/>
      <c r="B536" s="278"/>
      <c r="C536" s="110"/>
      <c r="D536" s="109"/>
      <c r="E536" s="109"/>
      <c r="F536" s="111"/>
      <c r="G536" s="112"/>
      <c r="H536" s="338"/>
      <c r="I536" s="339"/>
    </row>
    <row r="537" spans="1:9">
      <c r="A537" s="277"/>
      <c r="B537" s="278"/>
      <c r="C537" s="110"/>
      <c r="D537" s="109"/>
      <c r="E537" s="109"/>
      <c r="F537" s="111"/>
      <c r="G537" s="112"/>
      <c r="H537" s="338"/>
      <c r="I537" s="339"/>
    </row>
    <row r="538" spans="1:9">
      <c r="A538" s="277"/>
      <c r="B538" s="278"/>
      <c r="C538" s="110"/>
      <c r="D538" s="114"/>
      <c r="E538" s="114"/>
      <c r="F538" s="115"/>
      <c r="G538" s="112"/>
      <c r="H538" s="338"/>
      <c r="I538" s="339"/>
    </row>
    <row r="539" spans="1:9">
      <c r="A539" s="277"/>
      <c r="B539" s="278"/>
      <c r="C539" s="110"/>
      <c r="D539" s="116"/>
      <c r="E539" s="116"/>
      <c r="F539" s="117"/>
      <c r="G539" s="118"/>
      <c r="H539" s="338"/>
      <c r="I539" s="339"/>
    </row>
    <row r="540" spans="1:9">
      <c r="A540" s="277"/>
      <c r="B540" s="278"/>
      <c r="C540" s="110"/>
      <c r="D540" s="119"/>
      <c r="E540" s="119"/>
      <c r="F540" s="120"/>
      <c r="G540" s="112"/>
      <c r="H540" s="338"/>
      <c r="I540" s="339"/>
    </row>
    <row r="541" spans="1:9">
      <c r="A541" s="279"/>
      <c r="B541" s="280"/>
      <c r="C541" s="281" t="s">
        <v>20</v>
      </c>
      <c r="D541" s="282"/>
      <c r="E541" s="282"/>
      <c r="F541" s="283"/>
      <c r="G541" s="121">
        <f>SUM(G533:G540)</f>
        <v>300</v>
      </c>
      <c r="H541" s="316"/>
      <c r="I541" s="337"/>
    </row>
    <row r="542" spans="1:9">
      <c r="A542" s="284" t="s">
        <v>100</v>
      </c>
      <c r="B542" s="285"/>
      <c r="C542" s="285"/>
      <c r="D542" s="285"/>
      <c r="E542" s="285"/>
      <c r="F542" s="285"/>
      <c r="G542" s="285"/>
      <c r="H542" s="285"/>
      <c r="I542" s="286"/>
    </row>
    <row r="543" spans="1:9">
      <c r="A543" s="287"/>
      <c r="B543" s="288"/>
      <c r="C543" s="288"/>
      <c r="D543" s="288"/>
      <c r="E543" s="288"/>
      <c r="F543" s="288"/>
      <c r="G543" s="288"/>
      <c r="H543" s="288"/>
      <c r="I543" s="289"/>
    </row>
    <row r="544" spans="1:9">
      <c r="A544" s="287"/>
      <c r="B544" s="288"/>
      <c r="C544" s="288"/>
      <c r="D544" s="288"/>
      <c r="E544" s="288"/>
      <c r="F544" s="288"/>
      <c r="G544" s="288"/>
      <c r="H544" s="288"/>
      <c r="I544" s="289"/>
    </row>
    <row r="545" spans="1:9">
      <c r="A545" s="290"/>
      <c r="B545" s="288"/>
      <c r="C545" s="288"/>
      <c r="D545" s="288"/>
      <c r="E545" s="288"/>
      <c r="F545" s="288"/>
      <c r="G545" s="291"/>
      <c r="H545" s="291"/>
      <c r="I545" s="292"/>
    </row>
    <row r="546" spans="1:9">
      <c r="A546" s="122" t="s">
        <v>101</v>
      </c>
      <c r="B546" s="293"/>
      <c r="C546" s="294"/>
      <c r="D546" s="294"/>
      <c r="E546" s="294"/>
      <c r="F546" s="295"/>
      <c r="G546" s="123" t="s">
        <v>102</v>
      </c>
      <c r="H546" s="293"/>
      <c r="I546" s="296"/>
    </row>
    <row r="547" spans="1:9">
      <c r="A547" s="122" t="s">
        <v>103</v>
      </c>
      <c r="B547" s="297" t="s">
        <v>107</v>
      </c>
      <c r="C547" s="298"/>
      <c r="D547" s="298"/>
      <c r="E547" s="298"/>
      <c r="F547" s="299"/>
      <c r="G547" s="123" t="s">
        <v>103</v>
      </c>
      <c r="H547" s="300"/>
      <c r="I547" s="301"/>
    </row>
    <row r="548" spans="1:9" ht="15" thickBot="1">
      <c r="A548" s="124" t="s">
        <v>104</v>
      </c>
      <c r="B548" s="302" t="s">
        <v>105</v>
      </c>
      <c r="C548" s="303"/>
      <c r="D548" s="303"/>
      <c r="E548" s="303"/>
      <c r="F548" s="304"/>
      <c r="G548" s="125" t="s">
        <v>104</v>
      </c>
      <c r="H548" s="305"/>
      <c r="I548" s="306"/>
    </row>
    <row r="549" spans="1:9" ht="15" thickBot="1">
      <c r="A549" s="141"/>
      <c r="I549" s="142"/>
    </row>
    <row r="550" spans="1:9">
      <c r="A550" s="307" t="s">
        <v>91</v>
      </c>
      <c r="B550" s="309" t="str">
        <f>PRESUPUESTO!B14</f>
        <v>INSTALACIONES ELÉCTRICAS</v>
      </c>
      <c r="C550" s="310"/>
      <c r="D550" s="311"/>
      <c r="E550" s="315" t="s">
        <v>92</v>
      </c>
      <c r="F550" s="317">
        <f>PRESUPUESTO!A31</f>
        <v>2.17</v>
      </c>
      <c r="G550" s="319" t="s">
        <v>93</v>
      </c>
      <c r="H550" s="321" t="str">
        <f>PRESUPUESTO!B31</f>
        <v>MALLA A TIERRA 3 VARILLAS-PERNADA</v>
      </c>
      <c r="I550" s="322"/>
    </row>
    <row r="551" spans="1:9">
      <c r="A551" s="308"/>
      <c r="B551" s="312"/>
      <c r="C551" s="313"/>
      <c r="D551" s="314"/>
      <c r="E551" s="316"/>
      <c r="F551" s="318"/>
      <c r="G551" s="320"/>
      <c r="H551" s="323"/>
      <c r="I551" s="324"/>
    </row>
    <row r="552" spans="1:9">
      <c r="A552" s="325" t="s">
        <v>94</v>
      </c>
      <c r="B552" s="326"/>
      <c r="C552" s="326"/>
      <c r="D552" s="327"/>
      <c r="E552" s="327"/>
      <c r="F552" s="327"/>
      <c r="G552" s="327"/>
      <c r="H552" s="327"/>
      <c r="I552" s="328"/>
    </row>
    <row r="553" spans="1:9">
      <c r="A553" s="101" t="s">
        <v>95</v>
      </c>
      <c r="B553" s="329">
        <f ca="1">B530</f>
        <v>46303</v>
      </c>
      <c r="C553" s="327"/>
      <c r="D553" s="327"/>
      <c r="E553" s="327"/>
      <c r="F553" s="327"/>
      <c r="G553" s="327"/>
      <c r="H553" s="133" t="s">
        <v>290</v>
      </c>
      <c r="I553" s="134">
        <f>G564</f>
        <v>1</v>
      </c>
    </row>
    <row r="554" spans="1:9">
      <c r="A554" s="330" t="s">
        <v>7</v>
      </c>
      <c r="B554" s="331"/>
      <c r="C554" s="332" t="s">
        <v>97</v>
      </c>
      <c r="D554" s="332"/>
      <c r="E554" s="332"/>
      <c r="F554" s="332"/>
      <c r="G554" s="333"/>
      <c r="H554" s="334" t="s">
        <v>98</v>
      </c>
      <c r="I554" s="335"/>
    </row>
    <row r="555" spans="1:9">
      <c r="A555" s="330"/>
      <c r="B555" s="331"/>
      <c r="C555" s="102" t="s">
        <v>17</v>
      </c>
      <c r="D555" s="102" t="s">
        <v>99</v>
      </c>
      <c r="E555" s="100" t="s">
        <v>54</v>
      </c>
      <c r="F555" s="103" t="s">
        <v>191</v>
      </c>
      <c r="G555" s="104" t="s">
        <v>12</v>
      </c>
      <c r="H555" s="336"/>
      <c r="I555" s="337"/>
    </row>
    <row r="556" spans="1:9" ht="52.5" customHeight="1">
      <c r="A556" s="277" t="s">
        <v>291</v>
      </c>
      <c r="B556" s="278"/>
      <c r="C556" s="106">
        <v>1</v>
      </c>
      <c r="D556" s="130"/>
      <c r="E556" s="132"/>
      <c r="F556" s="131">
        <v>1</v>
      </c>
      <c r="G556" s="107">
        <f>F556</f>
        <v>1</v>
      </c>
      <c r="H556" s="338"/>
      <c r="I556" s="339"/>
    </row>
    <row r="557" spans="1:9">
      <c r="A557" s="277"/>
      <c r="B557" s="278"/>
      <c r="C557" s="106"/>
      <c r="D557" s="130"/>
      <c r="E557" s="130"/>
      <c r="F557" s="144"/>
      <c r="G557" s="107"/>
      <c r="H557" s="338"/>
      <c r="I557" s="339"/>
    </row>
    <row r="558" spans="1:9">
      <c r="A558" s="277"/>
      <c r="B558" s="278"/>
      <c r="C558" s="113"/>
      <c r="D558" s="109"/>
      <c r="E558" s="109"/>
      <c r="F558" s="111"/>
      <c r="G558" s="112"/>
      <c r="H558" s="338"/>
      <c r="I558" s="339"/>
    </row>
    <row r="559" spans="1:9">
      <c r="A559" s="277"/>
      <c r="B559" s="278"/>
      <c r="C559" s="110"/>
      <c r="D559" s="109"/>
      <c r="E559" s="109"/>
      <c r="F559" s="111"/>
      <c r="G559" s="112"/>
      <c r="H559" s="338"/>
      <c r="I559" s="339"/>
    </row>
    <row r="560" spans="1:9">
      <c r="A560" s="277"/>
      <c r="B560" s="278"/>
      <c r="C560" s="110"/>
      <c r="D560" s="109"/>
      <c r="E560" s="109"/>
      <c r="F560" s="111"/>
      <c r="G560" s="112"/>
      <c r="H560" s="338"/>
      <c r="I560" s="339"/>
    </row>
    <row r="561" spans="1:9">
      <c r="A561" s="277"/>
      <c r="B561" s="278"/>
      <c r="C561" s="110"/>
      <c r="D561" s="114"/>
      <c r="E561" s="114"/>
      <c r="F561" s="115"/>
      <c r="G561" s="112"/>
      <c r="H561" s="338"/>
      <c r="I561" s="339"/>
    </row>
    <row r="562" spans="1:9">
      <c r="A562" s="277"/>
      <c r="B562" s="278"/>
      <c r="C562" s="110"/>
      <c r="D562" s="116"/>
      <c r="E562" s="116"/>
      <c r="F562" s="117"/>
      <c r="G562" s="118"/>
      <c r="H562" s="338"/>
      <c r="I562" s="339"/>
    </row>
    <row r="563" spans="1:9">
      <c r="A563" s="277"/>
      <c r="B563" s="278"/>
      <c r="C563" s="110"/>
      <c r="D563" s="119"/>
      <c r="E563" s="119"/>
      <c r="F563" s="120"/>
      <c r="G563" s="112"/>
      <c r="H563" s="338"/>
      <c r="I563" s="339"/>
    </row>
    <row r="564" spans="1:9">
      <c r="A564" s="279"/>
      <c r="B564" s="280"/>
      <c r="C564" s="281" t="s">
        <v>20</v>
      </c>
      <c r="D564" s="282"/>
      <c r="E564" s="282"/>
      <c r="F564" s="283"/>
      <c r="G564" s="121">
        <f>SUM(G556:G563)</f>
        <v>1</v>
      </c>
      <c r="H564" s="316"/>
      <c r="I564" s="337"/>
    </row>
    <row r="565" spans="1:9">
      <c r="A565" s="284" t="s">
        <v>100</v>
      </c>
      <c r="B565" s="285"/>
      <c r="C565" s="285"/>
      <c r="D565" s="285"/>
      <c r="E565" s="285"/>
      <c r="F565" s="285"/>
      <c r="G565" s="285"/>
      <c r="H565" s="285"/>
      <c r="I565" s="286"/>
    </row>
    <row r="566" spans="1:9">
      <c r="A566" s="287"/>
      <c r="B566" s="288"/>
      <c r="C566" s="288"/>
      <c r="D566" s="288"/>
      <c r="E566" s="288"/>
      <c r="F566" s="288"/>
      <c r="G566" s="288"/>
      <c r="H566" s="288"/>
      <c r="I566" s="289"/>
    </row>
    <row r="567" spans="1:9">
      <c r="A567" s="287"/>
      <c r="B567" s="288"/>
      <c r="C567" s="288"/>
      <c r="D567" s="288"/>
      <c r="E567" s="288"/>
      <c r="F567" s="288"/>
      <c r="G567" s="288"/>
      <c r="H567" s="288"/>
      <c r="I567" s="289"/>
    </row>
    <row r="568" spans="1:9">
      <c r="A568" s="290"/>
      <c r="B568" s="288"/>
      <c r="C568" s="288"/>
      <c r="D568" s="288"/>
      <c r="E568" s="288"/>
      <c r="F568" s="288"/>
      <c r="G568" s="291"/>
      <c r="H568" s="291"/>
      <c r="I568" s="292"/>
    </row>
    <row r="569" spans="1:9">
      <c r="A569" s="122" t="s">
        <v>101</v>
      </c>
      <c r="B569" s="293"/>
      <c r="C569" s="294"/>
      <c r="D569" s="294"/>
      <c r="E569" s="294"/>
      <c r="F569" s="295"/>
      <c r="G569" s="123" t="s">
        <v>102</v>
      </c>
      <c r="H569" s="293"/>
      <c r="I569" s="296"/>
    </row>
    <row r="570" spans="1:9">
      <c r="A570" s="122" t="s">
        <v>103</v>
      </c>
      <c r="B570" s="297" t="s">
        <v>107</v>
      </c>
      <c r="C570" s="298"/>
      <c r="D570" s="298"/>
      <c r="E570" s="298"/>
      <c r="F570" s="299"/>
      <c r="G570" s="123" t="s">
        <v>103</v>
      </c>
      <c r="H570" s="300"/>
      <c r="I570" s="301"/>
    </row>
    <row r="571" spans="1:9" ht="15" thickBot="1">
      <c r="A571" s="124" t="s">
        <v>104</v>
      </c>
      <c r="B571" s="302" t="s">
        <v>105</v>
      </c>
      <c r="C571" s="303"/>
      <c r="D571" s="303"/>
      <c r="E571" s="303"/>
      <c r="F571" s="304"/>
      <c r="G571" s="125" t="s">
        <v>104</v>
      </c>
      <c r="H571" s="305"/>
      <c r="I571" s="306"/>
    </row>
    <row r="572" spans="1:9" ht="15" thickBot="1">
      <c r="A572" s="141"/>
      <c r="I572" s="142"/>
    </row>
    <row r="573" spans="1:9">
      <c r="A573" s="307" t="s">
        <v>91</v>
      </c>
      <c r="B573" s="309" t="str">
        <f>PRESUPUESTO!B14</f>
        <v>INSTALACIONES ELÉCTRICAS</v>
      </c>
      <c r="C573" s="310"/>
      <c r="D573" s="311"/>
      <c r="E573" s="315" t="s">
        <v>92</v>
      </c>
      <c r="F573" s="317" t="e">
        <f>PRESUPUESTO!#REF!</f>
        <v>#REF!</v>
      </c>
      <c r="G573" s="319" t="s">
        <v>93</v>
      </c>
      <c r="H573" s="321" t="e">
        <f>PRESUPUESTO!#REF!</f>
        <v>#REF!</v>
      </c>
      <c r="I573" s="322"/>
    </row>
    <row r="574" spans="1:9">
      <c r="A574" s="308"/>
      <c r="B574" s="312"/>
      <c r="C574" s="313"/>
      <c r="D574" s="314"/>
      <c r="E574" s="316"/>
      <c r="F574" s="318"/>
      <c r="G574" s="320"/>
      <c r="H574" s="323"/>
      <c r="I574" s="324"/>
    </row>
    <row r="575" spans="1:9">
      <c r="A575" s="325" t="s">
        <v>94</v>
      </c>
      <c r="B575" s="326"/>
      <c r="C575" s="326"/>
      <c r="D575" s="327"/>
      <c r="E575" s="327"/>
      <c r="F575" s="327"/>
      <c r="G575" s="327"/>
      <c r="H575" s="327"/>
      <c r="I575" s="328"/>
    </row>
    <row r="576" spans="1:9">
      <c r="A576" s="101" t="s">
        <v>95</v>
      </c>
      <c r="B576" s="329">
        <f ca="1">B553</f>
        <v>46303</v>
      </c>
      <c r="C576" s="327"/>
      <c r="D576" s="327"/>
      <c r="E576" s="327"/>
      <c r="F576" s="327"/>
      <c r="G576" s="327"/>
      <c r="H576" s="133" t="s">
        <v>96</v>
      </c>
      <c r="I576" s="134">
        <f>G587</f>
        <v>1</v>
      </c>
    </row>
    <row r="577" spans="1:9">
      <c r="A577" s="330" t="s">
        <v>7</v>
      </c>
      <c r="B577" s="331"/>
      <c r="C577" s="332" t="s">
        <v>97</v>
      </c>
      <c r="D577" s="332"/>
      <c r="E577" s="332"/>
      <c r="F577" s="332"/>
      <c r="G577" s="333"/>
      <c r="H577" s="334" t="s">
        <v>98</v>
      </c>
      <c r="I577" s="335"/>
    </row>
    <row r="578" spans="1:9">
      <c r="A578" s="330"/>
      <c r="B578" s="331"/>
      <c r="C578" s="102" t="s">
        <v>17</v>
      </c>
      <c r="D578" s="102" t="s">
        <v>99</v>
      </c>
      <c r="E578" s="100" t="s">
        <v>54</v>
      </c>
      <c r="F578" s="103" t="s">
        <v>1</v>
      </c>
      <c r="G578" s="104" t="s">
        <v>12</v>
      </c>
      <c r="H578" s="336"/>
      <c r="I578" s="337"/>
    </row>
    <row r="579" spans="1:9" ht="35.25" customHeight="1">
      <c r="A579" s="277" t="s">
        <v>292</v>
      </c>
      <c r="B579" s="278"/>
      <c r="C579" s="106">
        <v>1</v>
      </c>
      <c r="D579" s="130"/>
      <c r="E579" s="132"/>
      <c r="F579" s="131">
        <v>1</v>
      </c>
      <c r="G579" s="107">
        <f>F579</f>
        <v>1</v>
      </c>
      <c r="H579" s="338" t="s">
        <v>293</v>
      </c>
      <c r="I579" s="339"/>
    </row>
    <row r="580" spans="1:9">
      <c r="A580" s="277"/>
      <c r="B580" s="278"/>
      <c r="C580" s="106"/>
      <c r="D580" s="130"/>
      <c r="E580" s="130"/>
      <c r="F580" s="144"/>
      <c r="G580" s="107"/>
      <c r="H580" s="338"/>
      <c r="I580" s="339"/>
    </row>
    <row r="581" spans="1:9">
      <c r="A581" s="277"/>
      <c r="B581" s="278"/>
      <c r="C581" s="113"/>
      <c r="D581" s="109"/>
      <c r="E581" s="109"/>
      <c r="F581" s="111"/>
      <c r="G581" s="112"/>
      <c r="H581" s="338"/>
      <c r="I581" s="339"/>
    </row>
    <row r="582" spans="1:9">
      <c r="A582" s="277"/>
      <c r="B582" s="278"/>
      <c r="C582" s="110"/>
      <c r="D582" s="109"/>
      <c r="E582" s="109"/>
      <c r="F582" s="111"/>
      <c r="G582" s="112"/>
      <c r="H582" s="338"/>
      <c r="I582" s="339"/>
    </row>
    <row r="583" spans="1:9">
      <c r="A583" s="277"/>
      <c r="B583" s="278"/>
      <c r="C583" s="110"/>
      <c r="D583" s="109"/>
      <c r="E583" s="109"/>
      <c r="F583" s="111"/>
      <c r="G583" s="112"/>
      <c r="H583" s="338"/>
      <c r="I583" s="339"/>
    </row>
    <row r="584" spans="1:9">
      <c r="A584" s="277"/>
      <c r="B584" s="278"/>
      <c r="C584" s="110"/>
      <c r="D584" s="114"/>
      <c r="E584" s="114"/>
      <c r="F584" s="115"/>
      <c r="G584" s="112"/>
      <c r="H584" s="338"/>
      <c r="I584" s="339"/>
    </row>
    <row r="585" spans="1:9">
      <c r="A585" s="277"/>
      <c r="B585" s="278"/>
      <c r="C585" s="110"/>
      <c r="D585" s="116"/>
      <c r="E585" s="116"/>
      <c r="F585" s="117"/>
      <c r="G585" s="118"/>
      <c r="H585" s="338"/>
      <c r="I585" s="339"/>
    </row>
    <row r="586" spans="1:9">
      <c r="A586" s="277"/>
      <c r="B586" s="278"/>
      <c r="C586" s="110"/>
      <c r="D586" s="119"/>
      <c r="E586" s="119"/>
      <c r="F586" s="120"/>
      <c r="G586" s="112"/>
      <c r="H586" s="338"/>
      <c r="I586" s="339"/>
    </row>
    <row r="587" spans="1:9">
      <c r="A587" s="279"/>
      <c r="B587" s="280"/>
      <c r="C587" s="281" t="s">
        <v>20</v>
      </c>
      <c r="D587" s="282"/>
      <c r="E587" s="282"/>
      <c r="F587" s="283"/>
      <c r="G587" s="121">
        <f>SUM(G579:G586)</f>
        <v>1</v>
      </c>
      <c r="H587" s="316"/>
      <c r="I587" s="337"/>
    </row>
    <row r="588" spans="1:9">
      <c r="A588" s="284" t="s">
        <v>100</v>
      </c>
      <c r="B588" s="285"/>
      <c r="C588" s="285"/>
      <c r="D588" s="285"/>
      <c r="E588" s="285"/>
      <c r="F588" s="285"/>
      <c r="G588" s="285"/>
      <c r="H588" s="285"/>
      <c r="I588" s="286"/>
    </row>
    <row r="589" spans="1:9">
      <c r="A589" s="287"/>
      <c r="B589" s="288"/>
      <c r="C589" s="288"/>
      <c r="D589" s="288"/>
      <c r="E589" s="288"/>
      <c r="F589" s="288"/>
      <c r="G589" s="288"/>
      <c r="H589" s="288"/>
      <c r="I589" s="289"/>
    </row>
    <row r="590" spans="1:9">
      <c r="A590" s="287"/>
      <c r="B590" s="288"/>
      <c r="C590" s="288"/>
      <c r="D590" s="288"/>
      <c r="E590" s="288"/>
      <c r="F590" s="288"/>
      <c r="G590" s="288"/>
      <c r="H590" s="288"/>
      <c r="I590" s="289"/>
    </row>
    <row r="591" spans="1:9">
      <c r="A591" s="290"/>
      <c r="B591" s="288"/>
      <c r="C591" s="288"/>
      <c r="D591" s="288"/>
      <c r="E591" s="288"/>
      <c r="F591" s="288"/>
      <c r="G591" s="291"/>
      <c r="H591" s="291"/>
      <c r="I591" s="292"/>
    </row>
    <row r="592" spans="1:9">
      <c r="A592" s="122" t="s">
        <v>101</v>
      </c>
      <c r="B592" s="293"/>
      <c r="C592" s="294"/>
      <c r="D592" s="294"/>
      <c r="E592" s="294"/>
      <c r="F592" s="295"/>
      <c r="G592" s="123" t="s">
        <v>102</v>
      </c>
      <c r="H592" s="293"/>
      <c r="I592" s="296"/>
    </row>
    <row r="593" spans="1:9">
      <c r="A593" s="122" t="s">
        <v>103</v>
      </c>
      <c r="B593" s="297" t="s">
        <v>107</v>
      </c>
      <c r="C593" s="298"/>
      <c r="D593" s="298"/>
      <c r="E593" s="298"/>
      <c r="F593" s="299"/>
      <c r="G593" s="123" t="s">
        <v>103</v>
      </c>
      <c r="H593" s="300"/>
      <c r="I593" s="301"/>
    </row>
    <row r="594" spans="1:9" ht="15" thickBot="1">
      <c r="A594" s="124" t="s">
        <v>104</v>
      </c>
      <c r="B594" s="302" t="s">
        <v>105</v>
      </c>
      <c r="C594" s="303"/>
      <c r="D594" s="303"/>
      <c r="E594" s="303"/>
      <c r="F594" s="304"/>
      <c r="G594" s="125" t="s">
        <v>104</v>
      </c>
      <c r="H594" s="305"/>
      <c r="I594" s="306"/>
    </row>
    <row r="595" spans="1:9">
      <c r="A595" s="307" t="s">
        <v>91</v>
      </c>
      <c r="B595" s="309" t="str">
        <f>PRESUPUESTO!B33</f>
        <v>LIMPIEZA Y PINTURA</v>
      </c>
      <c r="C595" s="310"/>
      <c r="D595" s="311"/>
      <c r="E595" s="315" t="s">
        <v>92</v>
      </c>
      <c r="F595" s="317">
        <f>PRESUPUESTO!A34</f>
        <v>3.01</v>
      </c>
      <c r="G595" s="319" t="s">
        <v>93</v>
      </c>
      <c r="H595" s="321" t="str">
        <f>PRESUPUESTO!B34</f>
        <v>RELLENO LISTO EXTERIOR MURO</v>
      </c>
      <c r="I595" s="322"/>
    </row>
    <row r="596" spans="1:9">
      <c r="A596" s="308"/>
      <c r="B596" s="312"/>
      <c r="C596" s="313"/>
      <c r="D596" s="314"/>
      <c r="E596" s="316"/>
      <c r="F596" s="318"/>
      <c r="G596" s="320"/>
      <c r="H596" s="323"/>
      <c r="I596" s="324"/>
    </row>
    <row r="597" spans="1:9">
      <c r="A597" s="325" t="s">
        <v>94</v>
      </c>
      <c r="B597" s="326"/>
      <c r="C597" s="326"/>
      <c r="D597" s="327"/>
      <c r="E597" s="327"/>
      <c r="F597" s="327"/>
      <c r="G597" s="327"/>
      <c r="H597" s="327"/>
      <c r="I597" s="328"/>
    </row>
    <row r="598" spans="1:9">
      <c r="A598" s="101" t="s">
        <v>95</v>
      </c>
      <c r="B598" s="329">
        <f ca="1">B530</f>
        <v>46303</v>
      </c>
      <c r="C598" s="327"/>
      <c r="D598" s="327"/>
      <c r="E598" s="327"/>
      <c r="F598" s="327"/>
      <c r="G598" s="327"/>
      <c r="H598" s="133" t="s">
        <v>96</v>
      </c>
      <c r="I598" s="134">
        <f>G609</f>
        <v>123.12</v>
      </c>
    </row>
    <row r="599" spans="1:9">
      <c r="A599" s="330" t="s">
        <v>7</v>
      </c>
      <c r="B599" s="331"/>
      <c r="C599" s="332" t="s">
        <v>97</v>
      </c>
      <c r="D599" s="332"/>
      <c r="E599" s="332"/>
      <c r="F599" s="332"/>
      <c r="G599" s="333"/>
      <c r="H599" s="334" t="s">
        <v>98</v>
      </c>
      <c r="I599" s="335"/>
    </row>
    <row r="600" spans="1:9">
      <c r="A600" s="330"/>
      <c r="B600" s="331"/>
      <c r="C600" s="102" t="s">
        <v>17</v>
      </c>
      <c r="D600" s="102" t="s">
        <v>99</v>
      </c>
      <c r="E600" s="100" t="s">
        <v>54</v>
      </c>
      <c r="F600" s="103" t="s">
        <v>1</v>
      </c>
      <c r="G600" s="104" t="s">
        <v>12</v>
      </c>
      <c r="H600" s="336"/>
      <c r="I600" s="337"/>
    </row>
    <row r="601" spans="1:9">
      <c r="A601" s="277" t="s">
        <v>203</v>
      </c>
      <c r="B601" s="278"/>
      <c r="C601" s="106">
        <v>36.6</v>
      </c>
      <c r="D601" s="130">
        <v>1</v>
      </c>
      <c r="E601" s="132"/>
      <c r="F601" s="131">
        <f>+C601*D601</f>
        <v>36.6</v>
      </c>
      <c r="G601" s="107">
        <f>F601</f>
        <v>36.6</v>
      </c>
      <c r="H601" s="338"/>
      <c r="I601" s="339"/>
    </row>
    <row r="602" spans="1:9">
      <c r="A602" s="277" t="s">
        <v>204</v>
      </c>
      <c r="B602" s="278"/>
      <c r="C602" s="106">
        <v>30.9</v>
      </c>
      <c r="D602" s="130">
        <v>2.8</v>
      </c>
      <c r="E602" s="130"/>
      <c r="F602" s="131">
        <f>+C602*D602</f>
        <v>86.52</v>
      </c>
      <c r="G602" s="107">
        <f>F602</f>
        <v>86.52</v>
      </c>
      <c r="H602" s="338"/>
      <c r="I602" s="339"/>
    </row>
    <row r="603" spans="1:9">
      <c r="A603" s="277"/>
      <c r="B603" s="278"/>
      <c r="C603" s="113"/>
      <c r="D603" s="109"/>
      <c r="E603" s="109"/>
      <c r="F603" s="111"/>
      <c r="G603" s="112"/>
      <c r="H603" s="338"/>
      <c r="I603" s="339"/>
    </row>
    <row r="604" spans="1:9">
      <c r="A604" s="277"/>
      <c r="B604" s="278"/>
      <c r="C604" s="110"/>
      <c r="D604" s="109"/>
      <c r="E604" s="109"/>
      <c r="F604" s="111"/>
      <c r="G604" s="112"/>
      <c r="H604" s="338"/>
      <c r="I604" s="339"/>
    </row>
    <row r="605" spans="1:9">
      <c r="A605" s="277"/>
      <c r="B605" s="278"/>
      <c r="C605" s="110"/>
      <c r="D605" s="109"/>
      <c r="E605" s="109"/>
      <c r="F605" s="111"/>
      <c r="G605" s="112"/>
      <c r="H605" s="338"/>
      <c r="I605" s="339"/>
    </row>
    <row r="606" spans="1:9">
      <c r="A606" s="277"/>
      <c r="B606" s="278"/>
      <c r="C606" s="110"/>
      <c r="D606" s="114"/>
      <c r="E606" s="114"/>
      <c r="F606" s="115"/>
      <c r="G606" s="112"/>
      <c r="H606" s="338"/>
      <c r="I606" s="339"/>
    </row>
    <row r="607" spans="1:9">
      <c r="A607" s="277"/>
      <c r="B607" s="278"/>
      <c r="C607" s="110"/>
      <c r="D607" s="116"/>
      <c r="E607" s="116"/>
      <c r="F607" s="117"/>
      <c r="G607" s="118"/>
      <c r="H607" s="338"/>
      <c r="I607" s="339"/>
    </row>
    <row r="608" spans="1:9">
      <c r="A608" s="277"/>
      <c r="B608" s="278"/>
      <c r="C608" s="110"/>
      <c r="D608" s="119"/>
      <c r="E608" s="119"/>
      <c r="F608" s="120"/>
      <c r="G608" s="112"/>
      <c r="H608" s="338"/>
      <c r="I608" s="339"/>
    </row>
    <row r="609" spans="1:9">
      <c r="A609" s="279"/>
      <c r="B609" s="280"/>
      <c r="C609" s="281" t="s">
        <v>20</v>
      </c>
      <c r="D609" s="282"/>
      <c r="E609" s="282"/>
      <c r="F609" s="283"/>
      <c r="G609" s="121">
        <f>SUM(G601:G608)</f>
        <v>123.12</v>
      </c>
      <c r="H609" s="316"/>
      <c r="I609" s="337"/>
    </row>
    <row r="610" spans="1:9">
      <c r="A610" s="284" t="s">
        <v>100</v>
      </c>
      <c r="B610" s="285"/>
      <c r="C610" s="285"/>
      <c r="D610" s="285"/>
      <c r="E610" s="285"/>
      <c r="F610" s="285"/>
      <c r="G610" s="285"/>
      <c r="H610" s="285"/>
      <c r="I610" s="286"/>
    </row>
    <row r="611" spans="1:9">
      <c r="A611" s="287"/>
      <c r="B611" s="288"/>
      <c r="C611" s="288"/>
      <c r="D611" s="288"/>
      <c r="E611" s="288"/>
      <c r="F611" s="288"/>
      <c r="G611" s="288"/>
      <c r="H611" s="288"/>
      <c r="I611" s="289"/>
    </row>
    <row r="612" spans="1:9">
      <c r="A612" s="287"/>
      <c r="B612" s="288"/>
      <c r="C612" s="288"/>
      <c r="D612" s="288"/>
      <c r="E612" s="288"/>
      <c r="F612" s="288"/>
      <c r="G612" s="288"/>
      <c r="H612" s="288"/>
      <c r="I612" s="289"/>
    </row>
    <row r="613" spans="1:9">
      <c r="A613" s="290"/>
      <c r="B613" s="288"/>
      <c r="C613" s="288"/>
      <c r="D613" s="288"/>
      <c r="E613" s="288"/>
      <c r="F613" s="288"/>
      <c r="G613" s="291"/>
      <c r="H613" s="291"/>
      <c r="I613" s="292"/>
    </row>
    <row r="614" spans="1:9">
      <c r="A614" s="122" t="s">
        <v>101</v>
      </c>
      <c r="B614" s="293"/>
      <c r="C614" s="294"/>
      <c r="D614" s="294"/>
      <c r="E614" s="294"/>
      <c r="F614" s="295"/>
      <c r="G614" s="123" t="s">
        <v>102</v>
      </c>
      <c r="H614" s="293"/>
      <c r="I614" s="296"/>
    </row>
    <row r="615" spans="1:9">
      <c r="A615" s="122" t="s">
        <v>103</v>
      </c>
      <c r="B615" s="297" t="s">
        <v>107</v>
      </c>
      <c r="C615" s="298"/>
      <c r="D615" s="298"/>
      <c r="E615" s="298"/>
      <c r="F615" s="299"/>
      <c r="G615" s="123" t="s">
        <v>103</v>
      </c>
      <c r="H615" s="300"/>
      <c r="I615" s="301"/>
    </row>
    <row r="616" spans="1:9" ht="15" thickBot="1">
      <c r="A616" s="124" t="s">
        <v>104</v>
      </c>
      <c r="B616" s="302" t="s">
        <v>105</v>
      </c>
      <c r="C616" s="303"/>
      <c r="D616" s="303"/>
      <c r="E616" s="303"/>
      <c r="F616" s="304"/>
      <c r="G616" s="125" t="s">
        <v>104</v>
      </c>
      <c r="H616" s="305"/>
      <c r="I616" s="306"/>
    </row>
    <row r="617" spans="1:9" ht="15" thickBot="1">
      <c r="A617" s="141"/>
      <c r="I617" s="142"/>
    </row>
    <row r="618" spans="1:9">
      <c r="A618" s="307" t="s">
        <v>91</v>
      </c>
      <c r="B618" s="309" t="str">
        <f>PRESUPUESTO!B33</f>
        <v>LIMPIEZA Y PINTURA</v>
      </c>
      <c r="C618" s="310"/>
      <c r="D618" s="311"/>
      <c r="E618" s="315" t="s">
        <v>92</v>
      </c>
      <c r="F618" s="317">
        <f>PRESUPUESTO!A35</f>
        <v>3.02</v>
      </c>
      <c r="G618" s="319" t="s">
        <v>93</v>
      </c>
      <c r="H618" s="321" t="str">
        <f>PRESUPUESTO!B35</f>
        <v>ESTUCO PLASTICO MURO [POLVO]</v>
      </c>
      <c r="I618" s="322"/>
    </row>
    <row r="619" spans="1:9">
      <c r="A619" s="308"/>
      <c r="B619" s="312"/>
      <c r="C619" s="313"/>
      <c r="D619" s="314"/>
      <c r="E619" s="316"/>
      <c r="F619" s="318"/>
      <c r="G619" s="320"/>
      <c r="H619" s="323"/>
      <c r="I619" s="324"/>
    </row>
    <row r="620" spans="1:9">
      <c r="A620" s="325" t="s">
        <v>94</v>
      </c>
      <c r="B620" s="326"/>
      <c r="C620" s="326"/>
      <c r="D620" s="327"/>
      <c r="E620" s="327"/>
      <c r="F620" s="327"/>
      <c r="G620" s="327"/>
      <c r="H620" s="327"/>
      <c r="I620" s="328"/>
    </row>
    <row r="621" spans="1:9">
      <c r="A621" s="101" t="s">
        <v>95</v>
      </c>
      <c r="B621" s="329">
        <f ca="1">B598</f>
        <v>46303</v>
      </c>
      <c r="C621" s="327"/>
      <c r="D621" s="327"/>
      <c r="E621" s="327"/>
      <c r="F621" s="327"/>
      <c r="G621" s="327"/>
      <c r="H621" s="133" t="s">
        <v>96</v>
      </c>
      <c r="I621" s="134">
        <f>G632</f>
        <v>123.12</v>
      </c>
    </row>
    <row r="622" spans="1:9">
      <c r="A622" s="330" t="s">
        <v>7</v>
      </c>
      <c r="B622" s="331"/>
      <c r="C622" s="332" t="s">
        <v>97</v>
      </c>
      <c r="D622" s="332"/>
      <c r="E622" s="332"/>
      <c r="F622" s="332"/>
      <c r="G622" s="333"/>
      <c r="H622" s="334" t="s">
        <v>98</v>
      </c>
      <c r="I622" s="335"/>
    </row>
    <row r="623" spans="1:9">
      <c r="A623" s="330"/>
      <c r="B623" s="331"/>
      <c r="C623" s="102" t="s">
        <v>17</v>
      </c>
      <c r="D623" s="102" t="s">
        <v>99</v>
      </c>
      <c r="E623" s="100" t="s">
        <v>54</v>
      </c>
      <c r="F623" s="103" t="s">
        <v>1</v>
      </c>
      <c r="G623" s="104" t="s">
        <v>12</v>
      </c>
      <c r="H623" s="336"/>
      <c r="I623" s="337"/>
    </row>
    <row r="624" spans="1:9">
      <c r="A624" s="277" t="s">
        <v>207</v>
      </c>
      <c r="B624" s="278"/>
      <c r="C624" s="106">
        <v>36.6</v>
      </c>
      <c r="D624" s="130">
        <v>1</v>
      </c>
      <c r="E624" s="132"/>
      <c r="F624" s="131">
        <f>+C624*D624</f>
        <v>36.6</v>
      </c>
      <c r="G624" s="107">
        <f>F624</f>
        <v>36.6</v>
      </c>
      <c r="H624" s="338"/>
      <c r="I624" s="339"/>
    </row>
    <row r="625" spans="1:9">
      <c r="A625" s="277"/>
      <c r="B625" s="278"/>
      <c r="C625" s="106">
        <v>30.9</v>
      </c>
      <c r="D625" s="130">
        <v>2.8</v>
      </c>
      <c r="E625" s="130"/>
      <c r="F625" s="131">
        <f>+C625*D625</f>
        <v>86.52</v>
      </c>
      <c r="G625" s="107">
        <f>F625</f>
        <v>86.52</v>
      </c>
      <c r="H625" s="338"/>
      <c r="I625" s="339"/>
    </row>
    <row r="626" spans="1:9">
      <c r="A626" s="277"/>
      <c r="B626" s="278"/>
      <c r="C626" s="113"/>
      <c r="D626" s="109"/>
      <c r="E626" s="109"/>
      <c r="F626" s="111"/>
      <c r="G626" s="112"/>
      <c r="H626" s="338"/>
      <c r="I626" s="339"/>
    </row>
    <row r="627" spans="1:9">
      <c r="A627" s="277"/>
      <c r="B627" s="278"/>
      <c r="C627" s="110"/>
      <c r="D627" s="109"/>
      <c r="E627" s="109"/>
      <c r="F627" s="111"/>
      <c r="G627" s="112"/>
      <c r="H627" s="338"/>
      <c r="I627" s="339"/>
    </row>
    <row r="628" spans="1:9">
      <c r="A628" s="277"/>
      <c r="B628" s="278"/>
      <c r="C628" s="110"/>
      <c r="D628" s="109"/>
      <c r="E628" s="109"/>
      <c r="F628" s="111"/>
      <c r="G628" s="112"/>
      <c r="H628" s="338"/>
      <c r="I628" s="339"/>
    </row>
    <row r="629" spans="1:9">
      <c r="A629" s="277"/>
      <c r="B629" s="278"/>
      <c r="C629" s="110"/>
      <c r="D629" s="114"/>
      <c r="E629" s="114"/>
      <c r="F629" s="115"/>
      <c r="G629" s="112"/>
      <c r="H629" s="338"/>
      <c r="I629" s="339"/>
    </row>
    <row r="630" spans="1:9">
      <c r="A630" s="277"/>
      <c r="B630" s="278"/>
      <c r="C630" s="110"/>
      <c r="D630" s="116"/>
      <c r="E630" s="116"/>
      <c r="F630" s="117"/>
      <c r="G630" s="118"/>
      <c r="H630" s="338"/>
      <c r="I630" s="339"/>
    </row>
    <row r="631" spans="1:9">
      <c r="A631" s="277"/>
      <c r="B631" s="278"/>
      <c r="C631" s="110"/>
      <c r="D631" s="119"/>
      <c r="E631" s="119"/>
      <c r="F631" s="120"/>
      <c r="G631" s="112"/>
      <c r="H631" s="338"/>
      <c r="I631" s="339"/>
    </row>
    <row r="632" spans="1:9">
      <c r="A632" s="279"/>
      <c r="B632" s="280"/>
      <c r="C632" s="281" t="s">
        <v>20</v>
      </c>
      <c r="D632" s="282"/>
      <c r="E632" s="282"/>
      <c r="F632" s="283"/>
      <c r="G632" s="121">
        <f>SUM(G624:G631)</f>
        <v>123.12</v>
      </c>
      <c r="H632" s="316"/>
      <c r="I632" s="337"/>
    </row>
    <row r="633" spans="1:9">
      <c r="A633" s="284" t="s">
        <v>277</v>
      </c>
      <c r="B633" s="285"/>
      <c r="C633" s="285"/>
      <c r="D633" s="285"/>
      <c r="E633" s="285"/>
      <c r="F633" s="285"/>
      <c r="G633" s="285"/>
      <c r="H633" s="285"/>
      <c r="I633" s="286"/>
    </row>
    <row r="634" spans="1:9">
      <c r="A634" s="287"/>
      <c r="B634" s="288"/>
      <c r="C634" s="288"/>
      <c r="D634" s="288"/>
      <c r="E634" s="288"/>
      <c r="F634" s="288"/>
      <c r="G634" s="288"/>
      <c r="H634" s="288"/>
      <c r="I634" s="289"/>
    </row>
    <row r="635" spans="1:9">
      <c r="A635" s="287"/>
      <c r="B635" s="288"/>
      <c r="C635" s="288"/>
      <c r="D635" s="288"/>
      <c r="E635" s="288"/>
      <c r="F635" s="288"/>
      <c r="G635" s="288"/>
      <c r="H635" s="288"/>
      <c r="I635" s="289"/>
    </row>
    <row r="636" spans="1:9">
      <c r="A636" s="290"/>
      <c r="B636" s="288"/>
      <c r="C636" s="288"/>
      <c r="D636" s="288"/>
      <c r="E636" s="288"/>
      <c r="F636" s="288"/>
      <c r="G636" s="291"/>
      <c r="H636" s="291"/>
      <c r="I636" s="292"/>
    </row>
    <row r="637" spans="1:9">
      <c r="A637" s="122" t="s">
        <v>101</v>
      </c>
      <c r="B637" s="293"/>
      <c r="C637" s="294"/>
      <c r="D637" s="294"/>
      <c r="E637" s="294"/>
      <c r="F637" s="295"/>
      <c r="G637" s="123" t="s">
        <v>102</v>
      </c>
      <c r="H637" s="293"/>
      <c r="I637" s="296"/>
    </row>
    <row r="638" spans="1:9">
      <c r="A638" s="122" t="s">
        <v>103</v>
      </c>
      <c r="B638" s="297" t="s">
        <v>107</v>
      </c>
      <c r="C638" s="298"/>
      <c r="D638" s="298"/>
      <c r="E638" s="298"/>
      <c r="F638" s="299"/>
      <c r="G638" s="123" t="s">
        <v>103</v>
      </c>
      <c r="H638" s="300"/>
      <c r="I638" s="301"/>
    </row>
    <row r="639" spans="1:9" ht="15" thickBot="1">
      <c r="A639" s="124" t="s">
        <v>104</v>
      </c>
      <c r="B639" s="302" t="s">
        <v>105</v>
      </c>
      <c r="C639" s="303"/>
      <c r="D639" s="303"/>
      <c r="E639" s="303"/>
      <c r="F639" s="304"/>
      <c r="G639" s="125" t="s">
        <v>104</v>
      </c>
      <c r="H639" s="305"/>
      <c r="I639" s="306"/>
    </row>
    <row r="640" spans="1:9" ht="15" thickBot="1">
      <c r="A640" s="141"/>
      <c r="I640" s="142"/>
    </row>
    <row r="641" spans="1:9">
      <c r="A641" s="307" t="s">
        <v>91</v>
      </c>
      <c r="B641" s="309" t="str">
        <f>PRESUPUESTO!B33</f>
        <v>LIMPIEZA Y PINTURA</v>
      </c>
      <c r="C641" s="310"/>
      <c r="D641" s="311"/>
      <c r="E641" s="315" t="s">
        <v>92</v>
      </c>
      <c r="F641" s="317">
        <f>PRESUPUESTO!A36</f>
        <v>3.03</v>
      </c>
      <c r="G641" s="319" t="s">
        <v>93</v>
      </c>
      <c r="H641" s="321" t="str">
        <f>PRESUPUESTO!B36</f>
        <v>VINILO MURO TIPO 1 [3M]</v>
      </c>
      <c r="I641" s="322"/>
    </row>
    <row r="642" spans="1:9">
      <c r="A642" s="308"/>
      <c r="B642" s="312"/>
      <c r="C642" s="313"/>
      <c r="D642" s="314"/>
      <c r="E642" s="316"/>
      <c r="F642" s="318"/>
      <c r="G642" s="320"/>
      <c r="H642" s="323"/>
      <c r="I642" s="324"/>
    </row>
    <row r="643" spans="1:9">
      <c r="A643" s="325" t="s">
        <v>94</v>
      </c>
      <c r="B643" s="326"/>
      <c r="C643" s="326"/>
      <c r="D643" s="327"/>
      <c r="E643" s="327"/>
      <c r="F643" s="327"/>
      <c r="G643" s="327"/>
      <c r="H643" s="327"/>
      <c r="I643" s="328"/>
    </row>
    <row r="644" spans="1:9">
      <c r="A644" s="101" t="s">
        <v>95</v>
      </c>
      <c r="B644" s="329">
        <f ca="1">B621</f>
        <v>46303</v>
      </c>
      <c r="C644" s="327"/>
      <c r="D644" s="327"/>
      <c r="E644" s="327"/>
      <c r="F644" s="327"/>
      <c r="G644" s="327"/>
      <c r="H644" s="133" t="s">
        <v>96</v>
      </c>
      <c r="I644" s="134">
        <f>G655</f>
        <v>1215</v>
      </c>
    </row>
    <row r="645" spans="1:9">
      <c r="A645" s="330" t="s">
        <v>7</v>
      </c>
      <c r="B645" s="331"/>
      <c r="C645" s="332" t="s">
        <v>97</v>
      </c>
      <c r="D645" s="332"/>
      <c r="E645" s="332"/>
      <c r="F645" s="332"/>
      <c r="G645" s="333"/>
      <c r="H645" s="334" t="s">
        <v>98</v>
      </c>
      <c r="I645" s="335"/>
    </row>
    <row r="646" spans="1:9">
      <c r="A646" s="330"/>
      <c r="B646" s="331"/>
      <c r="C646" s="102" t="s">
        <v>17</v>
      </c>
      <c r="D646" s="102" t="s">
        <v>99</v>
      </c>
      <c r="E646" s="100" t="s">
        <v>54</v>
      </c>
      <c r="F646" s="103" t="s">
        <v>1</v>
      </c>
      <c r="G646" s="104" t="s">
        <v>12</v>
      </c>
      <c r="H646" s="336"/>
      <c r="I646" s="337"/>
    </row>
    <row r="647" spans="1:9">
      <c r="A647" s="277" t="s">
        <v>210</v>
      </c>
      <c r="B647" s="278"/>
      <c r="C647" s="106">
        <v>36.6</v>
      </c>
      <c r="D647" s="130">
        <v>9</v>
      </c>
      <c r="E647" s="132"/>
      <c r="F647" s="131">
        <f>C647*D647</f>
        <v>329.40000000000003</v>
      </c>
      <c r="G647" s="107">
        <f>F647</f>
        <v>329.40000000000003</v>
      </c>
      <c r="H647" s="338"/>
      <c r="I647" s="339"/>
    </row>
    <row r="648" spans="1:9">
      <c r="A648" s="277" t="s">
        <v>211</v>
      </c>
      <c r="B648" s="278"/>
      <c r="C648" s="106">
        <v>36.6</v>
      </c>
      <c r="D648" s="130">
        <v>9</v>
      </c>
      <c r="E648" s="130"/>
      <c r="F648" s="131">
        <f t="shared" ref="F648:F650" si="0">C648*D648</f>
        <v>329.40000000000003</v>
      </c>
      <c r="G648" s="107">
        <f t="shared" ref="G648:G654" si="1">F648</f>
        <v>329.40000000000003</v>
      </c>
      <c r="H648" s="338"/>
      <c r="I648" s="339"/>
    </row>
    <row r="649" spans="1:9">
      <c r="A649" s="277" t="s">
        <v>212</v>
      </c>
      <c r="B649" s="278"/>
      <c r="C649" s="113">
        <v>30.9</v>
      </c>
      <c r="D649" s="130">
        <v>9</v>
      </c>
      <c r="E649" s="109"/>
      <c r="F649" s="131">
        <f t="shared" si="0"/>
        <v>278.09999999999997</v>
      </c>
      <c r="G649" s="107">
        <f t="shared" si="1"/>
        <v>278.09999999999997</v>
      </c>
      <c r="H649" s="338"/>
      <c r="I649" s="339"/>
    </row>
    <row r="650" spans="1:9">
      <c r="A650" s="277" t="s">
        <v>213</v>
      </c>
      <c r="B650" s="278"/>
      <c r="C650" s="113">
        <v>30.9</v>
      </c>
      <c r="D650" s="130">
        <v>9</v>
      </c>
      <c r="E650" s="109"/>
      <c r="F650" s="131">
        <f t="shared" si="0"/>
        <v>278.09999999999997</v>
      </c>
      <c r="G650" s="107">
        <f t="shared" si="1"/>
        <v>278.09999999999997</v>
      </c>
      <c r="H650" s="338"/>
      <c r="I650" s="339"/>
    </row>
    <row r="651" spans="1:9">
      <c r="A651" s="277"/>
      <c r="B651" s="278"/>
      <c r="C651" s="106"/>
      <c r="D651" s="130"/>
      <c r="E651" s="109"/>
      <c r="F651" s="174"/>
      <c r="G651" s="112">
        <f t="shared" si="1"/>
        <v>0</v>
      </c>
      <c r="H651" s="338"/>
      <c r="I651" s="339"/>
    </row>
    <row r="652" spans="1:9">
      <c r="A652" s="277"/>
      <c r="B652" s="278"/>
      <c r="C652" s="106"/>
      <c r="D652" s="130"/>
      <c r="E652" s="114"/>
      <c r="F652" s="175"/>
      <c r="G652" s="112">
        <f t="shared" si="1"/>
        <v>0</v>
      </c>
      <c r="H652" s="338"/>
      <c r="I652" s="339"/>
    </row>
    <row r="653" spans="1:9">
      <c r="A653" s="277"/>
      <c r="B653" s="278"/>
      <c r="C653" s="106"/>
      <c r="D653" s="130"/>
      <c r="E653" s="116"/>
      <c r="F653" s="176"/>
      <c r="G653" s="118">
        <f t="shared" si="1"/>
        <v>0</v>
      </c>
      <c r="H653" s="338"/>
      <c r="I653" s="339"/>
    </row>
    <row r="654" spans="1:9">
      <c r="A654" s="277"/>
      <c r="B654" s="278"/>
      <c r="C654" s="106"/>
      <c r="D654" s="130"/>
      <c r="E654" s="119"/>
      <c r="F654" s="176"/>
      <c r="G654" s="118">
        <f t="shared" si="1"/>
        <v>0</v>
      </c>
      <c r="H654" s="338"/>
      <c r="I654" s="339"/>
    </row>
    <row r="655" spans="1:9">
      <c r="A655" s="279"/>
      <c r="B655" s="280"/>
      <c r="C655" s="281" t="s">
        <v>20</v>
      </c>
      <c r="D655" s="282"/>
      <c r="E655" s="282"/>
      <c r="F655" s="283"/>
      <c r="G655" s="121">
        <f>SUM(G647:G654)</f>
        <v>1215</v>
      </c>
      <c r="H655" s="316"/>
      <c r="I655" s="337"/>
    </row>
    <row r="656" spans="1:9">
      <c r="A656" s="284" t="s">
        <v>100</v>
      </c>
      <c r="B656" s="285"/>
      <c r="C656" s="285"/>
      <c r="D656" s="285"/>
      <c r="E656" s="285"/>
      <c r="F656" s="285"/>
      <c r="G656" s="285"/>
      <c r="H656" s="285"/>
      <c r="I656" s="286"/>
    </row>
    <row r="657" spans="1:9">
      <c r="A657" s="287"/>
      <c r="B657" s="288"/>
      <c r="C657" s="288"/>
      <c r="D657" s="288"/>
      <c r="E657" s="288"/>
      <c r="F657" s="288"/>
      <c r="G657" s="288"/>
      <c r="H657" s="288"/>
      <c r="I657" s="289"/>
    </row>
    <row r="658" spans="1:9">
      <c r="A658" s="287"/>
      <c r="B658" s="288"/>
      <c r="C658" s="288"/>
      <c r="D658" s="288"/>
      <c r="E658" s="288"/>
      <c r="F658" s="288"/>
      <c r="G658" s="288"/>
      <c r="H658" s="288"/>
      <c r="I658" s="289"/>
    </row>
    <row r="659" spans="1:9">
      <c r="A659" s="290"/>
      <c r="B659" s="288"/>
      <c r="C659" s="288"/>
      <c r="D659" s="288"/>
      <c r="E659" s="288"/>
      <c r="F659" s="288"/>
      <c r="G659" s="291"/>
      <c r="H659" s="291"/>
      <c r="I659" s="292"/>
    </row>
    <row r="660" spans="1:9">
      <c r="A660" s="122" t="s">
        <v>101</v>
      </c>
      <c r="B660" s="293"/>
      <c r="C660" s="294"/>
      <c r="D660" s="294"/>
      <c r="E660" s="294"/>
      <c r="F660" s="295"/>
      <c r="G660" s="123" t="s">
        <v>102</v>
      </c>
      <c r="H660" s="293"/>
      <c r="I660" s="296"/>
    </row>
    <row r="661" spans="1:9">
      <c r="A661" s="122" t="s">
        <v>103</v>
      </c>
      <c r="B661" s="297" t="s">
        <v>107</v>
      </c>
      <c r="C661" s="298"/>
      <c r="D661" s="298"/>
      <c r="E661" s="298"/>
      <c r="F661" s="299"/>
      <c r="G661" s="123" t="s">
        <v>103</v>
      </c>
      <c r="H661" s="300"/>
      <c r="I661" s="301"/>
    </row>
    <row r="662" spans="1:9" ht="15" thickBot="1">
      <c r="A662" s="124" t="s">
        <v>104</v>
      </c>
      <c r="B662" s="302" t="s">
        <v>105</v>
      </c>
      <c r="C662" s="303"/>
      <c r="D662" s="303"/>
      <c r="E662" s="303"/>
      <c r="F662" s="304"/>
      <c r="G662" s="125" t="s">
        <v>104</v>
      </c>
      <c r="H662" s="305"/>
      <c r="I662" s="306"/>
    </row>
    <row r="663" spans="1:9" ht="15" thickBot="1">
      <c r="A663" s="141"/>
      <c r="I663" s="142"/>
    </row>
    <row r="664" spans="1:9">
      <c r="A664" s="307" t="s">
        <v>91</v>
      </c>
      <c r="B664" s="309" t="str">
        <f>PRESUPUESTO!B33</f>
        <v>LIMPIEZA Y PINTURA</v>
      </c>
      <c r="C664" s="310"/>
      <c r="D664" s="311"/>
      <c r="E664" s="315" t="s">
        <v>92</v>
      </c>
      <c r="F664" s="317">
        <f>PRESUPUESTO!A37</f>
        <v>3.04</v>
      </c>
      <c r="G664" s="319" t="s">
        <v>93</v>
      </c>
      <c r="H664" s="321" t="str">
        <f>PRESUPUESTO!B37</f>
        <v>VINILO MURO TIPO 1 [1M]</v>
      </c>
      <c r="I664" s="322"/>
    </row>
    <row r="665" spans="1:9">
      <c r="A665" s="308"/>
      <c r="B665" s="312"/>
      <c r="C665" s="313"/>
      <c r="D665" s="314"/>
      <c r="E665" s="316"/>
      <c r="F665" s="318"/>
      <c r="G665" s="320"/>
      <c r="H665" s="323"/>
      <c r="I665" s="324"/>
    </row>
    <row r="666" spans="1:9">
      <c r="A666" s="325" t="s">
        <v>94</v>
      </c>
      <c r="B666" s="326"/>
      <c r="C666" s="326"/>
      <c r="D666" s="327"/>
      <c r="E666" s="327"/>
      <c r="F666" s="327"/>
      <c r="G666" s="327"/>
      <c r="H666" s="327"/>
      <c r="I666" s="328"/>
    </row>
    <row r="667" spans="1:9">
      <c r="A667" s="101" t="s">
        <v>95</v>
      </c>
      <c r="B667" s="329">
        <f ca="1">B644</f>
        <v>46303</v>
      </c>
      <c r="C667" s="327"/>
      <c r="D667" s="327"/>
      <c r="E667" s="327"/>
      <c r="F667" s="327"/>
      <c r="G667" s="327"/>
      <c r="H667" s="133" t="s">
        <v>96</v>
      </c>
      <c r="I667" s="134">
        <f>G678</f>
        <v>1479.7016634674228</v>
      </c>
    </row>
    <row r="668" spans="1:9">
      <c r="A668" s="330" t="s">
        <v>7</v>
      </c>
      <c r="B668" s="331"/>
      <c r="C668" s="332" t="s">
        <v>97</v>
      </c>
      <c r="D668" s="332"/>
      <c r="E668" s="332"/>
      <c r="F668" s="332"/>
      <c r="G668" s="333"/>
      <c r="H668" s="334" t="s">
        <v>98</v>
      </c>
      <c r="I668" s="335"/>
    </row>
    <row r="669" spans="1:9">
      <c r="A669" s="330"/>
      <c r="B669" s="331"/>
      <c r="C669" s="102" t="s">
        <v>17</v>
      </c>
      <c r="D669" s="102" t="s">
        <v>99</v>
      </c>
      <c r="E669" s="100" t="s">
        <v>54</v>
      </c>
      <c r="F669" s="103" t="s">
        <v>1</v>
      </c>
      <c r="G669" s="104" t="s">
        <v>12</v>
      </c>
      <c r="H669" s="336"/>
      <c r="I669" s="337"/>
    </row>
    <row r="670" spans="1:9" ht="15" customHeight="1">
      <c r="A670" s="277" t="s">
        <v>214</v>
      </c>
      <c r="B670" s="278"/>
      <c r="C670" s="106">
        <f>0.92887737819675*30</f>
        <v>27.866321345902499</v>
      </c>
      <c r="D670" s="130">
        <v>7</v>
      </c>
      <c r="E670" s="109"/>
      <c r="F670" s="174">
        <f>C670*D670</f>
        <v>195.0642494213175</v>
      </c>
      <c r="G670" s="107">
        <f>F670</f>
        <v>195.0642494213175</v>
      </c>
      <c r="H670" s="338"/>
      <c r="I670" s="339"/>
    </row>
    <row r="671" spans="1:9">
      <c r="A671" s="277" t="s">
        <v>215</v>
      </c>
      <c r="B671" s="278"/>
      <c r="C671" s="106">
        <f>0.92887737819675*30</f>
        <v>27.866321345902499</v>
      </c>
      <c r="D671" s="130">
        <v>7</v>
      </c>
      <c r="E671" s="114"/>
      <c r="F671" s="175">
        <f t="shared" ref="F671:F673" si="2">C671*D671</f>
        <v>195.0642494213175</v>
      </c>
      <c r="G671" s="107">
        <f>F671</f>
        <v>195.0642494213175</v>
      </c>
      <c r="H671" s="338"/>
      <c r="I671" s="339"/>
    </row>
    <row r="672" spans="1:9">
      <c r="A672" s="277" t="s">
        <v>216</v>
      </c>
      <c r="B672" s="278"/>
      <c r="C672" s="106">
        <f>0.92887737819675*26</f>
        <v>24.150811833115501</v>
      </c>
      <c r="D672" s="130">
        <v>9</v>
      </c>
      <c r="E672" s="116"/>
      <c r="F672" s="176">
        <f t="shared" si="2"/>
        <v>217.35730649803952</v>
      </c>
      <c r="G672" s="107">
        <f>F672</f>
        <v>217.35730649803952</v>
      </c>
      <c r="H672" s="338"/>
      <c r="I672" s="339"/>
    </row>
    <row r="673" spans="1:9">
      <c r="A673" s="277" t="s">
        <v>217</v>
      </c>
      <c r="B673" s="278"/>
      <c r="C673" s="106">
        <f>0.92887737819675*26</f>
        <v>24.150811833115501</v>
      </c>
      <c r="D673" s="130">
        <v>9</v>
      </c>
      <c r="E673" s="119"/>
      <c r="F673" s="176">
        <f t="shared" si="2"/>
        <v>217.35730649803952</v>
      </c>
      <c r="G673" s="107">
        <f>F673</f>
        <v>217.35730649803952</v>
      </c>
      <c r="H673" s="338"/>
      <c r="I673" s="339"/>
    </row>
    <row r="674" spans="1:9">
      <c r="A674" s="277" t="s">
        <v>218</v>
      </c>
      <c r="B674" s="278"/>
      <c r="C674" s="106">
        <f>0.92887737819675*45</f>
        <v>41.799482018853752</v>
      </c>
      <c r="D674" s="130">
        <v>4</v>
      </c>
      <c r="E674" s="109"/>
      <c r="F674" s="176">
        <f t="shared" ref="F674:F677" si="3">C674*D674</f>
        <v>167.19792807541501</v>
      </c>
      <c r="G674" s="107">
        <f t="shared" ref="G674:G677" si="4">F674</f>
        <v>167.19792807541501</v>
      </c>
      <c r="H674" s="338"/>
      <c r="I674" s="339"/>
    </row>
    <row r="675" spans="1:9">
      <c r="A675" s="277" t="s">
        <v>219</v>
      </c>
      <c r="B675" s="278"/>
      <c r="C675" s="106">
        <f>0.92887737819675*100</f>
        <v>92.887737819674996</v>
      </c>
      <c r="D675" s="130">
        <v>2.5</v>
      </c>
      <c r="E675" s="114"/>
      <c r="F675" s="176">
        <f t="shared" si="3"/>
        <v>232.2193445491875</v>
      </c>
      <c r="G675" s="107">
        <f t="shared" si="4"/>
        <v>232.2193445491875</v>
      </c>
      <c r="H675" s="338"/>
      <c r="I675" s="339"/>
    </row>
    <row r="676" spans="1:9">
      <c r="A676" s="277" t="s">
        <v>220</v>
      </c>
      <c r="B676" s="278"/>
      <c r="C676" s="106">
        <f>0.92887737819675*70</f>
        <v>65.021416473772504</v>
      </c>
      <c r="D676" s="130">
        <v>2.5</v>
      </c>
      <c r="E676" s="116"/>
      <c r="F676" s="176">
        <f t="shared" si="3"/>
        <v>162.55354118443125</v>
      </c>
      <c r="G676" s="107">
        <f t="shared" si="4"/>
        <v>162.55354118443125</v>
      </c>
      <c r="H676" s="338"/>
      <c r="I676" s="339"/>
    </row>
    <row r="677" spans="1:9">
      <c r="A677" s="277" t="s">
        <v>223</v>
      </c>
      <c r="B677" s="278"/>
      <c r="C677" s="106">
        <f>0.92887737819675*40</f>
        <v>37.155095127869998</v>
      </c>
      <c r="D677" s="130">
        <v>2.5</v>
      </c>
      <c r="E677" s="119"/>
      <c r="F677" s="176">
        <f t="shared" si="3"/>
        <v>92.887737819674996</v>
      </c>
      <c r="G677" s="107">
        <f t="shared" si="4"/>
        <v>92.887737819674996</v>
      </c>
      <c r="H677" s="338"/>
      <c r="I677" s="339"/>
    </row>
    <row r="678" spans="1:9">
      <c r="A678" s="279"/>
      <c r="B678" s="280"/>
      <c r="C678" s="281" t="s">
        <v>20</v>
      </c>
      <c r="D678" s="282"/>
      <c r="E678" s="282"/>
      <c r="F678" s="283"/>
      <c r="G678" s="121">
        <f>SUM(G670:G677)</f>
        <v>1479.7016634674228</v>
      </c>
      <c r="H678" s="316"/>
      <c r="I678" s="337"/>
    </row>
    <row r="679" spans="1:9">
      <c r="A679" s="284" t="s">
        <v>100</v>
      </c>
      <c r="B679" s="285"/>
      <c r="C679" s="285"/>
      <c r="D679" s="285"/>
      <c r="E679" s="285"/>
      <c r="F679" s="285"/>
      <c r="G679" s="285"/>
      <c r="H679" s="285"/>
      <c r="I679" s="286"/>
    </row>
    <row r="680" spans="1:9">
      <c r="A680" s="287"/>
      <c r="B680" s="288"/>
      <c r="C680" s="288"/>
      <c r="D680" s="288"/>
      <c r="E680" s="288"/>
      <c r="F680" s="288"/>
      <c r="G680" s="288"/>
      <c r="H680" s="288"/>
      <c r="I680" s="289"/>
    </row>
    <row r="681" spans="1:9">
      <c r="A681" s="287"/>
      <c r="B681" s="288"/>
      <c r="C681" s="288"/>
      <c r="D681" s="288"/>
      <c r="E681" s="288"/>
      <c r="F681" s="288"/>
      <c r="G681" s="288"/>
      <c r="H681" s="288"/>
      <c r="I681" s="289"/>
    </row>
    <row r="682" spans="1:9">
      <c r="A682" s="290"/>
      <c r="B682" s="288"/>
      <c r="C682" s="288"/>
      <c r="D682" s="288"/>
      <c r="E682" s="288"/>
      <c r="F682" s="288"/>
      <c r="G682" s="291"/>
      <c r="H682" s="291"/>
      <c r="I682" s="292"/>
    </row>
    <row r="683" spans="1:9">
      <c r="A683" s="122" t="s">
        <v>101</v>
      </c>
      <c r="B683" s="293"/>
      <c r="C683" s="294"/>
      <c r="D683" s="294"/>
      <c r="E683" s="294"/>
      <c r="F683" s="295"/>
      <c r="G683" s="123" t="s">
        <v>102</v>
      </c>
      <c r="H683" s="293"/>
      <c r="I683" s="296"/>
    </row>
    <row r="684" spans="1:9">
      <c r="A684" s="122" t="s">
        <v>103</v>
      </c>
      <c r="B684" s="297" t="s">
        <v>107</v>
      </c>
      <c r="C684" s="298"/>
      <c r="D684" s="298"/>
      <c r="E684" s="298"/>
      <c r="F684" s="299"/>
      <c r="G684" s="123" t="s">
        <v>103</v>
      </c>
      <c r="H684" s="300"/>
      <c r="I684" s="301"/>
    </row>
    <row r="685" spans="1:9" ht="15" thickBot="1">
      <c r="A685" s="124" t="s">
        <v>104</v>
      </c>
      <c r="B685" s="302" t="s">
        <v>105</v>
      </c>
      <c r="C685" s="303"/>
      <c r="D685" s="303"/>
      <c r="E685" s="303"/>
      <c r="F685" s="304"/>
      <c r="G685" s="125" t="s">
        <v>104</v>
      </c>
      <c r="H685" s="305"/>
      <c r="I685" s="306"/>
    </row>
    <row r="686" spans="1:9" ht="15" thickBot="1">
      <c r="A686" s="141"/>
      <c r="I686" s="142"/>
    </row>
    <row r="687" spans="1:9">
      <c r="A687" s="307" t="s">
        <v>91</v>
      </c>
      <c r="B687" s="309" t="str">
        <f>PRESUPUESTO!B33</f>
        <v>LIMPIEZA Y PINTURA</v>
      </c>
      <c r="C687" s="310"/>
      <c r="D687" s="311"/>
      <c r="E687" s="315" t="s">
        <v>92</v>
      </c>
      <c r="F687" s="317">
        <f>PRESUPUESTO!A38</f>
        <v>3.05</v>
      </c>
      <c r="G687" s="319" t="s">
        <v>93</v>
      </c>
      <c r="H687" s="321" t="str">
        <f>PRESUPUESTO!B38</f>
        <v>VINILO CIELO TIPO 1 [1M]</v>
      </c>
      <c r="I687" s="322"/>
    </row>
    <row r="688" spans="1:9">
      <c r="A688" s="308"/>
      <c r="B688" s="312"/>
      <c r="C688" s="313"/>
      <c r="D688" s="314"/>
      <c r="E688" s="316"/>
      <c r="F688" s="318"/>
      <c r="G688" s="320"/>
      <c r="H688" s="323"/>
      <c r="I688" s="324"/>
    </row>
    <row r="689" spans="1:9">
      <c r="A689" s="325" t="s">
        <v>94</v>
      </c>
      <c r="B689" s="326"/>
      <c r="C689" s="326"/>
      <c r="D689" s="327"/>
      <c r="E689" s="327"/>
      <c r="F689" s="327"/>
      <c r="G689" s="327"/>
      <c r="H689" s="327"/>
      <c r="I689" s="328"/>
    </row>
    <row r="690" spans="1:9">
      <c r="A690" s="101" t="s">
        <v>95</v>
      </c>
      <c r="B690" s="329">
        <f ca="1">B667</f>
        <v>46303</v>
      </c>
      <c r="C690" s="327"/>
      <c r="D690" s="327"/>
      <c r="E690" s="327"/>
      <c r="F690" s="327"/>
      <c r="G690" s="327"/>
      <c r="H690" s="133" t="s">
        <v>96</v>
      </c>
      <c r="I690" s="134">
        <f>G701</f>
        <v>444.40999999999997</v>
      </c>
    </row>
    <row r="691" spans="1:9">
      <c r="A691" s="330" t="s">
        <v>7</v>
      </c>
      <c r="B691" s="331"/>
      <c r="C691" s="332" t="s">
        <v>97</v>
      </c>
      <c r="D691" s="332"/>
      <c r="E691" s="332"/>
      <c r="F691" s="332"/>
      <c r="G691" s="333"/>
      <c r="H691" s="334" t="s">
        <v>98</v>
      </c>
      <c r="I691" s="335"/>
    </row>
    <row r="692" spans="1:9">
      <c r="A692" s="330"/>
      <c r="B692" s="331"/>
      <c r="C692" s="102" t="s">
        <v>17</v>
      </c>
      <c r="D692" s="102" t="s">
        <v>99</v>
      </c>
      <c r="E692" s="100" t="s">
        <v>54</v>
      </c>
      <c r="F692" s="103" t="s">
        <v>1</v>
      </c>
      <c r="G692" s="104" t="s">
        <v>12</v>
      </c>
      <c r="H692" s="336"/>
      <c r="I692" s="337"/>
    </row>
    <row r="693" spans="1:9" ht="15" customHeight="1">
      <c r="A693" s="277" t="s">
        <v>222</v>
      </c>
      <c r="B693" s="278"/>
      <c r="C693" s="106">
        <v>40.03</v>
      </c>
      <c r="D693" s="130">
        <v>5</v>
      </c>
      <c r="E693" s="132"/>
      <c r="F693" s="146">
        <f>C693*D693</f>
        <v>200.15</v>
      </c>
      <c r="G693" s="107">
        <f>F693</f>
        <v>200.15</v>
      </c>
      <c r="H693" s="338"/>
      <c r="I693" s="339"/>
    </row>
    <row r="694" spans="1:9">
      <c r="A694" s="277" t="s">
        <v>225</v>
      </c>
      <c r="B694" s="278"/>
      <c r="C694" s="106">
        <v>44.5</v>
      </c>
      <c r="D694" s="130">
        <v>3</v>
      </c>
      <c r="E694" s="130"/>
      <c r="F694" s="146">
        <f t="shared" ref="F694:F695" si="5">C694*D694</f>
        <v>133.5</v>
      </c>
      <c r="G694" s="107">
        <f t="shared" ref="G694:G695" si="6">F694</f>
        <v>133.5</v>
      </c>
      <c r="H694" s="338"/>
      <c r="I694" s="339"/>
    </row>
    <row r="695" spans="1:9">
      <c r="A695" s="277" t="s">
        <v>224</v>
      </c>
      <c r="B695" s="278"/>
      <c r="C695" s="106">
        <v>18.46</v>
      </c>
      <c r="D695" s="130">
        <v>6</v>
      </c>
      <c r="E695" s="109"/>
      <c r="F695" s="146">
        <f t="shared" si="5"/>
        <v>110.76</v>
      </c>
      <c r="G695" s="107">
        <f t="shared" si="6"/>
        <v>110.76</v>
      </c>
      <c r="H695" s="338"/>
      <c r="I695" s="339"/>
    </row>
    <row r="696" spans="1:9">
      <c r="A696" s="277"/>
      <c r="B696" s="278"/>
      <c r="C696" s="110"/>
      <c r="D696" s="109"/>
      <c r="E696" s="109"/>
      <c r="F696" s="111"/>
      <c r="G696" s="112"/>
      <c r="H696" s="338"/>
      <c r="I696" s="339"/>
    </row>
    <row r="697" spans="1:9">
      <c r="A697" s="277"/>
      <c r="B697" s="278"/>
      <c r="C697" s="110"/>
      <c r="D697" s="109"/>
      <c r="E697" s="109"/>
      <c r="F697" s="111"/>
      <c r="G697" s="112"/>
      <c r="H697" s="338"/>
      <c r="I697" s="339"/>
    </row>
    <row r="698" spans="1:9">
      <c r="A698" s="277"/>
      <c r="B698" s="278"/>
      <c r="C698" s="110"/>
      <c r="D698" s="114"/>
      <c r="E698" s="114"/>
      <c r="F698" s="115"/>
      <c r="G698" s="112"/>
      <c r="H698" s="338"/>
      <c r="I698" s="339"/>
    </row>
    <row r="699" spans="1:9">
      <c r="A699" s="277"/>
      <c r="B699" s="278"/>
      <c r="C699" s="110"/>
      <c r="D699" s="116"/>
      <c r="E699" s="116"/>
      <c r="F699" s="117"/>
      <c r="G699" s="118"/>
      <c r="H699" s="338"/>
      <c r="I699" s="339"/>
    </row>
    <row r="700" spans="1:9">
      <c r="A700" s="277"/>
      <c r="B700" s="278"/>
      <c r="C700" s="110"/>
      <c r="D700" s="119"/>
      <c r="E700" s="119"/>
      <c r="F700" s="120"/>
      <c r="G700" s="112"/>
      <c r="H700" s="338"/>
      <c r="I700" s="339"/>
    </row>
    <row r="701" spans="1:9">
      <c r="A701" s="279"/>
      <c r="B701" s="280"/>
      <c r="C701" s="281" t="s">
        <v>20</v>
      </c>
      <c r="D701" s="282"/>
      <c r="E701" s="282"/>
      <c r="F701" s="283"/>
      <c r="G701" s="121">
        <f>SUM(G693:G700)</f>
        <v>444.40999999999997</v>
      </c>
      <c r="H701" s="316"/>
      <c r="I701" s="337"/>
    </row>
    <row r="702" spans="1:9">
      <c r="A702" s="284" t="s">
        <v>100</v>
      </c>
      <c r="B702" s="285"/>
      <c r="C702" s="285"/>
      <c r="D702" s="285"/>
      <c r="E702" s="285"/>
      <c r="F702" s="285"/>
      <c r="G702" s="285"/>
      <c r="H702" s="285"/>
      <c r="I702" s="286"/>
    </row>
    <row r="703" spans="1:9">
      <c r="A703" s="287"/>
      <c r="B703" s="288"/>
      <c r="C703" s="288"/>
      <c r="D703" s="288"/>
      <c r="E703" s="288"/>
      <c r="F703" s="288"/>
      <c r="G703" s="288"/>
      <c r="H703" s="288"/>
      <c r="I703" s="289"/>
    </row>
    <row r="704" spans="1:9">
      <c r="A704" s="287"/>
      <c r="B704" s="288"/>
      <c r="C704" s="288"/>
      <c r="D704" s="288"/>
      <c r="E704" s="288"/>
      <c r="F704" s="288"/>
      <c r="G704" s="288"/>
      <c r="H704" s="288"/>
      <c r="I704" s="289"/>
    </row>
    <row r="705" spans="1:9">
      <c r="A705" s="290"/>
      <c r="B705" s="288"/>
      <c r="C705" s="288"/>
      <c r="D705" s="288"/>
      <c r="E705" s="288"/>
      <c r="F705" s="288"/>
      <c r="G705" s="291"/>
      <c r="H705" s="291"/>
      <c r="I705" s="292"/>
    </row>
    <row r="706" spans="1:9">
      <c r="A706" s="122" t="s">
        <v>101</v>
      </c>
      <c r="B706" s="293"/>
      <c r="C706" s="294"/>
      <c r="D706" s="294"/>
      <c r="E706" s="294"/>
      <c r="F706" s="295"/>
      <c r="G706" s="123" t="s">
        <v>102</v>
      </c>
      <c r="H706" s="293"/>
      <c r="I706" s="296"/>
    </row>
    <row r="707" spans="1:9">
      <c r="A707" s="122" t="s">
        <v>103</v>
      </c>
      <c r="B707" s="297" t="s">
        <v>107</v>
      </c>
      <c r="C707" s="298"/>
      <c r="D707" s="298"/>
      <c r="E707" s="298"/>
      <c r="F707" s="299"/>
      <c r="G707" s="123" t="s">
        <v>103</v>
      </c>
      <c r="H707" s="300"/>
      <c r="I707" s="301"/>
    </row>
    <row r="708" spans="1:9" ht="15" thickBot="1">
      <c r="A708" s="124" t="s">
        <v>104</v>
      </c>
      <c r="B708" s="302" t="s">
        <v>105</v>
      </c>
      <c r="C708" s="303"/>
      <c r="D708" s="303"/>
      <c r="E708" s="303"/>
      <c r="F708" s="304"/>
      <c r="G708" s="125" t="s">
        <v>104</v>
      </c>
      <c r="H708" s="305"/>
      <c r="I708" s="306"/>
    </row>
    <row r="709" spans="1:9" ht="15" thickBot="1">
      <c r="A709" s="141"/>
      <c r="I709" s="142"/>
    </row>
    <row r="710" spans="1:9">
      <c r="A710" s="307" t="s">
        <v>91</v>
      </c>
      <c r="B710" s="309" t="str">
        <f>PRESUPUESTO!B33</f>
        <v>LIMPIEZA Y PINTURA</v>
      </c>
      <c r="C710" s="310"/>
      <c r="D710" s="311"/>
      <c r="E710" s="315" t="s">
        <v>92</v>
      </c>
      <c r="F710" s="317">
        <f>PRESUPUESTO!A39</f>
        <v>3.06</v>
      </c>
      <c r="G710" s="319" t="s">
        <v>93</v>
      </c>
      <c r="H710" s="321" t="str">
        <f>PRESUPUESTO!B39</f>
        <v>LIMPIEZA LAVADO SUPERFICIE- EQ.PRESION</v>
      </c>
      <c r="I710" s="322"/>
    </row>
    <row r="711" spans="1:9">
      <c r="A711" s="308"/>
      <c r="B711" s="312"/>
      <c r="C711" s="313"/>
      <c r="D711" s="314"/>
      <c r="E711" s="316"/>
      <c r="F711" s="318"/>
      <c r="G711" s="320"/>
      <c r="H711" s="323"/>
      <c r="I711" s="324"/>
    </row>
    <row r="712" spans="1:9">
      <c r="A712" s="325" t="s">
        <v>94</v>
      </c>
      <c r="B712" s="326"/>
      <c r="C712" s="326"/>
      <c r="D712" s="327"/>
      <c r="E712" s="327"/>
      <c r="F712" s="327"/>
      <c r="G712" s="327"/>
      <c r="H712" s="327"/>
      <c r="I712" s="328"/>
    </row>
    <row r="713" spans="1:9">
      <c r="A713" s="101" t="s">
        <v>95</v>
      </c>
      <c r="B713" s="329">
        <f ca="1">B690</f>
        <v>46303</v>
      </c>
      <c r="C713" s="327"/>
      <c r="D713" s="327"/>
      <c r="E713" s="327"/>
      <c r="F713" s="327"/>
      <c r="G713" s="327"/>
      <c r="H713" s="133" t="s">
        <v>96</v>
      </c>
      <c r="I713" s="134">
        <f>G724</f>
        <v>1216</v>
      </c>
    </row>
    <row r="714" spans="1:9">
      <c r="A714" s="330" t="s">
        <v>7</v>
      </c>
      <c r="B714" s="331"/>
      <c r="C714" s="332" t="s">
        <v>97</v>
      </c>
      <c r="D714" s="332"/>
      <c r="E714" s="332"/>
      <c r="F714" s="332"/>
      <c r="G714" s="333"/>
      <c r="H714" s="334" t="s">
        <v>98</v>
      </c>
      <c r="I714" s="335"/>
    </row>
    <row r="715" spans="1:9">
      <c r="A715" s="330"/>
      <c r="B715" s="331"/>
      <c r="C715" s="102" t="s">
        <v>17</v>
      </c>
      <c r="D715" s="102" t="s">
        <v>99</v>
      </c>
      <c r="E715" s="100" t="s">
        <v>54</v>
      </c>
      <c r="F715" s="103" t="s">
        <v>1</v>
      </c>
      <c r="G715" s="104" t="s">
        <v>12</v>
      </c>
      <c r="H715" s="336"/>
      <c r="I715" s="337"/>
    </row>
    <row r="716" spans="1:9">
      <c r="A716" s="277" t="s">
        <v>228</v>
      </c>
      <c r="B716" s="278"/>
      <c r="C716" s="106">
        <v>38</v>
      </c>
      <c r="D716" s="130">
        <v>32</v>
      </c>
      <c r="E716" s="132"/>
      <c r="F716" s="146">
        <f>+C716*D716</f>
        <v>1216</v>
      </c>
      <c r="G716" s="107">
        <f>F716</f>
        <v>1216</v>
      </c>
      <c r="H716" s="338"/>
      <c r="I716" s="339"/>
    </row>
    <row r="717" spans="1:9">
      <c r="A717" s="277"/>
      <c r="B717" s="278"/>
      <c r="C717" s="106"/>
      <c r="D717" s="130"/>
      <c r="E717" s="130"/>
      <c r="F717" s="144"/>
      <c r="G717" s="145"/>
      <c r="H717" s="338"/>
      <c r="I717" s="339"/>
    </row>
    <row r="718" spans="1:9">
      <c r="A718" s="277"/>
      <c r="B718" s="278"/>
      <c r="C718" s="113"/>
      <c r="D718" s="109"/>
      <c r="E718" s="109"/>
      <c r="F718" s="120"/>
      <c r="G718" s="112"/>
      <c r="H718" s="338"/>
      <c r="I718" s="339"/>
    </row>
    <row r="719" spans="1:9">
      <c r="A719" s="277"/>
      <c r="B719" s="278"/>
      <c r="C719" s="110"/>
      <c r="D719" s="109"/>
      <c r="E719" s="109"/>
      <c r="F719" s="111"/>
      <c r="G719" s="112"/>
      <c r="H719" s="338"/>
      <c r="I719" s="339"/>
    </row>
    <row r="720" spans="1:9">
      <c r="A720" s="277"/>
      <c r="B720" s="278"/>
      <c r="C720" s="110"/>
      <c r="D720" s="109"/>
      <c r="E720" s="109"/>
      <c r="F720" s="111"/>
      <c r="G720" s="112"/>
      <c r="H720" s="338"/>
      <c r="I720" s="339"/>
    </row>
    <row r="721" spans="1:9">
      <c r="A721" s="277"/>
      <c r="B721" s="278"/>
      <c r="C721" s="110"/>
      <c r="D721" s="114"/>
      <c r="E721" s="114"/>
      <c r="F721" s="115"/>
      <c r="G721" s="112"/>
      <c r="H721" s="338"/>
      <c r="I721" s="339"/>
    </row>
    <row r="722" spans="1:9">
      <c r="A722" s="277"/>
      <c r="B722" s="278"/>
      <c r="C722" s="110"/>
      <c r="D722" s="116"/>
      <c r="E722" s="116"/>
      <c r="F722" s="117"/>
      <c r="G722" s="118"/>
      <c r="H722" s="338"/>
      <c r="I722" s="339"/>
    </row>
    <row r="723" spans="1:9">
      <c r="A723" s="277"/>
      <c r="B723" s="278"/>
      <c r="C723" s="110"/>
      <c r="D723" s="119"/>
      <c r="E723" s="119"/>
      <c r="F723" s="120"/>
      <c r="G723" s="112"/>
      <c r="H723" s="338"/>
      <c r="I723" s="339"/>
    </row>
    <row r="724" spans="1:9">
      <c r="A724" s="279"/>
      <c r="B724" s="280"/>
      <c r="C724" s="281" t="s">
        <v>20</v>
      </c>
      <c r="D724" s="282"/>
      <c r="E724" s="282"/>
      <c r="F724" s="283"/>
      <c r="G724" s="121">
        <f>SUM(G716:G723)</f>
        <v>1216</v>
      </c>
      <c r="H724" s="316"/>
      <c r="I724" s="337"/>
    </row>
    <row r="725" spans="1:9">
      <c r="A725" s="284" t="s">
        <v>100</v>
      </c>
      <c r="B725" s="285"/>
      <c r="C725" s="285"/>
      <c r="D725" s="285"/>
      <c r="E725" s="285"/>
      <c r="F725" s="285"/>
      <c r="G725" s="285"/>
      <c r="H725" s="285"/>
      <c r="I725" s="286"/>
    </row>
    <row r="726" spans="1:9">
      <c r="A726" s="287"/>
      <c r="B726" s="288"/>
      <c r="C726" s="288"/>
      <c r="D726" s="288"/>
      <c r="E726" s="288"/>
      <c r="F726" s="288"/>
      <c r="G726" s="288"/>
      <c r="H726" s="288"/>
      <c r="I726" s="289"/>
    </row>
    <row r="727" spans="1:9">
      <c r="A727" s="287"/>
      <c r="B727" s="288"/>
      <c r="C727" s="288"/>
      <c r="D727" s="288"/>
      <c r="E727" s="288"/>
      <c r="F727" s="288"/>
      <c r="G727" s="288"/>
      <c r="H727" s="288"/>
      <c r="I727" s="289"/>
    </row>
    <row r="728" spans="1:9">
      <c r="A728" s="290"/>
      <c r="B728" s="288"/>
      <c r="C728" s="288"/>
      <c r="D728" s="288"/>
      <c r="E728" s="288"/>
      <c r="F728" s="288"/>
      <c r="G728" s="291"/>
      <c r="H728" s="291"/>
      <c r="I728" s="292"/>
    </row>
    <row r="729" spans="1:9">
      <c r="A729" s="122" t="s">
        <v>101</v>
      </c>
      <c r="B729" s="293"/>
      <c r="C729" s="294"/>
      <c r="D729" s="294"/>
      <c r="E729" s="294"/>
      <c r="F729" s="295"/>
      <c r="G729" s="123" t="s">
        <v>102</v>
      </c>
      <c r="H729" s="293"/>
      <c r="I729" s="296"/>
    </row>
    <row r="730" spans="1:9">
      <c r="A730" s="122" t="s">
        <v>103</v>
      </c>
      <c r="B730" s="297" t="s">
        <v>107</v>
      </c>
      <c r="C730" s="298"/>
      <c r="D730" s="298"/>
      <c r="E730" s="298"/>
      <c r="F730" s="299"/>
      <c r="G730" s="123" t="s">
        <v>103</v>
      </c>
      <c r="H730" s="300"/>
      <c r="I730" s="301"/>
    </row>
    <row r="731" spans="1:9" ht="15" thickBot="1">
      <c r="A731" s="124" t="s">
        <v>104</v>
      </c>
      <c r="B731" s="302" t="s">
        <v>105</v>
      </c>
      <c r="C731" s="303"/>
      <c r="D731" s="303"/>
      <c r="E731" s="303"/>
      <c r="F731" s="304"/>
      <c r="G731" s="125" t="s">
        <v>104</v>
      </c>
      <c r="H731" s="305"/>
      <c r="I731" s="306"/>
    </row>
    <row r="732" spans="1:9" ht="15" thickBot="1">
      <c r="A732" s="141"/>
      <c r="I732" s="142"/>
    </row>
    <row r="733" spans="1:9">
      <c r="A733" s="307" t="s">
        <v>91</v>
      </c>
      <c r="B733" s="309" t="str">
        <f>PRESUPUESTO!B33</f>
        <v>LIMPIEZA Y PINTURA</v>
      </c>
      <c r="C733" s="310"/>
      <c r="D733" s="311"/>
      <c r="E733" s="315" t="s">
        <v>92</v>
      </c>
      <c r="F733" s="317">
        <f>PRESUPUESTO!A40</f>
        <v>3.07</v>
      </c>
      <c r="G733" s="319" t="s">
        <v>93</v>
      </c>
      <c r="H733" s="321" t="str">
        <f>PRESUPUESTO!B40</f>
        <v xml:space="preserve">ESMALTE SOBRE LAMINA LINEAL </v>
      </c>
      <c r="I733" s="322"/>
    </row>
    <row r="734" spans="1:9">
      <c r="A734" s="308"/>
      <c r="B734" s="312"/>
      <c r="C734" s="313"/>
      <c r="D734" s="314"/>
      <c r="E734" s="316"/>
      <c r="F734" s="318"/>
      <c r="G734" s="320"/>
      <c r="H734" s="323"/>
      <c r="I734" s="324"/>
    </row>
    <row r="735" spans="1:9">
      <c r="A735" s="325" t="s">
        <v>94</v>
      </c>
      <c r="B735" s="326"/>
      <c r="C735" s="326"/>
      <c r="D735" s="327"/>
      <c r="E735" s="327"/>
      <c r="F735" s="327"/>
      <c r="G735" s="327"/>
      <c r="H735" s="327"/>
      <c r="I735" s="328"/>
    </row>
    <row r="736" spans="1:9">
      <c r="A736" s="101" t="s">
        <v>95</v>
      </c>
      <c r="B736" s="329">
        <f ca="1">B713</f>
        <v>46303</v>
      </c>
      <c r="C736" s="327"/>
      <c r="D736" s="327"/>
      <c r="E736" s="327"/>
      <c r="F736" s="327"/>
      <c r="G736" s="327"/>
      <c r="H736" s="133" t="s">
        <v>124</v>
      </c>
      <c r="I736" s="134">
        <f>G747</f>
        <v>1891.5</v>
      </c>
    </row>
    <row r="737" spans="1:9">
      <c r="A737" s="330" t="s">
        <v>7</v>
      </c>
      <c r="B737" s="331"/>
      <c r="C737" s="332" t="s">
        <v>97</v>
      </c>
      <c r="D737" s="332"/>
      <c r="E737" s="332"/>
      <c r="F737" s="332"/>
      <c r="G737" s="333"/>
      <c r="H737" s="334" t="s">
        <v>98</v>
      </c>
      <c r="I737" s="335"/>
    </row>
    <row r="738" spans="1:9">
      <c r="A738" s="330"/>
      <c r="B738" s="331"/>
      <c r="C738" s="102" t="s">
        <v>17</v>
      </c>
      <c r="D738" s="102" t="s">
        <v>99</v>
      </c>
      <c r="E738" s="100" t="s">
        <v>54</v>
      </c>
      <c r="F738" s="103" t="s">
        <v>55</v>
      </c>
      <c r="G738" s="104" t="s">
        <v>12</v>
      </c>
      <c r="H738" s="336"/>
      <c r="I738" s="337"/>
    </row>
    <row r="739" spans="1:9">
      <c r="A739" s="277" t="s">
        <v>232</v>
      </c>
      <c r="B739" s="278"/>
      <c r="C739" s="106">
        <v>27</v>
      </c>
      <c r="D739" s="130">
        <v>31</v>
      </c>
      <c r="E739" s="132"/>
      <c r="F739" s="146">
        <f>+C739*D739</f>
        <v>837</v>
      </c>
      <c r="G739" s="107">
        <f>F739</f>
        <v>837</v>
      </c>
      <c r="H739" s="338"/>
      <c r="I739" s="339"/>
    </row>
    <row r="740" spans="1:9">
      <c r="A740" s="277"/>
      <c r="B740" s="278"/>
      <c r="C740" s="106">
        <v>20</v>
      </c>
      <c r="D740" s="130">
        <v>37.5</v>
      </c>
      <c r="E740" s="132"/>
      <c r="F740" s="146">
        <f t="shared" ref="F740:F743" si="7">+C740*D740</f>
        <v>750</v>
      </c>
      <c r="G740" s="107">
        <f t="shared" ref="G740:G743" si="8">F740</f>
        <v>750</v>
      </c>
      <c r="H740" s="338"/>
      <c r="I740" s="339"/>
    </row>
    <row r="741" spans="1:9">
      <c r="A741" s="277"/>
      <c r="B741" s="278"/>
      <c r="C741" s="106">
        <v>20</v>
      </c>
      <c r="D741" s="130">
        <v>12.2</v>
      </c>
      <c r="E741" s="109"/>
      <c r="F741" s="146">
        <f t="shared" si="7"/>
        <v>244</v>
      </c>
      <c r="G741" s="107">
        <f t="shared" si="8"/>
        <v>244</v>
      </c>
      <c r="H741" s="338"/>
      <c r="I741" s="339"/>
    </row>
    <row r="742" spans="1:9">
      <c r="A742" s="277"/>
      <c r="B742" s="278"/>
      <c r="C742" s="106">
        <v>5</v>
      </c>
      <c r="D742" s="130">
        <v>12.1</v>
      </c>
      <c r="E742" s="109"/>
      <c r="F742" s="146">
        <f t="shared" si="7"/>
        <v>60.5</v>
      </c>
      <c r="G742" s="107">
        <f t="shared" si="8"/>
        <v>60.5</v>
      </c>
      <c r="H742" s="338"/>
      <c r="I742" s="339"/>
    </row>
    <row r="743" spans="1:9">
      <c r="A743" s="277"/>
      <c r="B743" s="278"/>
      <c r="C743" s="106"/>
      <c r="D743" s="130"/>
      <c r="E743" s="109"/>
      <c r="F743" s="146">
        <f t="shared" si="7"/>
        <v>0</v>
      </c>
      <c r="G743" s="107">
        <f t="shared" si="8"/>
        <v>0</v>
      </c>
      <c r="H743" s="338"/>
      <c r="I743" s="339"/>
    </row>
    <row r="744" spans="1:9">
      <c r="A744" s="277"/>
      <c r="B744" s="278"/>
      <c r="C744" s="110"/>
      <c r="D744" s="114"/>
      <c r="E744" s="114"/>
      <c r="F744" s="115"/>
      <c r="G744" s="112"/>
      <c r="H744" s="338"/>
      <c r="I744" s="339"/>
    </row>
    <row r="745" spans="1:9">
      <c r="A745" s="277"/>
      <c r="B745" s="278"/>
      <c r="C745" s="110"/>
      <c r="D745" s="116"/>
      <c r="E745" s="116"/>
      <c r="F745" s="117"/>
      <c r="G745" s="118"/>
      <c r="H745" s="338"/>
      <c r="I745" s="339"/>
    </row>
    <row r="746" spans="1:9">
      <c r="A746" s="277"/>
      <c r="B746" s="278"/>
      <c r="C746" s="110"/>
      <c r="D746" s="119"/>
      <c r="E746" s="119"/>
      <c r="F746" s="120"/>
      <c r="G746" s="112"/>
      <c r="H746" s="338"/>
      <c r="I746" s="339"/>
    </row>
    <row r="747" spans="1:9">
      <c r="A747" s="279"/>
      <c r="B747" s="280"/>
      <c r="C747" s="281" t="s">
        <v>20</v>
      </c>
      <c r="D747" s="282"/>
      <c r="E747" s="282"/>
      <c r="F747" s="283"/>
      <c r="G747" s="121">
        <f>SUM(G739:G746)</f>
        <v>1891.5</v>
      </c>
      <c r="H747" s="316"/>
      <c r="I747" s="337"/>
    </row>
    <row r="748" spans="1:9">
      <c r="A748" s="284" t="s">
        <v>100</v>
      </c>
      <c r="B748" s="285"/>
      <c r="C748" s="285"/>
      <c r="D748" s="285"/>
      <c r="E748" s="285"/>
      <c r="F748" s="285"/>
      <c r="G748" s="285"/>
      <c r="H748" s="285"/>
      <c r="I748" s="286"/>
    </row>
    <row r="749" spans="1:9">
      <c r="A749" s="287"/>
      <c r="B749" s="288"/>
      <c r="C749" s="288"/>
      <c r="D749" s="288"/>
      <c r="E749" s="288"/>
      <c r="F749" s="288"/>
      <c r="G749" s="288"/>
      <c r="H749" s="288"/>
      <c r="I749" s="289"/>
    </row>
    <row r="750" spans="1:9">
      <c r="A750" s="287"/>
      <c r="B750" s="288"/>
      <c r="C750" s="288"/>
      <c r="D750" s="288"/>
      <c r="E750" s="288"/>
      <c r="F750" s="288"/>
      <c r="G750" s="288"/>
      <c r="H750" s="288"/>
      <c r="I750" s="289"/>
    </row>
    <row r="751" spans="1:9">
      <c r="A751" s="290"/>
      <c r="B751" s="288"/>
      <c r="C751" s="288"/>
      <c r="D751" s="288"/>
      <c r="E751" s="288"/>
      <c r="F751" s="288"/>
      <c r="G751" s="291"/>
      <c r="H751" s="291"/>
      <c r="I751" s="292"/>
    </row>
    <row r="752" spans="1:9">
      <c r="A752" s="122" t="s">
        <v>101</v>
      </c>
      <c r="B752" s="293"/>
      <c r="C752" s="294"/>
      <c r="D752" s="294"/>
      <c r="E752" s="294"/>
      <c r="F752" s="295"/>
      <c r="G752" s="123" t="s">
        <v>102</v>
      </c>
      <c r="H752" s="293"/>
      <c r="I752" s="296"/>
    </row>
    <row r="753" spans="1:9">
      <c r="A753" s="122" t="s">
        <v>103</v>
      </c>
      <c r="B753" s="297" t="s">
        <v>107</v>
      </c>
      <c r="C753" s="298"/>
      <c r="D753" s="298"/>
      <c r="E753" s="298"/>
      <c r="F753" s="299"/>
      <c r="G753" s="123" t="s">
        <v>103</v>
      </c>
      <c r="H753" s="300"/>
      <c r="I753" s="301"/>
    </row>
    <row r="754" spans="1:9" ht="15" thickBot="1">
      <c r="A754" s="124" t="s">
        <v>104</v>
      </c>
      <c r="B754" s="302" t="s">
        <v>105</v>
      </c>
      <c r="C754" s="303"/>
      <c r="D754" s="303"/>
      <c r="E754" s="303"/>
      <c r="F754" s="304"/>
      <c r="G754" s="125" t="s">
        <v>104</v>
      </c>
      <c r="H754" s="305"/>
      <c r="I754" s="306"/>
    </row>
    <row r="755" spans="1:9" ht="15" thickBot="1">
      <c r="A755" s="141"/>
      <c r="I755" s="142"/>
    </row>
    <row r="756" spans="1:9">
      <c r="A756" s="307" t="s">
        <v>91</v>
      </c>
      <c r="B756" s="309" t="str">
        <f>PRESUPUESTO!B33</f>
        <v>LIMPIEZA Y PINTURA</v>
      </c>
      <c r="C756" s="310"/>
      <c r="D756" s="311"/>
      <c r="E756" s="315" t="s">
        <v>92</v>
      </c>
      <c r="F756" s="317">
        <f>PRESUPUESTO!A41</f>
        <v>3.08</v>
      </c>
      <c r="G756" s="319" t="s">
        <v>93</v>
      </c>
      <c r="H756" s="321" t="str">
        <f>PRESUPUESTO!B41</f>
        <v>LIMPIEZA LAVADO PISO [AC.MURIATICO 10%]</v>
      </c>
      <c r="I756" s="322"/>
    </row>
    <row r="757" spans="1:9">
      <c r="A757" s="308"/>
      <c r="B757" s="312"/>
      <c r="C757" s="313"/>
      <c r="D757" s="314"/>
      <c r="E757" s="316"/>
      <c r="F757" s="318"/>
      <c r="G757" s="320"/>
      <c r="H757" s="323"/>
      <c r="I757" s="324"/>
    </row>
    <row r="758" spans="1:9">
      <c r="A758" s="325" t="s">
        <v>94</v>
      </c>
      <c r="B758" s="326"/>
      <c r="C758" s="326"/>
      <c r="D758" s="327"/>
      <c r="E758" s="327"/>
      <c r="F758" s="327"/>
      <c r="G758" s="327"/>
      <c r="H758" s="327"/>
      <c r="I758" s="328"/>
    </row>
    <row r="759" spans="1:9">
      <c r="A759" s="101" t="s">
        <v>95</v>
      </c>
      <c r="B759" s="329">
        <f ca="1">B736</f>
        <v>46303</v>
      </c>
      <c r="C759" s="327"/>
      <c r="D759" s="327"/>
      <c r="E759" s="327"/>
      <c r="F759" s="327"/>
      <c r="G759" s="327"/>
      <c r="H759" s="133" t="s">
        <v>240</v>
      </c>
      <c r="I759" s="134">
        <f>G770</f>
        <v>540</v>
      </c>
    </row>
    <row r="760" spans="1:9">
      <c r="A760" s="330" t="s">
        <v>7</v>
      </c>
      <c r="B760" s="331"/>
      <c r="C760" s="332" t="s">
        <v>97</v>
      </c>
      <c r="D760" s="332"/>
      <c r="E760" s="332"/>
      <c r="F760" s="332"/>
      <c r="G760" s="333"/>
      <c r="H760" s="334" t="s">
        <v>98</v>
      </c>
      <c r="I760" s="335"/>
    </row>
    <row r="761" spans="1:9">
      <c r="A761" s="330"/>
      <c r="B761" s="331"/>
      <c r="C761" s="102" t="s">
        <v>17</v>
      </c>
      <c r="D761" s="102" t="s">
        <v>99</v>
      </c>
      <c r="E761" s="100" t="s">
        <v>54</v>
      </c>
      <c r="F761" s="103" t="s">
        <v>1</v>
      </c>
      <c r="G761" s="104" t="s">
        <v>12</v>
      </c>
      <c r="H761" s="336"/>
      <c r="I761" s="337"/>
    </row>
    <row r="762" spans="1:9">
      <c r="A762" s="277" t="s">
        <v>241</v>
      </c>
      <c r="B762" s="278"/>
      <c r="C762" s="106">
        <v>18</v>
      </c>
      <c r="D762" s="130">
        <v>30</v>
      </c>
      <c r="E762" s="132"/>
      <c r="F762" s="146">
        <f>+C762*D762</f>
        <v>540</v>
      </c>
      <c r="G762" s="107">
        <f>F762</f>
        <v>540</v>
      </c>
      <c r="H762" s="338"/>
      <c r="I762" s="339"/>
    </row>
    <row r="763" spans="1:9">
      <c r="A763" s="277"/>
      <c r="B763" s="278"/>
      <c r="C763" s="106"/>
      <c r="D763" s="130"/>
      <c r="E763" s="130"/>
      <c r="F763" s="144"/>
      <c r="G763" s="145"/>
      <c r="H763" s="338"/>
      <c r="I763" s="339"/>
    </row>
    <row r="764" spans="1:9">
      <c r="A764" s="277"/>
      <c r="B764" s="278"/>
      <c r="C764" s="113"/>
      <c r="D764" s="109"/>
      <c r="E764" s="109"/>
      <c r="F764" s="120"/>
      <c r="G764" s="112"/>
      <c r="H764" s="338"/>
      <c r="I764" s="339"/>
    </row>
    <row r="765" spans="1:9">
      <c r="A765" s="277"/>
      <c r="B765" s="278"/>
      <c r="C765" s="110"/>
      <c r="D765" s="109"/>
      <c r="E765" s="109"/>
      <c r="F765" s="111"/>
      <c r="G765" s="112"/>
      <c r="H765" s="338"/>
      <c r="I765" s="339"/>
    </row>
    <row r="766" spans="1:9">
      <c r="A766" s="277"/>
      <c r="B766" s="278"/>
      <c r="C766" s="110"/>
      <c r="D766" s="109"/>
      <c r="E766" s="109"/>
      <c r="F766" s="111"/>
      <c r="G766" s="112"/>
      <c r="H766" s="338"/>
      <c r="I766" s="339"/>
    </row>
    <row r="767" spans="1:9">
      <c r="A767" s="277"/>
      <c r="B767" s="278"/>
      <c r="C767" s="110"/>
      <c r="D767" s="114"/>
      <c r="E767" s="114"/>
      <c r="F767" s="115"/>
      <c r="G767" s="112"/>
      <c r="H767" s="338"/>
      <c r="I767" s="339"/>
    </row>
    <row r="768" spans="1:9">
      <c r="A768" s="277"/>
      <c r="B768" s="278"/>
      <c r="C768" s="110"/>
      <c r="D768" s="116"/>
      <c r="E768" s="116"/>
      <c r="F768" s="117"/>
      <c r="G768" s="118"/>
      <c r="H768" s="338"/>
      <c r="I768" s="339"/>
    </row>
    <row r="769" spans="1:9">
      <c r="A769" s="277"/>
      <c r="B769" s="278"/>
      <c r="C769" s="110"/>
      <c r="D769" s="119"/>
      <c r="E769" s="119"/>
      <c r="F769" s="120"/>
      <c r="G769" s="112"/>
      <c r="H769" s="338"/>
      <c r="I769" s="339"/>
    </row>
    <row r="770" spans="1:9">
      <c r="A770" s="279"/>
      <c r="B770" s="280"/>
      <c r="C770" s="281" t="s">
        <v>20</v>
      </c>
      <c r="D770" s="282"/>
      <c r="E770" s="282"/>
      <c r="F770" s="283"/>
      <c r="G770" s="121">
        <f>SUM(G762:G769)</f>
        <v>540</v>
      </c>
      <c r="H770" s="316"/>
      <c r="I770" s="337"/>
    </row>
    <row r="771" spans="1:9">
      <c r="A771" s="284" t="s">
        <v>100</v>
      </c>
      <c r="B771" s="285"/>
      <c r="C771" s="285"/>
      <c r="D771" s="285"/>
      <c r="E771" s="285"/>
      <c r="F771" s="285"/>
      <c r="G771" s="285"/>
      <c r="H771" s="285"/>
      <c r="I771" s="286"/>
    </row>
    <row r="772" spans="1:9">
      <c r="A772" s="287"/>
      <c r="B772" s="288"/>
      <c r="C772" s="288"/>
      <c r="D772" s="288"/>
      <c r="E772" s="288"/>
      <c r="F772" s="288"/>
      <c r="G772" s="288"/>
      <c r="H772" s="288"/>
      <c r="I772" s="289"/>
    </row>
    <row r="773" spans="1:9">
      <c r="A773" s="287"/>
      <c r="B773" s="288"/>
      <c r="C773" s="288"/>
      <c r="D773" s="288"/>
      <c r="E773" s="288"/>
      <c r="F773" s="288"/>
      <c r="G773" s="288"/>
      <c r="H773" s="288"/>
      <c r="I773" s="289"/>
    </row>
    <row r="774" spans="1:9">
      <c r="A774" s="290"/>
      <c r="B774" s="288"/>
      <c r="C774" s="288"/>
      <c r="D774" s="288"/>
      <c r="E774" s="288"/>
      <c r="F774" s="288"/>
      <c r="G774" s="291"/>
      <c r="H774" s="291"/>
      <c r="I774" s="292"/>
    </row>
    <row r="775" spans="1:9">
      <c r="A775" s="122" t="s">
        <v>101</v>
      </c>
      <c r="B775" s="293"/>
      <c r="C775" s="294"/>
      <c r="D775" s="294"/>
      <c r="E775" s="294"/>
      <c r="F775" s="295"/>
      <c r="G775" s="123" t="s">
        <v>102</v>
      </c>
      <c r="H775" s="293"/>
      <c r="I775" s="296"/>
    </row>
    <row r="776" spans="1:9">
      <c r="A776" s="122" t="s">
        <v>103</v>
      </c>
      <c r="B776" s="297" t="s">
        <v>107</v>
      </c>
      <c r="C776" s="298"/>
      <c r="D776" s="298"/>
      <c r="E776" s="298"/>
      <c r="F776" s="299"/>
      <c r="G776" s="123" t="s">
        <v>103</v>
      </c>
      <c r="H776" s="300"/>
      <c r="I776" s="301"/>
    </row>
    <row r="777" spans="1:9" ht="15" thickBot="1">
      <c r="A777" s="124" t="s">
        <v>104</v>
      </c>
      <c r="B777" s="302" t="s">
        <v>105</v>
      </c>
      <c r="C777" s="303"/>
      <c r="D777" s="303"/>
      <c r="E777" s="303"/>
      <c r="F777" s="304"/>
      <c r="G777" s="125" t="s">
        <v>104</v>
      </c>
      <c r="H777" s="305"/>
      <c r="I777" s="306"/>
    </row>
    <row r="778" spans="1:9" ht="15" thickBot="1">
      <c r="A778" s="141"/>
      <c r="I778" s="142"/>
    </row>
    <row r="779" spans="1:9">
      <c r="A779" s="307" t="s">
        <v>91</v>
      </c>
      <c r="B779" s="309" t="str">
        <f>PRESUPUESTO!B33</f>
        <v>LIMPIEZA Y PINTURA</v>
      </c>
      <c r="C779" s="310"/>
      <c r="D779" s="311"/>
      <c r="E779" s="315" t="s">
        <v>92</v>
      </c>
      <c r="F779" s="317">
        <f>PRESUPUESTO!A42</f>
        <v>3.09</v>
      </c>
      <c r="G779" s="319" t="s">
        <v>93</v>
      </c>
      <c r="H779" s="321" t="str">
        <f>PRESUPUESTO!B42</f>
        <v>ESMALTE LINEA DEMARCACION</v>
      </c>
      <c r="I779" s="322"/>
    </row>
    <row r="780" spans="1:9">
      <c r="A780" s="308"/>
      <c r="B780" s="312"/>
      <c r="C780" s="313"/>
      <c r="D780" s="314"/>
      <c r="E780" s="316"/>
      <c r="F780" s="318"/>
      <c r="G780" s="320"/>
      <c r="H780" s="323"/>
      <c r="I780" s="324"/>
    </row>
    <row r="781" spans="1:9">
      <c r="A781" s="325" t="s">
        <v>94</v>
      </c>
      <c r="B781" s="326"/>
      <c r="C781" s="326"/>
      <c r="D781" s="327"/>
      <c r="E781" s="327"/>
      <c r="F781" s="327"/>
      <c r="G781" s="327"/>
      <c r="H781" s="327"/>
      <c r="I781" s="328"/>
    </row>
    <row r="782" spans="1:9">
      <c r="A782" s="101" t="s">
        <v>95</v>
      </c>
      <c r="B782" s="329">
        <f ca="1">B759</f>
        <v>46303</v>
      </c>
      <c r="C782" s="327"/>
      <c r="D782" s="327"/>
      <c r="E782" s="327"/>
      <c r="F782" s="327"/>
      <c r="G782" s="327"/>
      <c r="H782" s="133" t="s">
        <v>124</v>
      </c>
      <c r="I782" s="134">
        <f>G793</f>
        <v>451.99</v>
      </c>
    </row>
    <row r="783" spans="1:9">
      <c r="A783" s="330" t="s">
        <v>7</v>
      </c>
      <c r="B783" s="331"/>
      <c r="C783" s="332" t="s">
        <v>97</v>
      </c>
      <c r="D783" s="332"/>
      <c r="E783" s="332"/>
      <c r="F783" s="332"/>
      <c r="G783" s="333"/>
      <c r="H783" s="334" t="s">
        <v>98</v>
      </c>
      <c r="I783" s="335"/>
    </row>
    <row r="784" spans="1:9">
      <c r="A784" s="330"/>
      <c r="B784" s="331"/>
      <c r="C784" s="102" t="s">
        <v>17</v>
      </c>
      <c r="D784" s="102" t="s">
        <v>99</v>
      </c>
      <c r="E784" s="100" t="s">
        <v>54</v>
      </c>
      <c r="F784" s="103" t="s">
        <v>55</v>
      </c>
      <c r="G784" s="104" t="s">
        <v>12</v>
      </c>
      <c r="H784" s="336"/>
      <c r="I784" s="337"/>
    </row>
    <row r="785" spans="1:9" ht="31.5" customHeight="1">
      <c r="A785" s="277" t="s">
        <v>244</v>
      </c>
      <c r="B785" s="278"/>
      <c r="C785" s="106">
        <v>452</v>
      </c>
      <c r="D785" s="130"/>
      <c r="E785" s="132"/>
      <c r="F785" s="146">
        <v>451.99</v>
      </c>
      <c r="G785" s="107">
        <f>F785</f>
        <v>451.99</v>
      </c>
      <c r="H785" s="338"/>
      <c r="I785" s="339"/>
    </row>
    <row r="786" spans="1:9">
      <c r="A786" s="277"/>
      <c r="B786" s="278"/>
      <c r="C786" s="106"/>
      <c r="D786" s="130"/>
      <c r="E786" s="132"/>
      <c r="F786" s="144"/>
      <c r="G786" s="107"/>
      <c r="H786" s="338"/>
      <c r="I786" s="339"/>
    </row>
    <row r="787" spans="1:9">
      <c r="A787" s="277"/>
      <c r="B787" s="278"/>
      <c r="C787" s="113"/>
      <c r="D787" s="109"/>
      <c r="E787" s="132"/>
      <c r="F787" s="144"/>
      <c r="G787" s="107"/>
      <c r="H787" s="338"/>
      <c r="I787" s="339"/>
    </row>
    <row r="788" spans="1:9">
      <c r="A788" s="277"/>
      <c r="B788" s="278"/>
      <c r="C788" s="113"/>
      <c r="D788" s="109"/>
      <c r="E788" s="132"/>
      <c r="F788" s="144"/>
      <c r="G788" s="107"/>
      <c r="H788" s="338"/>
      <c r="I788" s="339"/>
    </row>
    <row r="789" spans="1:9">
      <c r="A789" s="277"/>
      <c r="B789" s="278"/>
      <c r="C789" s="110"/>
      <c r="D789" s="109"/>
      <c r="E789" s="109"/>
      <c r="F789" s="144"/>
      <c r="G789" s="107"/>
      <c r="H789" s="338"/>
      <c r="I789" s="339"/>
    </row>
    <row r="790" spans="1:9">
      <c r="A790" s="277"/>
      <c r="B790" s="278"/>
      <c r="C790" s="110"/>
      <c r="D790" s="114"/>
      <c r="E790" s="114"/>
      <c r="F790" s="144"/>
      <c r="G790" s="107"/>
      <c r="H790" s="338"/>
      <c r="I790" s="339"/>
    </row>
    <row r="791" spans="1:9">
      <c r="A791" s="277"/>
      <c r="B791" s="278"/>
      <c r="C791" s="110"/>
      <c r="D791" s="116"/>
      <c r="E791" s="116"/>
      <c r="F791" s="117"/>
      <c r="G791" s="118"/>
      <c r="H791" s="338"/>
      <c r="I791" s="339"/>
    </row>
    <row r="792" spans="1:9">
      <c r="A792" s="277"/>
      <c r="B792" s="278"/>
      <c r="C792" s="110"/>
      <c r="D792" s="119"/>
      <c r="E792" s="119"/>
      <c r="F792" s="120"/>
      <c r="G792" s="112"/>
      <c r="H792" s="338"/>
      <c r="I792" s="339"/>
    </row>
    <row r="793" spans="1:9">
      <c r="A793" s="279"/>
      <c r="B793" s="280"/>
      <c r="C793" s="281" t="s">
        <v>20</v>
      </c>
      <c r="D793" s="282"/>
      <c r="E793" s="282"/>
      <c r="F793" s="283"/>
      <c r="G793" s="121">
        <f>SUM(G785:G792)</f>
        <v>451.99</v>
      </c>
      <c r="H793" s="316"/>
      <c r="I793" s="337"/>
    </row>
    <row r="794" spans="1:9">
      <c r="A794" s="284" t="s">
        <v>100</v>
      </c>
      <c r="B794" s="285"/>
      <c r="C794" s="285"/>
      <c r="D794" s="285"/>
      <c r="E794" s="285"/>
      <c r="F794" s="285"/>
      <c r="G794" s="285"/>
      <c r="H794" s="285"/>
      <c r="I794" s="286"/>
    </row>
    <row r="795" spans="1:9">
      <c r="A795" s="287"/>
      <c r="B795" s="288"/>
      <c r="C795" s="288"/>
      <c r="D795" s="288"/>
      <c r="E795" s="288"/>
      <c r="F795" s="288"/>
      <c r="G795" s="288"/>
      <c r="H795" s="288"/>
      <c r="I795" s="289"/>
    </row>
    <row r="796" spans="1:9">
      <c r="A796" s="287"/>
      <c r="B796" s="288"/>
      <c r="C796" s="288"/>
      <c r="D796" s="288"/>
      <c r="E796" s="288"/>
      <c r="F796" s="288"/>
      <c r="G796" s="288"/>
      <c r="H796" s="288"/>
      <c r="I796" s="289"/>
    </row>
    <row r="797" spans="1:9">
      <c r="A797" s="290"/>
      <c r="B797" s="288"/>
      <c r="C797" s="288"/>
      <c r="D797" s="288"/>
      <c r="E797" s="288"/>
      <c r="F797" s="288"/>
      <c r="G797" s="291"/>
      <c r="H797" s="291"/>
      <c r="I797" s="292"/>
    </row>
    <row r="798" spans="1:9">
      <c r="A798" s="122" t="s">
        <v>101</v>
      </c>
      <c r="B798" s="293"/>
      <c r="C798" s="294"/>
      <c r="D798" s="294"/>
      <c r="E798" s="294"/>
      <c r="F798" s="295"/>
      <c r="G798" s="123" t="s">
        <v>102</v>
      </c>
      <c r="H798" s="293"/>
      <c r="I798" s="296"/>
    </row>
    <row r="799" spans="1:9">
      <c r="A799" s="122" t="s">
        <v>103</v>
      </c>
      <c r="B799" s="297" t="s">
        <v>107</v>
      </c>
      <c r="C799" s="298"/>
      <c r="D799" s="298"/>
      <c r="E799" s="298"/>
      <c r="F799" s="299"/>
      <c r="G799" s="123" t="s">
        <v>103</v>
      </c>
      <c r="H799" s="300"/>
      <c r="I799" s="301"/>
    </row>
    <row r="800" spans="1:9" ht="15" thickBot="1">
      <c r="A800" s="124" t="s">
        <v>104</v>
      </c>
      <c r="B800" s="302" t="s">
        <v>105</v>
      </c>
      <c r="C800" s="303"/>
      <c r="D800" s="303"/>
      <c r="E800" s="303"/>
      <c r="F800" s="304"/>
      <c r="G800" s="125" t="s">
        <v>104</v>
      </c>
      <c r="H800" s="305"/>
      <c r="I800" s="306"/>
    </row>
    <row r="801" spans="1:9" ht="15" thickBot="1">
      <c r="A801" s="141"/>
      <c r="I801" s="142"/>
    </row>
    <row r="802" spans="1:9">
      <c r="A802" s="307" t="s">
        <v>91</v>
      </c>
      <c r="B802" s="309" t="str">
        <f>PRESUPUESTO!B33</f>
        <v>LIMPIEZA Y PINTURA</v>
      </c>
      <c r="C802" s="310"/>
      <c r="D802" s="311"/>
      <c r="E802" s="315" t="s">
        <v>92</v>
      </c>
      <c r="F802" s="317">
        <f>PRESUPUESTO!A43</f>
        <v>3.1</v>
      </c>
      <c r="G802" s="319" t="s">
        <v>93</v>
      </c>
      <c r="H802" s="321" t="str">
        <f>PRESUPUESTO!B43</f>
        <v>ESMALTE NAVE METALICA H&lt;=2.2M A&lt;=1.0M-2C</v>
      </c>
      <c r="I802" s="322"/>
    </row>
    <row r="803" spans="1:9">
      <c r="A803" s="308"/>
      <c r="B803" s="312"/>
      <c r="C803" s="313"/>
      <c r="D803" s="314"/>
      <c r="E803" s="316"/>
      <c r="F803" s="318"/>
      <c r="G803" s="320"/>
      <c r="H803" s="323"/>
      <c r="I803" s="324"/>
    </row>
    <row r="804" spans="1:9">
      <c r="A804" s="325" t="s">
        <v>94</v>
      </c>
      <c r="B804" s="326"/>
      <c r="C804" s="326"/>
      <c r="D804" s="327"/>
      <c r="E804" s="327"/>
      <c r="F804" s="327"/>
      <c r="G804" s="327"/>
      <c r="H804" s="327"/>
      <c r="I804" s="328"/>
    </row>
    <row r="805" spans="1:9">
      <c r="A805" s="101" t="s">
        <v>95</v>
      </c>
      <c r="B805" s="329">
        <f ca="1">B782</f>
        <v>46303</v>
      </c>
      <c r="C805" s="327"/>
      <c r="D805" s="327"/>
      <c r="E805" s="327"/>
      <c r="F805" s="327"/>
      <c r="G805" s="327"/>
      <c r="H805" s="133" t="s">
        <v>106</v>
      </c>
      <c r="I805" s="134">
        <f>G816</f>
        <v>23</v>
      </c>
    </row>
    <row r="806" spans="1:9">
      <c r="A806" s="330" t="s">
        <v>7</v>
      </c>
      <c r="B806" s="331"/>
      <c r="C806" s="332" t="s">
        <v>97</v>
      </c>
      <c r="D806" s="332"/>
      <c r="E806" s="332"/>
      <c r="F806" s="332"/>
      <c r="G806" s="333"/>
      <c r="H806" s="334" t="s">
        <v>98</v>
      </c>
      <c r="I806" s="335"/>
    </row>
    <row r="807" spans="1:9">
      <c r="A807" s="330"/>
      <c r="B807" s="331"/>
      <c r="C807" s="102" t="s">
        <v>17</v>
      </c>
      <c r="D807" s="102" t="s">
        <v>99</v>
      </c>
      <c r="E807" s="100" t="s">
        <v>54</v>
      </c>
      <c r="F807" s="103" t="s">
        <v>3</v>
      </c>
      <c r="G807" s="104" t="s">
        <v>12</v>
      </c>
      <c r="H807" s="336"/>
      <c r="I807" s="337"/>
    </row>
    <row r="808" spans="1:9" ht="32.25" customHeight="1">
      <c r="A808" s="277" t="s">
        <v>248</v>
      </c>
      <c r="B808" s="278"/>
      <c r="C808" s="106"/>
      <c r="D808" s="130"/>
      <c r="E808" s="132"/>
      <c r="F808" s="146">
        <v>9</v>
      </c>
      <c r="G808" s="107">
        <f>F808</f>
        <v>9</v>
      </c>
      <c r="H808" s="338"/>
      <c r="I808" s="339"/>
    </row>
    <row r="809" spans="1:9">
      <c r="A809" s="277" t="s">
        <v>144</v>
      </c>
      <c r="B809" s="278"/>
      <c r="C809" s="106"/>
      <c r="D809" s="130"/>
      <c r="E809" s="132"/>
      <c r="F809" s="144">
        <v>4</v>
      </c>
      <c r="G809" s="107">
        <f t="shared" ref="G809:G810" si="9">F809</f>
        <v>4</v>
      </c>
      <c r="H809" s="338"/>
      <c r="I809" s="339"/>
    </row>
    <row r="810" spans="1:9" ht="28.5" customHeight="1">
      <c r="A810" s="277" t="s">
        <v>249</v>
      </c>
      <c r="B810" s="278"/>
      <c r="C810" s="113"/>
      <c r="D810" s="109"/>
      <c r="E810" s="132"/>
      <c r="F810" s="144">
        <v>10</v>
      </c>
      <c r="G810" s="107">
        <f t="shared" si="9"/>
        <v>10</v>
      </c>
      <c r="H810" s="338"/>
      <c r="I810" s="339"/>
    </row>
    <row r="811" spans="1:9">
      <c r="A811" s="277"/>
      <c r="B811" s="278"/>
      <c r="C811" s="113"/>
      <c r="D811" s="109"/>
      <c r="E811" s="132"/>
      <c r="F811" s="144"/>
      <c r="G811" s="107"/>
      <c r="H811" s="338"/>
      <c r="I811" s="339"/>
    </row>
    <row r="812" spans="1:9">
      <c r="A812" s="277"/>
      <c r="B812" s="278"/>
      <c r="C812" s="110"/>
      <c r="D812" s="109"/>
      <c r="E812" s="109"/>
      <c r="F812" s="144"/>
      <c r="G812" s="107"/>
      <c r="H812" s="338"/>
      <c r="I812" s="339"/>
    </row>
    <row r="813" spans="1:9">
      <c r="A813" s="277"/>
      <c r="B813" s="278"/>
      <c r="C813" s="110"/>
      <c r="D813" s="114"/>
      <c r="E813" s="114"/>
      <c r="F813" s="144"/>
      <c r="G813" s="107"/>
      <c r="H813" s="338"/>
      <c r="I813" s="339"/>
    </row>
    <row r="814" spans="1:9">
      <c r="A814" s="277"/>
      <c r="B814" s="278"/>
      <c r="C814" s="110"/>
      <c r="D814" s="116"/>
      <c r="E814" s="116"/>
      <c r="F814" s="117"/>
      <c r="G814" s="118"/>
      <c r="H814" s="338"/>
      <c r="I814" s="339"/>
    </row>
    <row r="815" spans="1:9">
      <c r="A815" s="277"/>
      <c r="B815" s="278"/>
      <c r="C815" s="110"/>
      <c r="D815" s="119"/>
      <c r="E815" s="119"/>
      <c r="F815" s="120"/>
      <c r="G815" s="112"/>
      <c r="H815" s="338"/>
      <c r="I815" s="339"/>
    </row>
    <row r="816" spans="1:9">
      <c r="A816" s="279"/>
      <c r="B816" s="280"/>
      <c r="C816" s="281" t="s">
        <v>20</v>
      </c>
      <c r="D816" s="282"/>
      <c r="E816" s="282"/>
      <c r="F816" s="283"/>
      <c r="G816" s="121">
        <f>SUM(G808:G815)</f>
        <v>23</v>
      </c>
      <c r="H816" s="316"/>
      <c r="I816" s="337"/>
    </row>
    <row r="817" spans="1:9">
      <c r="A817" s="284" t="s">
        <v>100</v>
      </c>
      <c r="B817" s="285"/>
      <c r="C817" s="285"/>
      <c r="D817" s="285"/>
      <c r="E817" s="285"/>
      <c r="F817" s="285"/>
      <c r="G817" s="285"/>
      <c r="H817" s="285"/>
      <c r="I817" s="286"/>
    </row>
    <row r="818" spans="1:9">
      <c r="A818" s="287"/>
      <c r="B818" s="288"/>
      <c r="C818" s="288"/>
      <c r="D818" s="288"/>
      <c r="E818" s="288"/>
      <c r="F818" s="288"/>
      <c r="G818" s="288"/>
      <c r="H818" s="288"/>
      <c r="I818" s="289"/>
    </row>
    <row r="819" spans="1:9">
      <c r="A819" s="287"/>
      <c r="B819" s="288"/>
      <c r="C819" s="288"/>
      <c r="D819" s="288"/>
      <c r="E819" s="288"/>
      <c r="F819" s="288"/>
      <c r="G819" s="288"/>
      <c r="H819" s="288"/>
      <c r="I819" s="289"/>
    </row>
    <row r="820" spans="1:9">
      <c r="A820" s="290"/>
      <c r="B820" s="288"/>
      <c r="C820" s="288"/>
      <c r="D820" s="288"/>
      <c r="E820" s="288"/>
      <c r="F820" s="288"/>
      <c r="G820" s="291"/>
      <c r="H820" s="291"/>
      <c r="I820" s="292"/>
    </row>
    <row r="821" spans="1:9">
      <c r="A821" s="122" t="s">
        <v>101</v>
      </c>
      <c r="B821" s="293"/>
      <c r="C821" s="294"/>
      <c r="D821" s="294"/>
      <c r="E821" s="294"/>
      <c r="F821" s="295"/>
      <c r="G821" s="123" t="s">
        <v>102</v>
      </c>
      <c r="H821" s="293"/>
      <c r="I821" s="296"/>
    </row>
    <row r="822" spans="1:9">
      <c r="A822" s="122" t="s">
        <v>103</v>
      </c>
      <c r="B822" s="297" t="s">
        <v>107</v>
      </c>
      <c r="C822" s="298"/>
      <c r="D822" s="298"/>
      <c r="E822" s="298"/>
      <c r="F822" s="299"/>
      <c r="G822" s="123" t="s">
        <v>103</v>
      </c>
      <c r="H822" s="300"/>
      <c r="I822" s="301"/>
    </row>
    <row r="823" spans="1:9" ht="15" thickBot="1">
      <c r="A823" s="124" t="s">
        <v>104</v>
      </c>
      <c r="B823" s="302" t="s">
        <v>105</v>
      </c>
      <c r="C823" s="303"/>
      <c r="D823" s="303"/>
      <c r="E823" s="303"/>
      <c r="F823" s="304"/>
      <c r="G823" s="125" t="s">
        <v>104</v>
      </c>
      <c r="H823" s="305"/>
      <c r="I823" s="306"/>
    </row>
    <row r="824" spans="1:9" ht="15" thickBot="1">
      <c r="A824" s="141"/>
      <c r="I824" s="142"/>
    </row>
    <row r="825" spans="1:9">
      <c r="A825" s="307" t="s">
        <v>91</v>
      </c>
      <c r="B825" s="309" t="str">
        <f>PRESUPUESTO!B33</f>
        <v>LIMPIEZA Y PINTURA</v>
      </c>
      <c r="C825" s="310"/>
      <c r="D825" s="311"/>
      <c r="E825" s="315" t="s">
        <v>92</v>
      </c>
      <c r="F825" s="317">
        <f>PRESUPUESTO!A44</f>
        <v>3.11</v>
      </c>
      <c r="G825" s="319" t="s">
        <v>93</v>
      </c>
      <c r="H825" s="321" t="str">
        <f>PRESUPUESTO!B44</f>
        <v>REPINTE VENTANA - REJA</v>
      </c>
      <c r="I825" s="322"/>
    </row>
    <row r="826" spans="1:9">
      <c r="A826" s="308"/>
      <c r="B826" s="312"/>
      <c r="C826" s="313"/>
      <c r="D826" s="314"/>
      <c r="E826" s="316"/>
      <c r="F826" s="318"/>
      <c r="G826" s="320"/>
      <c r="H826" s="323"/>
      <c r="I826" s="324"/>
    </row>
    <row r="827" spans="1:9">
      <c r="A827" s="325" t="s">
        <v>94</v>
      </c>
      <c r="B827" s="326"/>
      <c r="C827" s="326"/>
      <c r="D827" s="327"/>
      <c r="E827" s="327"/>
      <c r="F827" s="327"/>
      <c r="G827" s="327"/>
      <c r="H827" s="327"/>
      <c r="I827" s="328"/>
    </row>
    <row r="828" spans="1:9">
      <c r="A828" s="101" t="s">
        <v>95</v>
      </c>
      <c r="B828" s="329">
        <f ca="1">B805</f>
        <v>46303</v>
      </c>
      <c r="C828" s="327"/>
      <c r="D828" s="327"/>
      <c r="E828" s="327"/>
      <c r="F828" s="327"/>
      <c r="G828" s="327"/>
      <c r="H828" s="133" t="s">
        <v>96</v>
      </c>
      <c r="I828" s="134">
        <f>G843</f>
        <v>65.959999999999994</v>
      </c>
    </row>
    <row r="829" spans="1:9">
      <c r="A829" s="330" t="s">
        <v>7</v>
      </c>
      <c r="B829" s="331"/>
      <c r="C829" s="332" t="s">
        <v>97</v>
      </c>
      <c r="D829" s="332"/>
      <c r="E829" s="332"/>
      <c r="F829" s="332"/>
      <c r="G829" s="333"/>
      <c r="H829" s="334" t="s">
        <v>98</v>
      </c>
      <c r="I829" s="335"/>
    </row>
    <row r="830" spans="1:9">
      <c r="A830" s="330"/>
      <c r="B830" s="331"/>
      <c r="C830" s="102" t="s">
        <v>17</v>
      </c>
      <c r="D830" s="102" t="s">
        <v>99</v>
      </c>
      <c r="E830" s="100" t="s">
        <v>54</v>
      </c>
      <c r="F830" s="103" t="s">
        <v>1</v>
      </c>
      <c r="G830" s="104" t="s">
        <v>12</v>
      </c>
      <c r="H830" s="336"/>
      <c r="I830" s="337"/>
    </row>
    <row r="831" spans="1:9">
      <c r="A831" s="277" t="s">
        <v>255</v>
      </c>
      <c r="B831" s="278"/>
      <c r="C831" s="106">
        <v>11.99</v>
      </c>
      <c r="D831" s="130">
        <v>0.5</v>
      </c>
      <c r="E831" s="132"/>
      <c r="F831" s="146">
        <f>+C831*D831</f>
        <v>5.9950000000000001</v>
      </c>
      <c r="G831" s="107">
        <f>F831</f>
        <v>5.9950000000000001</v>
      </c>
      <c r="H831" s="338"/>
      <c r="I831" s="339"/>
    </row>
    <row r="832" spans="1:9" ht="32.25" customHeight="1">
      <c r="A832" s="277" t="s">
        <v>256</v>
      </c>
      <c r="B832" s="278"/>
      <c r="C832" s="106">
        <v>2</v>
      </c>
      <c r="D832" s="130">
        <v>1</v>
      </c>
      <c r="E832" s="132"/>
      <c r="F832" s="146">
        <f t="shared" ref="F832:F836" si="10">+C832*D832</f>
        <v>2</v>
      </c>
      <c r="G832" s="107">
        <f t="shared" ref="G832:G836" si="11">F832</f>
        <v>2</v>
      </c>
      <c r="H832" s="338"/>
      <c r="I832" s="339"/>
    </row>
    <row r="833" spans="1:13">
      <c r="A833" s="277" t="s">
        <v>257</v>
      </c>
      <c r="B833" s="278"/>
      <c r="C833" s="113">
        <v>6</v>
      </c>
      <c r="D833" s="130">
        <v>1</v>
      </c>
      <c r="E833" s="109"/>
      <c r="F833" s="146">
        <f t="shared" si="10"/>
        <v>6</v>
      </c>
      <c r="G833" s="107">
        <f t="shared" si="11"/>
        <v>6</v>
      </c>
      <c r="H833" s="338"/>
      <c r="I833" s="339"/>
      <c r="M833"/>
    </row>
    <row r="834" spans="1:13">
      <c r="A834" s="277" t="s">
        <v>258</v>
      </c>
      <c r="B834" s="278"/>
      <c r="C834" s="147">
        <v>26</v>
      </c>
      <c r="D834" s="130">
        <v>0.7</v>
      </c>
      <c r="E834" s="109"/>
      <c r="F834" s="146">
        <f t="shared" si="10"/>
        <v>18.2</v>
      </c>
      <c r="G834" s="107">
        <f t="shared" si="11"/>
        <v>18.2</v>
      </c>
      <c r="H834" s="338"/>
      <c r="I834" s="339"/>
      <c r="M834"/>
    </row>
    <row r="835" spans="1:13">
      <c r="A835" s="277" t="s">
        <v>259</v>
      </c>
      <c r="B835" s="278"/>
      <c r="C835" s="147">
        <v>43.5</v>
      </c>
      <c r="D835" s="130">
        <v>0.7</v>
      </c>
      <c r="E835" s="178"/>
      <c r="F835" s="144">
        <f t="shared" si="10"/>
        <v>30.45</v>
      </c>
      <c r="G835" s="107">
        <f t="shared" si="11"/>
        <v>30.45</v>
      </c>
      <c r="H835" s="338"/>
      <c r="I835" s="339"/>
      <c r="M835"/>
    </row>
    <row r="836" spans="1:13">
      <c r="A836" s="277" t="s">
        <v>260</v>
      </c>
      <c r="B836" s="278"/>
      <c r="C836" s="147">
        <v>1.7</v>
      </c>
      <c r="D836" s="130">
        <v>1.95</v>
      </c>
      <c r="E836" s="109"/>
      <c r="F836" s="120">
        <f t="shared" si="10"/>
        <v>3.3149999999999999</v>
      </c>
      <c r="G836" s="112">
        <f t="shared" si="11"/>
        <v>3.3149999999999999</v>
      </c>
      <c r="H836" s="338"/>
      <c r="I836" s="339"/>
      <c r="M836"/>
    </row>
    <row r="837" spans="1:13">
      <c r="A837" s="105"/>
      <c r="B837" s="108"/>
      <c r="C837" s="147"/>
      <c r="D837" s="109"/>
      <c r="E837" s="109"/>
      <c r="F837" s="120"/>
      <c r="G837" s="112"/>
      <c r="H837" s="338"/>
      <c r="I837" s="339"/>
      <c r="M837"/>
    </row>
    <row r="838" spans="1:13">
      <c r="A838" s="277"/>
      <c r="B838" s="278"/>
      <c r="C838" s="110"/>
      <c r="D838" s="109"/>
      <c r="E838" s="109"/>
      <c r="F838" s="111"/>
      <c r="G838" s="112"/>
      <c r="H838" s="338"/>
      <c r="I838" s="339"/>
    </row>
    <row r="839" spans="1:13">
      <c r="A839" s="277"/>
      <c r="B839" s="278"/>
      <c r="C839" s="110"/>
      <c r="D839" s="109"/>
      <c r="E839" s="109"/>
      <c r="F839" s="111"/>
      <c r="G839" s="112"/>
      <c r="H839" s="338"/>
      <c r="I839" s="339"/>
    </row>
    <row r="840" spans="1:13">
      <c r="A840" s="277"/>
      <c r="B840" s="278"/>
      <c r="C840" s="110"/>
      <c r="D840" s="114"/>
      <c r="E840" s="114"/>
      <c r="F840" s="115"/>
      <c r="G840" s="112"/>
      <c r="H840" s="338"/>
      <c r="I840" s="339"/>
    </row>
    <row r="841" spans="1:13">
      <c r="A841" s="277"/>
      <c r="B841" s="278"/>
      <c r="C841" s="110"/>
      <c r="D841" s="116"/>
      <c r="E841" s="116"/>
      <c r="F841" s="117"/>
      <c r="G841" s="118"/>
      <c r="H841" s="338"/>
      <c r="I841" s="339"/>
    </row>
    <row r="842" spans="1:13">
      <c r="A842" s="277"/>
      <c r="B842" s="278"/>
      <c r="C842" s="110"/>
      <c r="D842" s="119"/>
      <c r="E842" s="119"/>
      <c r="F842" s="120"/>
      <c r="G842" s="112"/>
      <c r="H842" s="338"/>
      <c r="I842" s="339"/>
    </row>
    <row r="843" spans="1:13">
      <c r="A843" s="279"/>
      <c r="B843" s="280"/>
      <c r="C843" s="281" t="s">
        <v>20</v>
      </c>
      <c r="D843" s="282"/>
      <c r="E843" s="282"/>
      <c r="F843" s="283"/>
      <c r="G843" s="121">
        <f>SUM(G831:G842)</f>
        <v>65.959999999999994</v>
      </c>
      <c r="H843" s="316"/>
      <c r="I843" s="337"/>
    </row>
    <row r="844" spans="1:13">
      <c r="A844" s="284" t="s">
        <v>100</v>
      </c>
      <c r="B844" s="285"/>
      <c r="C844" s="285"/>
      <c r="D844" s="285"/>
      <c r="E844" s="285"/>
      <c r="F844" s="285"/>
      <c r="G844" s="285"/>
      <c r="H844" s="285"/>
      <c r="I844" s="286"/>
    </row>
    <row r="845" spans="1:13">
      <c r="A845" s="287"/>
      <c r="B845" s="288"/>
      <c r="C845" s="288"/>
      <c r="D845" s="288"/>
      <c r="E845" s="288"/>
      <c r="F845" s="288"/>
      <c r="G845" s="288"/>
      <c r="H845" s="288"/>
      <c r="I845" s="289"/>
    </row>
    <row r="846" spans="1:13">
      <c r="A846" s="287"/>
      <c r="B846" s="288"/>
      <c r="C846" s="288"/>
      <c r="D846" s="288"/>
      <c r="E846" s="288"/>
      <c r="F846" s="288"/>
      <c r="G846" s="288"/>
      <c r="H846" s="288"/>
      <c r="I846" s="289"/>
    </row>
    <row r="847" spans="1:13">
      <c r="A847" s="290"/>
      <c r="B847" s="288"/>
      <c r="C847" s="288"/>
      <c r="D847" s="288"/>
      <c r="E847" s="288"/>
      <c r="F847" s="288"/>
      <c r="G847" s="291"/>
      <c r="H847" s="291"/>
      <c r="I847" s="292"/>
    </row>
    <row r="848" spans="1:13">
      <c r="A848" s="122" t="s">
        <v>101</v>
      </c>
      <c r="B848" s="293"/>
      <c r="C848" s="294"/>
      <c r="D848" s="294"/>
      <c r="E848" s="294"/>
      <c r="F848" s="295"/>
      <c r="G848" s="123" t="s">
        <v>102</v>
      </c>
      <c r="H848" s="293"/>
      <c r="I848" s="296"/>
    </row>
    <row r="849" spans="1:9">
      <c r="A849" s="122" t="s">
        <v>103</v>
      </c>
      <c r="B849" s="297" t="s">
        <v>107</v>
      </c>
      <c r="C849" s="298"/>
      <c r="D849" s="298"/>
      <c r="E849" s="298"/>
      <c r="F849" s="299"/>
      <c r="G849" s="123" t="s">
        <v>103</v>
      </c>
      <c r="H849" s="300"/>
      <c r="I849" s="301"/>
    </row>
    <row r="850" spans="1:9" ht="15" thickBot="1">
      <c r="A850" s="124" t="s">
        <v>104</v>
      </c>
      <c r="B850" s="302" t="s">
        <v>105</v>
      </c>
      <c r="C850" s="303"/>
      <c r="D850" s="303"/>
      <c r="E850" s="303"/>
      <c r="F850" s="304"/>
      <c r="G850" s="125" t="s">
        <v>104</v>
      </c>
      <c r="H850" s="305"/>
      <c r="I850" s="306"/>
    </row>
    <row r="851" spans="1:9" ht="15" thickBot="1">
      <c r="A851" s="141"/>
      <c r="I851" s="142"/>
    </row>
    <row r="852" spans="1:9">
      <c r="A852" s="307" t="s">
        <v>91</v>
      </c>
      <c r="B852" s="309" t="str">
        <f>PRESUPUESTO!B46</f>
        <v>ENCHAPES Y OTRAS ACTIVIDADES</v>
      </c>
      <c r="C852" s="310"/>
      <c r="D852" s="311"/>
      <c r="E852" s="315" t="s">
        <v>92</v>
      </c>
      <c r="F852" s="317">
        <f>PRESUPUESTO!A47</f>
        <v>4.01</v>
      </c>
      <c r="G852" s="319" t="s">
        <v>93</v>
      </c>
      <c r="H852" s="321" t="str">
        <f>PRESUPUESTO!B47</f>
        <v xml:space="preserve">ENCHAPE CERAMICA 20X20 -1 CALIDAD </v>
      </c>
      <c r="I852" s="322"/>
    </row>
    <row r="853" spans="1:9">
      <c r="A853" s="308"/>
      <c r="B853" s="312"/>
      <c r="C853" s="313"/>
      <c r="D853" s="314"/>
      <c r="E853" s="316"/>
      <c r="F853" s="318"/>
      <c r="G853" s="320"/>
      <c r="H853" s="323"/>
      <c r="I853" s="324"/>
    </row>
    <row r="854" spans="1:9">
      <c r="A854" s="325" t="s">
        <v>94</v>
      </c>
      <c r="B854" s="326"/>
      <c r="C854" s="326"/>
      <c r="D854" s="327"/>
      <c r="E854" s="327"/>
      <c r="F854" s="327"/>
      <c r="G854" s="327"/>
      <c r="H854" s="327"/>
      <c r="I854" s="328"/>
    </row>
    <row r="855" spans="1:9">
      <c r="A855" s="101" t="s">
        <v>95</v>
      </c>
      <c r="B855" s="329">
        <v>46235</v>
      </c>
      <c r="C855" s="327"/>
      <c r="D855" s="327"/>
      <c r="E855" s="327"/>
      <c r="F855" s="327"/>
      <c r="G855" s="327"/>
      <c r="H855" s="133" t="s">
        <v>96</v>
      </c>
      <c r="I855" s="134">
        <f>G870</f>
        <v>10.32</v>
      </c>
    </row>
    <row r="856" spans="1:9">
      <c r="A856" s="330" t="s">
        <v>7</v>
      </c>
      <c r="B856" s="331"/>
      <c r="C856" s="332" t="s">
        <v>97</v>
      </c>
      <c r="D856" s="332"/>
      <c r="E856" s="332"/>
      <c r="F856" s="332"/>
      <c r="G856" s="333"/>
      <c r="H856" s="334" t="s">
        <v>98</v>
      </c>
      <c r="I856" s="335"/>
    </row>
    <row r="857" spans="1:9">
      <c r="A857" s="330"/>
      <c r="B857" s="331"/>
      <c r="C857" s="102" t="s">
        <v>17</v>
      </c>
      <c r="D857" s="102" t="s">
        <v>99</v>
      </c>
      <c r="E857" s="100" t="s">
        <v>54</v>
      </c>
      <c r="F857" s="103" t="s">
        <v>1</v>
      </c>
      <c r="G857" s="104" t="s">
        <v>12</v>
      </c>
      <c r="H857" s="336"/>
      <c r="I857" s="337"/>
    </row>
    <row r="858" spans="1:9">
      <c r="A858" s="277" t="s">
        <v>262</v>
      </c>
      <c r="B858" s="278"/>
      <c r="C858" s="106">
        <v>10.32</v>
      </c>
      <c r="D858" s="130">
        <v>1</v>
      </c>
      <c r="E858" s="132"/>
      <c r="F858" s="146">
        <f>+C858*D858</f>
        <v>10.32</v>
      </c>
      <c r="G858" s="107">
        <f>F858</f>
        <v>10.32</v>
      </c>
      <c r="H858" s="338"/>
      <c r="I858" s="339"/>
    </row>
    <row r="859" spans="1:9">
      <c r="A859" s="277"/>
      <c r="B859" s="278"/>
      <c r="C859" s="106"/>
      <c r="D859" s="130"/>
      <c r="E859" s="130"/>
      <c r="F859" s="144"/>
      <c r="G859" s="145"/>
      <c r="H859" s="338"/>
      <c r="I859" s="339"/>
    </row>
    <row r="860" spans="1:9">
      <c r="A860" s="277"/>
      <c r="B860" s="278"/>
      <c r="C860" s="113"/>
      <c r="D860" s="109"/>
      <c r="E860" s="109"/>
      <c r="F860" s="120"/>
      <c r="G860" s="112"/>
      <c r="H860" s="338"/>
      <c r="I860" s="339"/>
    </row>
    <row r="861" spans="1:9">
      <c r="A861" s="105"/>
      <c r="B861" s="108"/>
      <c r="C861" s="147"/>
      <c r="D861" s="109"/>
      <c r="E861" s="109"/>
      <c r="F861" s="120"/>
      <c r="G861" s="112"/>
      <c r="H861" s="338"/>
      <c r="I861" s="339"/>
    </row>
    <row r="862" spans="1:9">
      <c r="A862" s="105"/>
      <c r="B862" s="108"/>
      <c r="C862" s="147"/>
      <c r="D862" s="109"/>
      <c r="E862" s="109"/>
      <c r="F862" s="120"/>
      <c r="G862" s="112"/>
      <c r="H862" s="338"/>
      <c r="I862" s="339"/>
    </row>
    <row r="863" spans="1:9">
      <c r="A863" s="105"/>
      <c r="B863" s="108"/>
      <c r="C863" s="147"/>
      <c r="D863" s="109"/>
      <c r="E863" s="109"/>
      <c r="F863" s="120"/>
      <c r="G863" s="112"/>
      <c r="H863" s="338"/>
      <c r="I863" s="339"/>
    </row>
    <row r="864" spans="1:9">
      <c r="A864" s="105"/>
      <c r="B864" s="108"/>
      <c r="C864" s="147"/>
      <c r="D864" s="109"/>
      <c r="E864" s="109"/>
      <c r="F864" s="120"/>
      <c r="G864" s="112"/>
      <c r="H864" s="338"/>
      <c r="I864" s="339"/>
    </row>
    <row r="865" spans="1:9">
      <c r="A865" s="277"/>
      <c r="B865" s="278"/>
      <c r="C865" s="110"/>
      <c r="D865" s="109"/>
      <c r="E865" s="109"/>
      <c r="F865" s="111"/>
      <c r="G865" s="112"/>
      <c r="H865" s="338"/>
      <c r="I865" s="339"/>
    </row>
    <row r="866" spans="1:9">
      <c r="A866" s="277"/>
      <c r="B866" s="278"/>
      <c r="C866" s="110"/>
      <c r="D866" s="109"/>
      <c r="E866" s="109"/>
      <c r="F866" s="111"/>
      <c r="G866" s="112"/>
      <c r="H866" s="338"/>
      <c r="I866" s="339"/>
    </row>
    <row r="867" spans="1:9">
      <c r="A867" s="277"/>
      <c r="B867" s="278"/>
      <c r="C867" s="110"/>
      <c r="D867" s="114"/>
      <c r="E867" s="114"/>
      <c r="F867" s="115"/>
      <c r="G867" s="112"/>
      <c r="H867" s="338"/>
      <c r="I867" s="339"/>
    </row>
    <row r="868" spans="1:9">
      <c r="A868" s="277"/>
      <c r="B868" s="278"/>
      <c r="C868" s="110"/>
      <c r="D868" s="116"/>
      <c r="E868" s="116"/>
      <c r="F868" s="117"/>
      <c r="G868" s="118"/>
      <c r="H868" s="338"/>
      <c r="I868" s="339"/>
    </row>
    <row r="869" spans="1:9">
      <c r="A869" s="277"/>
      <c r="B869" s="278"/>
      <c r="C869" s="110"/>
      <c r="D869" s="119"/>
      <c r="E869" s="119"/>
      <c r="F869" s="120"/>
      <c r="G869" s="112"/>
      <c r="H869" s="338"/>
      <c r="I869" s="339"/>
    </row>
    <row r="870" spans="1:9">
      <c r="A870" s="279"/>
      <c r="B870" s="280"/>
      <c r="C870" s="281" t="s">
        <v>20</v>
      </c>
      <c r="D870" s="282"/>
      <c r="E870" s="282"/>
      <c r="F870" s="283"/>
      <c r="G870" s="121">
        <f>SUM(G858:G869)</f>
        <v>10.32</v>
      </c>
      <c r="H870" s="316"/>
      <c r="I870" s="337"/>
    </row>
    <row r="871" spans="1:9">
      <c r="A871" s="284" t="s">
        <v>100</v>
      </c>
      <c r="B871" s="285"/>
      <c r="C871" s="285"/>
      <c r="D871" s="285"/>
      <c r="E871" s="285"/>
      <c r="F871" s="285"/>
      <c r="G871" s="285"/>
      <c r="H871" s="285"/>
      <c r="I871" s="286"/>
    </row>
    <row r="872" spans="1:9">
      <c r="A872" s="287"/>
      <c r="B872" s="288"/>
      <c r="C872" s="288"/>
      <c r="D872" s="288"/>
      <c r="E872" s="288"/>
      <c r="F872" s="288"/>
      <c r="G872" s="288"/>
      <c r="H872" s="288"/>
      <c r="I872" s="289"/>
    </row>
    <row r="873" spans="1:9">
      <c r="A873" s="287"/>
      <c r="B873" s="288"/>
      <c r="C873" s="288"/>
      <c r="D873" s="288"/>
      <c r="E873" s="288"/>
      <c r="F873" s="288"/>
      <c r="G873" s="288"/>
      <c r="H873" s="288"/>
      <c r="I873" s="289"/>
    </row>
    <row r="874" spans="1:9">
      <c r="A874" s="290"/>
      <c r="B874" s="288"/>
      <c r="C874" s="288"/>
      <c r="D874" s="288"/>
      <c r="E874" s="288"/>
      <c r="F874" s="288"/>
      <c r="G874" s="291"/>
      <c r="H874" s="291"/>
      <c r="I874" s="292"/>
    </row>
    <row r="875" spans="1:9">
      <c r="A875" s="122" t="s">
        <v>101</v>
      </c>
      <c r="B875" s="293"/>
      <c r="C875" s="294"/>
      <c r="D875" s="294"/>
      <c r="E875" s="294"/>
      <c r="F875" s="295"/>
      <c r="G875" s="123" t="s">
        <v>102</v>
      </c>
      <c r="H875" s="293"/>
      <c r="I875" s="296"/>
    </row>
    <row r="876" spans="1:9">
      <c r="A876" s="122" t="s">
        <v>103</v>
      </c>
      <c r="B876" s="297" t="s">
        <v>107</v>
      </c>
      <c r="C876" s="298"/>
      <c r="D876" s="298"/>
      <c r="E876" s="298"/>
      <c r="F876" s="299"/>
      <c r="G876" s="123" t="s">
        <v>103</v>
      </c>
      <c r="H876" s="300"/>
      <c r="I876" s="301"/>
    </row>
    <row r="877" spans="1:9" ht="15" thickBot="1">
      <c r="A877" s="124" t="s">
        <v>104</v>
      </c>
      <c r="B877" s="302" t="s">
        <v>105</v>
      </c>
      <c r="C877" s="303"/>
      <c r="D877" s="303"/>
      <c r="E877" s="303"/>
      <c r="F877" s="304"/>
      <c r="G877" s="125" t="s">
        <v>104</v>
      </c>
      <c r="H877" s="305"/>
      <c r="I877" s="306"/>
    </row>
    <row r="878" spans="1:9" ht="15" thickBot="1"/>
    <row r="879" spans="1:9">
      <c r="A879" s="307" t="s">
        <v>91</v>
      </c>
      <c r="B879" s="309" t="str">
        <f>PRESUPUESTO!B46</f>
        <v>ENCHAPES Y OTRAS ACTIVIDADES</v>
      </c>
      <c r="C879" s="310"/>
      <c r="D879" s="311"/>
      <c r="E879" s="315" t="s">
        <v>92</v>
      </c>
      <c r="F879" s="317">
        <f>PRESUPUESTO!A48</f>
        <v>4.0199999999999996</v>
      </c>
      <c r="G879" s="319" t="s">
        <v>93</v>
      </c>
      <c r="H879" s="321" t="str">
        <f>PRESUPUESTO!B48</f>
        <v xml:space="preserve">MESON EN CONCRETO A &lt;=60 CM H=5.0- 8CM </v>
      </c>
      <c r="I879" s="322"/>
    </row>
    <row r="880" spans="1:9">
      <c r="A880" s="308"/>
      <c r="B880" s="312"/>
      <c r="C880" s="313"/>
      <c r="D880" s="314"/>
      <c r="E880" s="316"/>
      <c r="F880" s="318"/>
      <c r="G880" s="320"/>
      <c r="H880" s="323"/>
      <c r="I880" s="324"/>
    </row>
    <row r="881" spans="1:9">
      <c r="A881" s="325" t="s">
        <v>94</v>
      </c>
      <c r="B881" s="326"/>
      <c r="C881" s="326"/>
      <c r="D881" s="327"/>
      <c r="E881" s="327"/>
      <c r="F881" s="327"/>
      <c r="G881" s="327"/>
      <c r="H881" s="327"/>
      <c r="I881" s="328"/>
    </row>
    <row r="882" spans="1:9">
      <c r="A882" s="101" t="s">
        <v>95</v>
      </c>
      <c r="B882" s="329">
        <v>46235</v>
      </c>
      <c r="C882" s="327"/>
      <c r="D882" s="327"/>
      <c r="E882" s="327"/>
      <c r="F882" s="327"/>
      <c r="G882" s="327"/>
      <c r="H882" s="133" t="s">
        <v>124</v>
      </c>
      <c r="I882" s="134">
        <f>G897</f>
        <v>6</v>
      </c>
    </row>
    <row r="883" spans="1:9">
      <c r="A883" s="330" t="s">
        <v>7</v>
      </c>
      <c r="B883" s="331"/>
      <c r="C883" s="332" t="s">
        <v>97</v>
      </c>
      <c r="D883" s="332"/>
      <c r="E883" s="332"/>
      <c r="F883" s="332"/>
      <c r="G883" s="333"/>
      <c r="H883" s="334" t="s">
        <v>98</v>
      </c>
      <c r="I883" s="335"/>
    </row>
    <row r="884" spans="1:9">
      <c r="A884" s="330"/>
      <c r="B884" s="331"/>
      <c r="C884" s="102" t="s">
        <v>17</v>
      </c>
      <c r="D884" s="102" t="s">
        <v>99</v>
      </c>
      <c r="E884" s="100" t="s">
        <v>54</v>
      </c>
      <c r="F884" s="103" t="s">
        <v>55</v>
      </c>
      <c r="G884" s="104" t="s">
        <v>12</v>
      </c>
      <c r="H884" s="336"/>
      <c r="I884" s="337"/>
    </row>
    <row r="885" spans="1:9">
      <c r="A885" s="277" t="s">
        <v>266</v>
      </c>
      <c r="B885" s="278"/>
      <c r="C885" s="106">
        <v>6</v>
      </c>
      <c r="D885" s="130"/>
      <c r="E885" s="132"/>
      <c r="F885" s="146">
        <v>6</v>
      </c>
      <c r="G885" s="107">
        <f>F885</f>
        <v>6</v>
      </c>
      <c r="H885" s="338"/>
      <c r="I885" s="339"/>
    </row>
    <row r="886" spans="1:9">
      <c r="A886" s="277"/>
      <c r="B886" s="278"/>
      <c r="C886" s="106"/>
      <c r="D886" s="130"/>
      <c r="E886" s="130"/>
      <c r="F886" s="144"/>
      <c r="G886" s="145"/>
      <c r="H886" s="338"/>
      <c r="I886" s="339"/>
    </row>
    <row r="887" spans="1:9">
      <c r="A887" s="277"/>
      <c r="B887" s="278"/>
      <c r="C887" s="113"/>
      <c r="D887" s="109"/>
      <c r="E887" s="109"/>
      <c r="F887" s="120"/>
      <c r="G887" s="112"/>
      <c r="H887" s="338"/>
      <c r="I887" s="339"/>
    </row>
    <row r="888" spans="1:9">
      <c r="A888" s="105"/>
      <c r="B888" s="108"/>
      <c r="C888" s="147"/>
      <c r="D888" s="109"/>
      <c r="E888" s="109"/>
      <c r="F888" s="120"/>
      <c r="G888" s="112"/>
      <c r="H888" s="338"/>
      <c r="I888" s="339"/>
    </row>
    <row r="889" spans="1:9">
      <c r="A889" s="105"/>
      <c r="B889" s="108"/>
      <c r="C889" s="147"/>
      <c r="D889" s="109"/>
      <c r="E889" s="109"/>
      <c r="F889" s="120"/>
      <c r="G889" s="112"/>
      <c r="H889" s="338"/>
      <c r="I889" s="339"/>
    </row>
    <row r="890" spans="1:9">
      <c r="A890" s="105"/>
      <c r="B890" s="108"/>
      <c r="C890" s="147"/>
      <c r="D890" s="109"/>
      <c r="E890" s="109"/>
      <c r="F890" s="120"/>
      <c r="G890" s="112"/>
      <c r="H890" s="338"/>
      <c r="I890" s="339"/>
    </row>
    <row r="891" spans="1:9">
      <c r="A891" s="105"/>
      <c r="B891" s="108"/>
      <c r="C891" s="147"/>
      <c r="D891" s="109"/>
      <c r="E891" s="109"/>
      <c r="F891" s="120"/>
      <c r="G891" s="112"/>
      <c r="H891" s="338"/>
      <c r="I891" s="339"/>
    </row>
    <row r="892" spans="1:9">
      <c r="A892" s="277"/>
      <c r="B892" s="278"/>
      <c r="C892" s="110"/>
      <c r="D892" s="109"/>
      <c r="E892" s="109"/>
      <c r="F892" s="111"/>
      <c r="G892" s="112"/>
      <c r="H892" s="338"/>
      <c r="I892" s="339"/>
    </row>
    <row r="893" spans="1:9">
      <c r="A893" s="277"/>
      <c r="B893" s="278"/>
      <c r="C893" s="110"/>
      <c r="D893" s="109"/>
      <c r="E893" s="109"/>
      <c r="F893" s="111"/>
      <c r="G893" s="112"/>
      <c r="H893" s="338"/>
      <c r="I893" s="339"/>
    </row>
    <row r="894" spans="1:9">
      <c r="A894" s="277"/>
      <c r="B894" s="278"/>
      <c r="C894" s="110"/>
      <c r="D894" s="114"/>
      <c r="E894" s="114"/>
      <c r="F894" s="115"/>
      <c r="G894" s="112"/>
      <c r="H894" s="338"/>
      <c r="I894" s="339"/>
    </row>
    <row r="895" spans="1:9">
      <c r="A895" s="277"/>
      <c r="B895" s="278"/>
      <c r="C895" s="110"/>
      <c r="D895" s="116"/>
      <c r="E895" s="116"/>
      <c r="F895" s="117"/>
      <c r="G895" s="118"/>
      <c r="H895" s="338"/>
      <c r="I895" s="339"/>
    </row>
    <row r="896" spans="1:9">
      <c r="A896" s="277"/>
      <c r="B896" s="278"/>
      <c r="C896" s="110"/>
      <c r="D896" s="119"/>
      <c r="E896" s="119"/>
      <c r="F896" s="120"/>
      <c r="G896" s="112"/>
      <c r="H896" s="338"/>
      <c r="I896" s="339"/>
    </row>
    <row r="897" spans="1:9">
      <c r="A897" s="279"/>
      <c r="B897" s="280"/>
      <c r="C897" s="281" t="s">
        <v>20</v>
      </c>
      <c r="D897" s="282"/>
      <c r="E897" s="282"/>
      <c r="F897" s="283"/>
      <c r="G897" s="121">
        <f>SUM(G885:G896)</f>
        <v>6</v>
      </c>
      <c r="H897" s="316"/>
      <c r="I897" s="337"/>
    </row>
    <row r="898" spans="1:9">
      <c r="A898" s="284" t="s">
        <v>100</v>
      </c>
      <c r="B898" s="285"/>
      <c r="C898" s="285"/>
      <c r="D898" s="285"/>
      <c r="E898" s="285"/>
      <c r="F898" s="285"/>
      <c r="G898" s="285"/>
      <c r="H898" s="285"/>
      <c r="I898" s="286"/>
    </row>
    <row r="899" spans="1:9">
      <c r="A899" s="287"/>
      <c r="B899" s="288"/>
      <c r="C899" s="288"/>
      <c r="D899" s="288"/>
      <c r="E899" s="288"/>
      <c r="F899" s="288"/>
      <c r="G899" s="288"/>
      <c r="H899" s="288"/>
      <c r="I899" s="289"/>
    </row>
    <row r="900" spans="1:9">
      <c r="A900" s="287"/>
      <c r="B900" s="288"/>
      <c r="C900" s="288"/>
      <c r="D900" s="288"/>
      <c r="E900" s="288"/>
      <c r="F900" s="288"/>
      <c r="G900" s="288"/>
      <c r="H900" s="288"/>
      <c r="I900" s="289"/>
    </row>
    <row r="901" spans="1:9">
      <c r="A901" s="290"/>
      <c r="B901" s="288"/>
      <c r="C901" s="288"/>
      <c r="D901" s="288"/>
      <c r="E901" s="288"/>
      <c r="F901" s="288"/>
      <c r="G901" s="291"/>
      <c r="H901" s="291"/>
      <c r="I901" s="292"/>
    </row>
    <row r="902" spans="1:9">
      <c r="A902" s="122" t="s">
        <v>101</v>
      </c>
      <c r="B902" s="293"/>
      <c r="C902" s="294"/>
      <c r="D902" s="294"/>
      <c r="E902" s="294"/>
      <c r="F902" s="295"/>
      <c r="G902" s="123" t="s">
        <v>102</v>
      </c>
      <c r="H902" s="293"/>
      <c r="I902" s="296"/>
    </row>
    <row r="903" spans="1:9">
      <c r="A903" s="122" t="s">
        <v>103</v>
      </c>
      <c r="B903" s="297" t="s">
        <v>107</v>
      </c>
      <c r="C903" s="298"/>
      <c r="D903" s="298"/>
      <c r="E903" s="298"/>
      <c r="F903" s="299"/>
      <c r="G903" s="123" t="s">
        <v>103</v>
      </c>
      <c r="H903" s="300"/>
      <c r="I903" s="301"/>
    </row>
    <row r="904" spans="1:9" ht="15" thickBot="1">
      <c r="A904" s="124" t="s">
        <v>104</v>
      </c>
      <c r="B904" s="302" t="s">
        <v>105</v>
      </c>
      <c r="C904" s="303"/>
      <c r="D904" s="303"/>
      <c r="E904" s="303"/>
      <c r="F904" s="304"/>
      <c r="G904" s="125" t="s">
        <v>104</v>
      </c>
      <c r="H904" s="305"/>
      <c r="I904" s="306"/>
    </row>
  </sheetData>
  <mergeCells count="1155">
    <mergeCell ref="A652:B652"/>
    <mergeCell ref="H707:I707"/>
    <mergeCell ref="A120:B120"/>
    <mergeCell ref="A124:B124"/>
    <mergeCell ref="A123:B123"/>
    <mergeCell ref="A122:B122"/>
    <mergeCell ref="G710:G711"/>
    <mergeCell ref="H710:I711"/>
    <mergeCell ref="A702:I705"/>
    <mergeCell ref="H146:I157"/>
    <mergeCell ref="A150:B150"/>
    <mergeCell ref="A149:B149"/>
    <mergeCell ref="A148:B148"/>
    <mergeCell ref="A147:B147"/>
    <mergeCell ref="A146:B146"/>
    <mergeCell ref="A155:B155"/>
    <mergeCell ref="A154:B154"/>
    <mergeCell ref="A153:B153"/>
    <mergeCell ref="A152:B152"/>
    <mergeCell ref="A151:B151"/>
    <mergeCell ref="H136:I136"/>
    <mergeCell ref="B136:F136"/>
    <mergeCell ref="A132:I135"/>
    <mergeCell ref="A678:B678"/>
    <mergeCell ref="C678:F678"/>
    <mergeCell ref="A679:I682"/>
    <mergeCell ref="B683:F683"/>
    <mergeCell ref="B638:F638"/>
    <mergeCell ref="H638:I638"/>
    <mergeCell ref="B639:F639"/>
    <mergeCell ref="H639:I639"/>
    <mergeCell ref="B708:F708"/>
    <mergeCell ref="H708:I708"/>
    <mergeCell ref="H664:I665"/>
    <mergeCell ref="B731:F731"/>
    <mergeCell ref="H731:I731"/>
    <mergeCell ref="A714:B715"/>
    <mergeCell ref="C714:G714"/>
    <mergeCell ref="H714:I715"/>
    <mergeCell ref="A716:B716"/>
    <mergeCell ref="H716:I724"/>
    <mergeCell ref="A717:B717"/>
    <mergeCell ref="A718:B718"/>
    <mergeCell ref="A719:B719"/>
    <mergeCell ref="A720:B720"/>
    <mergeCell ref="A721:B721"/>
    <mergeCell ref="B667:G667"/>
    <mergeCell ref="A668:B669"/>
    <mergeCell ref="C668:G668"/>
    <mergeCell ref="H668:I669"/>
    <mergeCell ref="H670:I678"/>
    <mergeCell ref="A687:A688"/>
    <mergeCell ref="B687:D688"/>
    <mergeCell ref="E687:E688"/>
    <mergeCell ref="F687:F688"/>
    <mergeCell ref="G687:G688"/>
    <mergeCell ref="H685:I685"/>
    <mergeCell ref="H687:I688"/>
    <mergeCell ref="A689:C689"/>
    <mergeCell ref="D689:I689"/>
    <mergeCell ref="B690:G690"/>
    <mergeCell ref="A676:B676"/>
    <mergeCell ref="B706:F706"/>
    <mergeCell ref="H706:I706"/>
    <mergeCell ref="B707:F707"/>
    <mergeCell ref="A610:I613"/>
    <mergeCell ref="B614:F614"/>
    <mergeCell ref="H614:I614"/>
    <mergeCell ref="B615:F615"/>
    <mergeCell ref="H615:I615"/>
    <mergeCell ref="B616:F616"/>
    <mergeCell ref="A603:B603"/>
    <mergeCell ref="A604:B604"/>
    <mergeCell ref="A605:B605"/>
    <mergeCell ref="A606:B606"/>
    <mergeCell ref="A607:B607"/>
    <mergeCell ref="A608:B608"/>
    <mergeCell ref="A609:B609"/>
    <mergeCell ref="A666:C666"/>
    <mergeCell ref="A654:B654"/>
    <mergeCell ref="A655:B655"/>
    <mergeCell ref="C655:F655"/>
    <mergeCell ref="A656:I659"/>
    <mergeCell ref="A643:C643"/>
    <mergeCell ref="D643:I643"/>
    <mergeCell ref="B644:G644"/>
    <mergeCell ref="A645:B646"/>
    <mergeCell ref="C645:G645"/>
    <mergeCell ref="H645:I646"/>
    <mergeCell ref="H661:I661"/>
    <mergeCell ref="B662:F662"/>
    <mergeCell ref="H662:I662"/>
    <mergeCell ref="A664:A665"/>
    <mergeCell ref="B664:D665"/>
    <mergeCell ref="E664:E665"/>
    <mergeCell ref="F664:F665"/>
    <mergeCell ref="G664:G665"/>
    <mergeCell ref="A529:C529"/>
    <mergeCell ref="D529:I529"/>
    <mergeCell ref="H524:I524"/>
    <mergeCell ref="B525:F525"/>
    <mergeCell ref="H525:I525"/>
    <mergeCell ref="A527:A528"/>
    <mergeCell ref="B527:D528"/>
    <mergeCell ref="E527:E528"/>
    <mergeCell ref="F527:F528"/>
    <mergeCell ref="G527:G528"/>
    <mergeCell ref="H527:I528"/>
    <mergeCell ref="A506:C506"/>
    <mergeCell ref="D506:I506"/>
    <mergeCell ref="B507:G507"/>
    <mergeCell ref="A677:B677"/>
    <mergeCell ref="B598:G598"/>
    <mergeCell ref="A540:B540"/>
    <mergeCell ref="A541:B541"/>
    <mergeCell ref="C541:F541"/>
    <mergeCell ref="A542:I545"/>
    <mergeCell ref="B546:F546"/>
    <mergeCell ref="H546:I546"/>
    <mergeCell ref="H616:I616"/>
    <mergeCell ref="A618:A619"/>
    <mergeCell ref="B618:D619"/>
    <mergeCell ref="E618:E619"/>
    <mergeCell ref="F618:F619"/>
    <mergeCell ref="G618:G619"/>
    <mergeCell ref="H618:I619"/>
    <mergeCell ref="H601:I609"/>
    <mergeCell ref="A602:B602"/>
    <mergeCell ref="C609:F609"/>
    <mergeCell ref="B478:F478"/>
    <mergeCell ref="H478:I478"/>
    <mergeCell ref="B477:F477"/>
    <mergeCell ref="H477:I477"/>
    <mergeCell ref="A494:B494"/>
    <mergeCell ref="A495:B495"/>
    <mergeCell ref="H487:I495"/>
    <mergeCell ref="H504:I505"/>
    <mergeCell ref="A508:B509"/>
    <mergeCell ref="C508:G508"/>
    <mergeCell ref="H508:I509"/>
    <mergeCell ref="A510:B510"/>
    <mergeCell ref="H510:I518"/>
    <mergeCell ref="A511:B511"/>
    <mergeCell ref="A512:B512"/>
    <mergeCell ref="A513:B513"/>
    <mergeCell ref="A514:B514"/>
    <mergeCell ref="A515:B515"/>
    <mergeCell ref="A516:B516"/>
    <mergeCell ref="A517:B517"/>
    <mergeCell ref="A518:B518"/>
    <mergeCell ref="C518:F518"/>
    <mergeCell ref="A491:B491"/>
    <mergeCell ref="A492:B492"/>
    <mergeCell ref="A493:B493"/>
    <mergeCell ref="C495:F495"/>
    <mergeCell ref="A496:I499"/>
    <mergeCell ref="B500:F500"/>
    <mergeCell ref="H500:I500"/>
    <mergeCell ref="G481:G482"/>
    <mergeCell ref="H481:I482"/>
    <mergeCell ref="A483:C483"/>
    <mergeCell ref="D483:I483"/>
    <mergeCell ref="B484:G484"/>
    <mergeCell ref="A485:B486"/>
    <mergeCell ref="C485:G485"/>
    <mergeCell ref="H485:I486"/>
    <mergeCell ref="B479:F479"/>
    <mergeCell ref="H479:I479"/>
    <mergeCell ref="A481:A482"/>
    <mergeCell ref="B481:D482"/>
    <mergeCell ref="E481:E482"/>
    <mergeCell ref="F481:F482"/>
    <mergeCell ref="A462:B463"/>
    <mergeCell ref="C462:G462"/>
    <mergeCell ref="H462:I463"/>
    <mergeCell ref="H464:I472"/>
    <mergeCell ref="C472:F472"/>
    <mergeCell ref="A471:B471"/>
    <mergeCell ref="A472:B472"/>
    <mergeCell ref="H456:I456"/>
    <mergeCell ref="A458:A459"/>
    <mergeCell ref="B458:D459"/>
    <mergeCell ref="E458:E459"/>
    <mergeCell ref="F458:F459"/>
    <mergeCell ref="G458:G459"/>
    <mergeCell ref="H458:I459"/>
    <mergeCell ref="A464:B464"/>
    <mergeCell ref="A465:B465"/>
    <mergeCell ref="A466:B466"/>
    <mergeCell ref="A467:B467"/>
    <mergeCell ref="A468:B468"/>
    <mergeCell ref="A469:B469"/>
    <mergeCell ref="A470:B470"/>
    <mergeCell ref="A460:C460"/>
    <mergeCell ref="D460:I460"/>
    <mergeCell ref="B461:G461"/>
    <mergeCell ref="A423:B423"/>
    <mergeCell ref="A424:B424"/>
    <mergeCell ref="A425:B425"/>
    <mergeCell ref="A418:B418"/>
    <mergeCell ref="A422:B422"/>
    <mergeCell ref="A447:B447"/>
    <mergeCell ref="A448:B448"/>
    <mergeCell ref="A449:B449"/>
    <mergeCell ref="C449:F449"/>
    <mergeCell ref="B454:F454"/>
    <mergeCell ref="H454:I454"/>
    <mergeCell ref="A437:C437"/>
    <mergeCell ref="D437:I437"/>
    <mergeCell ref="B438:G438"/>
    <mergeCell ref="A439:B440"/>
    <mergeCell ref="C439:G439"/>
    <mergeCell ref="H439:I440"/>
    <mergeCell ref="H386:I386"/>
    <mergeCell ref="B387:F387"/>
    <mergeCell ref="H387:I387"/>
    <mergeCell ref="A389:A390"/>
    <mergeCell ref="B389:D390"/>
    <mergeCell ref="E389:E390"/>
    <mergeCell ref="F389:F390"/>
    <mergeCell ref="G389:G390"/>
    <mergeCell ref="H389:I390"/>
    <mergeCell ref="A393:B394"/>
    <mergeCell ref="C393:G393"/>
    <mergeCell ref="H393:I394"/>
    <mergeCell ref="A395:B395"/>
    <mergeCell ref="A391:C391"/>
    <mergeCell ref="D391:I391"/>
    <mergeCell ref="B392:G392"/>
    <mergeCell ref="A414:C414"/>
    <mergeCell ref="D414:I414"/>
    <mergeCell ref="H410:I410"/>
    <mergeCell ref="A412:A413"/>
    <mergeCell ref="B412:D413"/>
    <mergeCell ref="E412:E413"/>
    <mergeCell ref="F412:F413"/>
    <mergeCell ref="G412:G413"/>
    <mergeCell ref="H412:I413"/>
    <mergeCell ref="A397:B397"/>
    <mergeCell ref="A398:B398"/>
    <mergeCell ref="A399:B399"/>
    <mergeCell ref="A400:B400"/>
    <mergeCell ref="A401:B401"/>
    <mergeCell ref="A402:B402"/>
    <mergeCell ref="A403:B403"/>
    <mergeCell ref="A367:C367"/>
    <mergeCell ref="D367:I367"/>
    <mergeCell ref="C356:F356"/>
    <mergeCell ref="A357:I360"/>
    <mergeCell ref="B361:F361"/>
    <mergeCell ref="H361:I361"/>
    <mergeCell ref="B362:F362"/>
    <mergeCell ref="H362:I362"/>
    <mergeCell ref="B363:F363"/>
    <mergeCell ref="H363:I363"/>
    <mergeCell ref="A365:A366"/>
    <mergeCell ref="B365:D366"/>
    <mergeCell ref="B368:G368"/>
    <mergeCell ref="A369:B370"/>
    <mergeCell ref="C369:G369"/>
    <mergeCell ref="H369:I370"/>
    <mergeCell ref="H371:I380"/>
    <mergeCell ref="A378:B378"/>
    <mergeCell ref="A379:B379"/>
    <mergeCell ref="A380:B380"/>
    <mergeCell ref="C380:F380"/>
    <mergeCell ref="H339:I339"/>
    <mergeCell ref="A345:B346"/>
    <mergeCell ref="C345:G345"/>
    <mergeCell ref="H345:I346"/>
    <mergeCell ref="A347:B347"/>
    <mergeCell ref="H347:I356"/>
    <mergeCell ref="A348:B348"/>
    <mergeCell ref="A349:B349"/>
    <mergeCell ref="A350:B350"/>
    <mergeCell ref="A351:B351"/>
    <mergeCell ref="A352:B352"/>
    <mergeCell ref="A353:B353"/>
    <mergeCell ref="A354:B354"/>
    <mergeCell ref="A355:B355"/>
    <mergeCell ref="A356:B356"/>
    <mergeCell ref="E365:E366"/>
    <mergeCell ref="F365:F366"/>
    <mergeCell ref="G365:G366"/>
    <mergeCell ref="H365:I366"/>
    <mergeCell ref="G341:G342"/>
    <mergeCell ref="H341:I342"/>
    <mergeCell ref="B317:D318"/>
    <mergeCell ref="E317:E318"/>
    <mergeCell ref="F317:F318"/>
    <mergeCell ref="G317:G318"/>
    <mergeCell ref="H317:I318"/>
    <mergeCell ref="A319:C319"/>
    <mergeCell ref="D319:I319"/>
    <mergeCell ref="C307:F307"/>
    <mergeCell ref="A308:I311"/>
    <mergeCell ref="B312:F312"/>
    <mergeCell ref="H312:I312"/>
    <mergeCell ref="B313:F313"/>
    <mergeCell ref="H313:I313"/>
    <mergeCell ref="B314:F314"/>
    <mergeCell ref="H314:I314"/>
    <mergeCell ref="A317:A318"/>
    <mergeCell ref="A323:B323"/>
    <mergeCell ref="H323:I332"/>
    <mergeCell ref="A324:B324"/>
    <mergeCell ref="A325:B325"/>
    <mergeCell ref="A326:B326"/>
    <mergeCell ref="A327:B327"/>
    <mergeCell ref="A328:B328"/>
    <mergeCell ref="A329:B329"/>
    <mergeCell ref="A330:B330"/>
    <mergeCell ref="A331:B331"/>
    <mergeCell ref="B320:G320"/>
    <mergeCell ref="A321:B322"/>
    <mergeCell ref="C321:G321"/>
    <mergeCell ref="H321:I322"/>
    <mergeCell ref="B290:F290"/>
    <mergeCell ref="A279:B279"/>
    <mergeCell ref="A280:B280"/>
    <mergeCell ref="A281:B281"/>
    <mergeCell ref="A274:B274"/>
    <mergeCell ref="A294:C294"/>
    <mergeCell ref="D294:I294"/>
    <mergeCell ref="B295:G295"/>
    <mergeCell ref="A296:B297"/>
    <mergeCell ref="C296:G296"/>
    <mergeCell ref="A298:B298"/>
    <mergeCell ref="H298:I307"/>
    <mergeCell ref="A299:B299"/>
    <mergeCell ref="A300:B300"/>
    <mergeCell ref="A301:B301"/>
    <mergeCell ref="A302:B302"/>
    <mergeCell ref="A303:B303"/>
    <mergeCell ref="A304:B304"/>
    <mergeCell ref="A305:B305"/>
    <mergeCell ref="A306:B306"/>
    <mergeCell ref="A307:B307"/>
    <mergeCell ref="H296:I297"/>
    <mergeCell ref="E268:E269"/>
    <mergeCell ref="F268:F269"/>
    <mergeCell ref="G268:G269"/>
    <mergeCell ref="A270:C270"/>
    <mergeCell ref="D270:I270"/>
    <mergeCell ref="B271:G271"/>
    <mergeCell ref="A259:B259"/>
    <mergeCell ref="C259:F259"/>
    <mergeCell ref="A260:I263"/>
    <mergeCell ref="B264:F264"/>
    <mergeCell ref="H264:I264"/>
    <mergeCell ref="B265:F265"/>
    <mergeCell ref="H265:I265"/>
    <mergeCell ref="H290:I290"/>
    <mergeCell ref="A292:A293"/>
    <mergeCell ref="B292:D293"/>
    <mergeCell ref="E292:E293"/>
    <mergeCell ref="F292:F293"/>
    <mergeCell ref="G292:G293"/>
    <mergeCell ref="H292:I293"/>
    <mergeCell ref="A272:B273"/>
    <mergeCell ref="C272:G272"/>
    <mergeCell ref="H272:I273"/>
    <mergeCell ref="H274:I283"/>
    <mergeCell ref="A282:B282"/>
    <mergeCell ref="A283:B283"/>
    <mergeCell ref="C283:F283"/>
    <mergeCell ref="B288:F288"/>
    <mergeCell ref="H288:I288"/>
    <mergeCell ref="A284:I287"/>
    <mergeCell ref="B289:F289"/>
    <mergeCell ref="H289:I289"/>
    <mergeCell ref="H240:I240"/>
    <mergeCell ref="B241:F241"/>
    <mergeCell ref="H241:I241"/>
    <mergeCell ref="B242:F242"/>
    <mergeCell ref="H242:I242"/>
    <mergeCell ref="A253:B253"/>
    <mergeCell ref="A254:B254"/>
    <mergeCell ref="A255:B255"/>
    <mergeCell ref="A256:B256"/>
    <mergeCell ref="A257:B257"/>
    <mergeCell ref="A258:B258"/>
    <mergeCell ref="A246:C246"/>
    <mergeCell ref="D246:I246"/>
    <mergeCell ref="B247:G247"/>
    <mergeCell ref="A248:B249"/>
    <mergeCell ref="C248:G248"/>
    <mergeCell ref="H248:I249"/>
    <mergeCell ref="H250:I259"/>
    <mergeCell ref="A251:B251"/>
    <mergeCell ref="A250:B250"/>
    <mergeCell ref="A252:B252"/>
    <mergeCell ref="E244:E245"/>
    <mergeCell ref="F244:F245"/>
    <mergeCell ref="G244:G245"/>
    <mergeCell ref="H244:I245"/>
    <mergeCell ref="B240:F240"/>
    <mergeCell ref="D194:I194"/>
    <mergeCell ref="A210:I213"/>
    <mergeCell ref="B214:F214"/>
    <mergeCell ref="H214:I214"/>
    <mergeCell ref="B215:F215"/>
    <mergeCell ref="H215:I215"/>
    <mergeCell ref="B221:G221"/>
    <mergeCell ref="A222:B223"/>
    <mergeCell ref="C222:G222"/>
    <mergeCell ref="H222:I223"/>
    <mergeCell ref="A224:B224"/>
    <mergeCell ref="H224:I235"/>
    <mergeCell ref="A225:B225"/>
    <mergeCell ref="A226:B226"/>
    <mergeCell ref="A227:B227"/>
    <mergeCell ref="A228:B228"/>
    <mergeCell ref="A234:B234"/>
    <mergeCell ref="A235:B235"/>
    <mergeCell ref="C235:F235"/>
    <mergeCell ref="A196:B197"/>
    <mergeCell ref="C196:G196"/>
    <mergeCell ref="H196:I197"/>
    <mergeCell ref="A198:B198"/>
    <mergeCell ref="H198:I209"/>
    <mergeCell ref="A199:B199"/>
    <mergeCell ref="A200:B200"/>
    <mergeCell ref="A201:B201"/>
    <mergeCell ref="A202:B202"/>
    <mergeCell ref="A203:B203"/>
    <mergeCell ref="A206:B206"/>
    <mergeCell ref="A207:B207"/>
    <mergeCell ref="A208:B208"/>
    <mergeCell ref="A209:B209"/>
    <mergeCell ref="A204:B204"/>
    <mergeCell ref="A205:B205"/>
    <mergeCell ref="C209:F209"/>
    <mergeCell ref="A127:B127"/>
    <mergeCell ref="A128:B128"/>
    <mergeCell ref="A129:B129"/>
    <mergeCell ref="A130:B130"/>
    <mergeCell ref="A131:B131"/>
    <mergeCell ref="C131:F131"/>
    <mergeCell ref="A116:C116"/>
    <mergeCell ref="D116:I116"/>
    <mergeCell ref="B117:G117"/>
    <mergeCell ref="A118:B119"/>
    <mergeCell ref="C118:G118"/>
    <mergeCell ref="H118:I119"/>
    <mergeCell ref="A142:C142"/>
    <mergeCell ref="D142:I142"/>
    <mergeCell ref="B143:G143"/>
    <mergeCell ref="A144:B145"/>
    <mergeCell ref="C144:G144"/>
    <mergeCell ref="H144:I145"/>
    <mergeCell ref="B137:F137"/>
    <mergeCell ref="H137:I137"/>
    <mergeCell ref="B138:F138"/>
    <mergeCell ref="H138:I138"/>
    <mergeCell ref="A140:A141"/>
    <mergeCell ref="B140:D141"/>
    <mergeCell ref="E140:E141"/>
    <mergeCell ref="F140:F141"/>
    <mergeCell ref="G140:G141"/>
    <mergeCell ref="H140:I141"/>
    <mergeCell ref="H120:I131"/>
    <mergeCell ref="A126:B126"/>
    <mergeCell ref="A125:B125"/>
    <mergeCell ref="A121:B121"/>
    <mergeCell ref="A94:B94"/>
    <mergeCell ref="H94:I105"/>
    <mergeCell ref="A95:B95"/>
    <mergeCell ref="A96:B96"/>
    <mergeCell ref="A97:B97"/>
    <mergeCell ref="A98:B98"/>
    <mergeCell ref="A99:B99"/>
    <mergeCell ref="A103:B103"/>
    <mergeCell ref="A104:B104"/>
    <mergeCell ref="A105:B105"/>
    <mergeCell ref="A100:B100"/>
    <mergeCell ref="A101:B101"/>
    <mergeCell ref="A102:B102"/>
    <mergeCell ref="C105:F105"/>
    <mergeCell ref="B112:F112"/>
    <mergeCell ref="H112:I112"/>
    <mergeCell ref="A114:A115"/>
    <mergeCell ref="B114:D115"/>
    <mergeCell ref="E114:E115"/>
    <mergeCell ref="F114:F115"/>
    <mergeCell ref="G114:G115"/>
    <mergeCell ref="H114:I115"/>
    <mergeCell ref="A106:I109"/>
    <mergeCell ref="B110:F110"/>
    <mergeCell ref="H110:I110"/>
    <mergeCell ref="B111:F111"/>
    <mergeCell ref="H111:I111"/>
    <mergeCell ref="A90:C90"/>
    <mergeCell ref="D90:I90"/>
    <mergeCell ref="B91:G91"/>
    <mergeCell ref="H58:I58"/>
    <mergeCell ref="A60:I60"/>
    <mergeCell ref="A61:I61"/>
    <mergeCell ref="A62:A63"/>
    <mergeCell ref="B62:D63"/>
    <mergeCell ref="E62:E63"/>
    <mergeCell ref="F62:F63"/>
    <mergeCell ref="G62:G63"/>
    <mergeCell ref="H62:I63"/>
    <mergeCell ref="H88:I89"/>
    <mergeCell ref="C79:F79"/>
    <mergeCell ref="A80:I83"/>
    <mergeCell ref="B84:F84"/>
    <mergeCell ref="H84:I84"/>
    <mergeCell ref="B85:F85"/>
    <mergeCell ref="H85:I85"/>
    <mergeCell ref="A64:C64"/>
    <mergeCell ref="D64:I64"/>
    <mergeCell ref="B65:G65"/>
    <mergeCell ref="A66:B67"/>
    <mergeCell ref="C66:G66"/>
    <mergeCell ref="H66:I67"/>
    <mergeCell ref="A68:B68"/>
    <mergeCell ref="H68:I79"/>
    <mergeCell ref="A69:B69"/>
    <mergeCell ref="A70:B70"/>
    <mergeCell ref="A71:B71"/>
    <mergeCell ref="A72:B72"/>
    <mergeCell ref="A73:B73"/>
    <mergeCell ref="A92:B93"/>
    <mergeCell ref="C92:G92"/>
    <mergeCell ref="H92:I93"/>
    <mergeCell ref="A78:B78"/>
    <mergeCell ref="A79:B79"/>
    <mergeCell ref="A75:B75"/>
    <mergeCell ref="A76:B76"/>
    <mergeCell ref="A77:B77"/>
    <mergeCell ref="B729:F729"/>
    <mergeCell ref="H729:I729"/>
    <mergeCell ref="B730:F730"/>
    <mergeCell ref="A724:B724"/>
    <mergeCell ref="C724:F724"/>
    <mergeCell ref="A722:B722"/>
    <mergeCell ref="A723:B723"/>
    <mergeCell ref="A710:A711"/>
    <mergeCell ref="B710:D711"/>
    <mergeCell ref="E710:E711"/>
    <mergeCell ref="A699:B699"/>
    <mergeCell ref="A700:B700"/>
    <mergeCell ref="A701:B701"/>
    <mergeCell ref="A691:B692"/>
    <mergeCell ref="C691:G691"/>
    <mergeCell ref="H691:I692"/>
    <mergeCell ref="B684:F684"/>
    <mergeCell ref="H684:I684"/>
    <mergeCell ref="B685:F685"/>
    <mergeCell ref="A693:B693"/>
    <mergeCell ref="H693:I701"/>
    <mergeCell ref="A694:B694"/>
    <mergeCell ref="A695:B695"/>
    <mergeCell ref="A696:B696"/>
    <mergeCell ref="A697:B697"/>
    <mergeCell ref="A698:B698"/>
    <mergeCell ref="C701:F701"/>
    <mergeCell ref="A712:C712"/>
    <mergeCell ref="D712:I712"/>
    <mergeCell ref="B713:G713"/>
    <mergeCell ref="H730:I730"/>
    <mergeCell ref="F710:F711"/>
    <mergeCell ref="H683:I683"/>
    <mergeCell ref="A670:B670"/>
    <mergeCell ref="A671:B671"/>
    <mergeCell ref="A672:B672"/>
    <mergeCell ref="A673:B673"/>
    <mergeCell ref="A674:B674"/>
    <mergeCell ref="A675:B675"/>
    <mergeCell ref="A32:I32"/>
    <mergeCell ref="A1:I1"/>
    <mergeCell ref="A2:I2"/>
    <mergeCell ref="A3:I3"/>
    <mergeCell ref="A725:I728"/>
    <mergeCell ref="H57:I57"/>
    <mergeCell ref="A33:I33"/>
    <mergeCell ref="A34:A35"/>
    <mergeCell ref="B34:D35"/>
    <mergeCell ref="E34:E35"/>
    <mergeCell ref="F34:F35"/>
    <mergeCell ref="G34:G35"/>
    <mergeCell ref="H34:I35"/>
    <mergeCell ref="A36:C36"/>
    <mergeCell ref="D36:I36"/>
    <mergeCell ref="A43:B43"/>
    <mergeCell ref="A44:B44"/>
    <mergeCell ref="A45:B45"/>
    <mergeCell ref="H40:I51"/>
    <mergeCell ref="C51:F51"/>
    <mergeCell ref="A633:I636"/>
    <mergeCell ref="A620:C620"/>
    <mergeCell ref="D620:I620"/>
    <mergeCell ref="B621:G621"/>
    <mergeCell ref="A622:B623"/>
    <mergeCell ref="D666:I666"/>
    <mergeCell ref="B660:F660"/>
    <mergeCell ref="H660:I660"/>
    <mergeCell ref="B661:F661"/>
    <mergeCell ref="H647:I655"/>
    <mergeCell ref="A648:B648"/>
    <mergeCell ref="A649:B649"/>
    <mergeCell ref="A650:B650"/>
    <mergeCell ref="A647:B647"/>
    <mergeCell ref="A651:B651"/>
    <mergeCell ref="C622:G622"/>
    <mergeCell ref="H622:I623"/>
    <mergeCell ref="A624:B624"/>
    <mergeCell ref="H624:I632"/>
    <mergeCell ref="A625:B625"/>
    <mergeCell ref="A626:B626"/>
    <mergeCell ref="A627:B627"/>
    <mergeCell ref="A628:B628"/>
    <mergeCell ref="A629:B629"/>
    <mergeCell ref="A630:B630"/>
    <mergeCell ref="A631:B631"/>
    <mergeCell ref="A632:B632"/>
    <mergeCell ref="C632:F632"/>
    <mergeCell ref="A641:A642"/>
    <mergeCell ref="B641:D642"/>
    <mergeCell ref="E641:E642"/>
    <mergeCell ref="F641:F642"/>
    <mergeCell ref="G641:G642"/>
    <mergeCell ref="H641:I642"/>
    <mergeCell ref="B637:F637"/>
    <mergeCell ref="H637:I637"/>
    <mergeCell ref="A653:B653"/>
    <mergeCell ref="A535:B535"/>
    <mergeCell ref="A536:B536"/>
    <mergeCell ref="A537:B537"/>
    <mergeCell ref="H533:I541"/>
    <mergeCell ref="A538:B538"/>
    <mergeCell ref="A539:B539"/>
    <mergeCell ref="A533:B533"/>
    <mergeCell ref="A534:B534"/>
    <mergeCell ref="A519:I522"/>
    <mergeCell ref="B523:F523"/>
    <mergeCell ref="H523:I523"/>
    <mergeCell ref="B524:F524"/>
    <mergeCell ref="A599:B600"/>
    <mergeCell ref="C599:G599"/>
    <mergeCell ref="H599:I600"/>
    <mergeCell ref="A601:B601"/>
    <mergeCell ref="A595:A596"/>
    <mergeCell ref="B595:D596"/>
    <mergeCell ref="E595:E596"/>
    <mergeCell ref="B547:F547"/>
    <mergeCell ref="H547:I547"/>
    <mergeCell ref="B548:F548"/>
    <mergeCell ref="H548:I548"/>
    <mergeCell ref="B530:G530"/>
    <mergeCell ref="A531:B532"/>
    <mergeCell ref="C531:G531"/>
    <mergeCell ref="H531:I532"/>
    <mergeCell ref="F595:F596"/>
    <mergeCell ref="G595:G596"/>
    <mergeCell ref="H595:I596"/>
    <mergeCell ref="A597:C597"/>
    <mergeCell ref="D597:I597"/>
    <mergeCell ref="A488:B488"/>
    <mergeCell ref="A489:B489"/>
    <mergeCell ref="A490:B490"/>
    <mergeCell ref="A487:B487"/>
    <mergeCell ref="A473:I476"/>
    <mergeCell ref="B501:F501"/>
    <mergeCell ref="H501:I501"/>
    <mergeCell ref="B502:F502"/>
    <mergeCell ref="H502:I502"/>
    <mergeCell ref="A504:A505"/>
    <mergeCell ref="B504:D505"/>
    <mergeCell ref="E504:E505"/>
    <mergeCell ref="F504:F505"/>
    <mergeCell ref="G504:G505"/>
    <mergeCell ref="A575:C575"/>
    <mergeCell ref="D575:I575"/>
    <mergeCell ref="B576:G576"/>
    <mergeCell ref="A577:B578"/>
    <mergeCell ref="C577:G577"/>
    <mergeCell ref="H577:I578"/>
    <mergeCell ref="A579:B579"/>
    <mergeCell ref="H579:I587"/>
    <mergeCell ref="A580:B580"/>
    <mergeCell ref="A581:B581"/>
    <mergeCell ref="B409:F409"/>
    <mergeCell ref="H409:I409"/>
    <mergeCell ref="B410:F410"/>
    <mergeCell ref="B455:F455"/>
    <mergeCell ref="H455:I455"/>
    <mergeCell ref="B456:F456"/>
    <mergeCell ref="A450:I453"/>
    <mergeCell ref="H441:I449"/>
    <mergeCell ref="A442:B442"/>
    <mergeCell ref="A443:B443"/>
    <mergeCell ref="A444:B444"/>
    <mergeCell ref="A441:B441"/>
    <mergeCell ref="A445:B445"/>
    <mergeCell ref="A446:B446"/>
    <mergeCell ref="H433:I433"/>
    <mergeCell ref="A435:A436"/>
    <mergeCell ref="B435:D436"/>
    <mergeCell ref="E435:E436"/>
    <mergeCell ref="F435:F436"/>
    <mergeCell ref="G435:G436"/>
    <mergeCell ref="H435:I436"/>
    <mergeCell ref="A426:B426"/>
    <mergeCell ref="C426:F426"/>
    <mergeCell ref="A427:I430"/>
    <mergeCell ref="B431:F431"/>
    <mergeCell ref="H431:I431"/>
    <mergeCell ref="B432:F432"/>
    <mergeCell ref="H432:I432"/>
    <mergeCell ref="H418:I426"/>
    <mergeCell ref="A419:B419"/>
    <mergeCell ref="A420:B420"/>
    <mergeCell ref="A421:B421"/>
    <mergeCell ref="H395:I403"/>
    <mergeCell ref="A396:B396"/>
    <mergeCell ref="C403:F403"/>
    <mergeCell ref="A404:I407"/>
    <mergeCell ref="B408:F408"/>
    <mergeCell ref="H408:I408"/>
    <mergeCell ref="B415:G415"/>
    <mergeCell ref="A416:B417"/>
    <mergeCell ref="C416:G416"/>
    <mergeCell ref="H416:I417"/>
    <mergeCell ref="B433:F433"/>
    <mergeCell ref="A343:C343"/>
    <mergeCell ref="D343:I343"/>
    <mergeCell ref="B344:G344"/>
    <mergeCell ref="A332:B332"/>
    <mergeCell ref="C332:F332"/>
    <mergeCell ref="A333:I336"/>
    <mergeCell ref="A381:I384"/>
    <mergeCell ref="B385:F385"/>
    <mergeCell ref="H385:I385"/>
    <mergeCell ref="B386:F386"/>
    <mergeCell ref="A375:B375"/>
    <mergeCell ref="A376:B376"/>
    <mergeCell ref="A377:B377"/>
    <mergeCell ref="A371:B371"/>
    <mergeCell ref="A372:B372"/>
    <mergeCell ref="A373:B373"/>
    <mergeCell ref="A374:B374"/>
    <mergeCell ref="A341:A342"/>
    <mergeCell ref="B341:D342"/>
    <mergeCell ref="E341:E342"/>
    <mergeCell ref="F341:F342"/>
    <mergeCell ref="B337:F337"/>
    <mergeCell ref="H337:I337"/>
    <mergeCell ref="B338:F338"/>
    <mergeCell ref="H338:I338"/>
    <mergeCell ref="B339:F339"/>
    <mergeCell ref="A236:I239"/>
    <mergeCell ref="A231:B231"/>
    <mergeCell ref="A232:B232"/>
    <mergeCell ref="A233:B233"/>
    <mergeCell ref="A229:B229"/>
    <mergeCell ref="A230:B230"/>
    <mergeCell ref="B216:F216"/>
    <mergeCell ref="H216:I216"/>
    <mergeCell ref="A218:A219"/>
    <mergeCell ref="A275:B275"/>
    <mergeCell ref="A276:B276"/>
    <mergeCell ref="A277:B277"/>
    <mergeCell ref="A278:B278"/>
    <mergeCell ref="H268:I269"/>
    <mergeCell ref="B266:F266"/>
    <mergeCell ref="H266:I266"/>
    <mergeCell ref="A268:A269"/>
    <mergeCell ref="B268:D269"/>
    <mergeCell ref="B218:D219"/>
    <mergeCell ref="E218:E219"/>
    <mergeCell ref="F218:F219"/>
    <mergeCell ref="G218:G219"/>
    <mergeCell ref="H218:I219"/>
    <mergeCell ref="A220:C220"/>
    <mergeCell ref="D220:I220"/>
    <mergeCell ref="A244:A245"/>
    <mergeCell ref="B244:D245"/>
    <mergeCell ref="B195:G195"/>
    <mergeCell ref="A183:B183"/>
    <mergeCell ref="B190:F190"/>
    <mergeCell ref="H190:I190"/>
    <mergeCell ref="H172:I183"/>
    <mergeCell ref="A173:B173"/>
    <mergeCell ref="C183:F183"/>
    <mergeCell ref="A174:B174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70:B171"/>
    <mergeCell ref="C170:G170"/>
    <mergeCell ref="H170:I171"/>
    <mergeCell ref="A172:B172"/>
    <mergeCell ref="A184:I187"/>
    <mergeCell ref="B188:F188"/>
    <mergeCell ref="H188:I188"/>
    <mergeCell ref="B189:F189"/>
    <mergeCell ref="H189:I189"/>
    <mergeCell ref="A192:A193"/>
    <mergeCell ref="B192:D193"/>
    <mergeCell ref="E192:E193"/>
    <mergeCell ref="F192:F193"/>
    <mergeCell ref="G192:G193"/>
    <mergeCell ref="H192:I193"/>
    <mergeCell ref="A194:C194"/>
    <mergeCell ref="A166:A167"/>
    <mergeCell ref="B166:D167"/>
    <mergeCell ref="E166:E167"/>
    <mergeCell ref="B163:F163"/>
    <mergeCell ref="H163:I163"/>
    <mergeCell ref="B164:F164"/>
    <mergeCell ref="H164:I164"/>
    <mergeCell ref="F166:F167"/>
    <mergeCell ref="G166:G167"/>
    <mergeCell ref="H166:I167"/>
    <mergeCell ref="A168:C168"/>
    <mergeCell ref="D168:I168"/>
    <mergeCell ref="B169:G169"/>
    <mergeCell ref="A156:B156"/>
    <mergeCell ref="A157:B157"/>
    <mergeCell ref="C157:F157"/>
    <mergeCell ref="A158:I161"/>
    <mergeCell ref="B162:F162"/>
    <mergeCell ref="H162:I162"/>
    <mergeCell ref="A74:B74"/>
    <mergeCell ref="B86:F86"/>
    <mergeCell ref="H86:I86"/>
    <mergeCell ref="A88:A89"/>
    <mergeCell ref="B88:D89"/>
    <mergeCell ref="E88:E89"/>
    <mergeCell ref="F88:F89"/>
    <mergeCell ref="G88:G89"/>
    <mergeCell ref="A20:B20"/>
    <mergeCell ref="H29:I29"/>
    <mergeCell ref="B30:F30"/>
    <mergeCell ref="H30:I30"/>
    <mergeCell ref="A21:B21"/>
    <mergeCell ref="A22:B22"/>
    <mergeCell ref="A23:B23"/>
    <mergeCell ref="C23:F23"/>
    <mergeCell ref="A24:I27"/>
    <mergeCell ref="B28:F28"/>
    <mergeCell ref="H28:I28"/>
    <mergeCell ref="A47:B47"/>
    <mergeCell ref="A48:B48"/>
    <mergeCell ref="A49:B49"/>
    <mergeCell ref="A50:B50"/>
    <mergeCell ref="A51:B51"/>
    <mergeCell ref="A40:B40"/>
    <mergeCell ref="A41:B41"/>
    <mergeCell ref="A42:B42"/>
    <mergeCell ref="B29:F29"/>
    <mergeCell ref="A52:I55"/>
    <mergeCell ref="B37:G37"/>
    <mergeCell ref="A38:B39"/>
    <mergeCell ref="C38:G38"/>
    <mergeCell ref="H38:I39"/>
    <mergeCell ref="B56:F56"/>
    <mergeCell ref="H56:I56"/>
    <mergeCell ref="B57:F57"/>
    <mergeCell ref="A46:B46"/>
    <mergeCell ref="B58:F58"/>
    <mergeCell ref="A733:A734"/>
    <mergeCell ref="B733:D734"/>
    <mergeCell ref="E733:E734"/>
    <mergeCell ref="F733:F734"/>
    <mergeCell ref="G733:G734"/>
    <mergeCell ref="H733:I734"/>
    <mergeCell ref="A735:C735"/>
    <mergeCell ref="D735:I735"/>
    <mergeCell ref="B736:G736"/>
    <mergeCell ref="A8:C8"/>
    <mergeCell ref="D8:I8"/>
    <mergeCell ref="B9:G9"/>
    <mergeCell ref="A10:B11"/>
    <mergeCell ref="C10:G10"/>
    <mergeCell ref="H10:I11"/>
    <mergeCell ref="H569:I569"/>
    <mergeCell ref="B570:F570"/>
    <mergeCell ref="H570:I570"/>
    <mergeCell ref="B571:F571"/>
    <mergeCell ref="H571:I571"/>
    <mergeCell ref="A573:A574"/>
    <mergeCell ref="B573:D574"/>
    <mergeCell ref="E573:E574"/>
    <mergeCell ref="F573:F574"/>
    <mergeCell ref="G573:G574"/>
    <mergeCell ref="H573:I574"/>
    <mergeCell ref="A4:I4"/>
    <mergeCell ref="A5:I5"/>
    <mergeCell ref="A6:A7"/>
    <mergeCell ref="B6:D7"/>
    <mergeCell ref="E6:E7"/>
    <mergeCell ref="F6:F7"/>
    <mergeCell ref="G6:G7"/>
    <mergeCell ref="H6:I7"/>
    <mergeCell ref="A12:B12"/>
    <mergeCell ref="H12:I23"/>
    <mergeCell ref="A13:B13"/>
    <mergeCell ref="A14:B14"/>
    <mergeCell ref="A15:B15"/>
    <mergeCell ref="A16:B16"/>
    <mergeCell ref="A17:B17"/>
    <mergeCell ref="A18:B18"/>
    <mergeCell ref="A19:B19"/>
    <mergeCell ref="A748:I751"/>
    <mergeCell ref="B752:F752"/>
    <mergeCell ref="H752:I752"/>
    <mergeCell ref="B753:F753"/>
    <mergeCell ref="H753:I753"/>
    <mergeCell ref="B754:F754"/>
    <mergeCell ref="H754:I754"/>
    <mergeCell ref="A756:A757"/>
    <mergeCell ref="B756:D757"/>
    <mergeCell ref="E756:E757"/>
    <mergeCell ref="F756:F757"/>
    <mergeCell ref="G756:G757"/>
    <mergeCell ref="H756:I757"/>
    <mergeCell ref="A737:B738"/>
    <mergeCell ref="C737:G737"/>
    <mergeCell ref="H737:I738"/>
    <mergeCell ref="A739:B739"/>
    <mergeCell ref="H739:I747"/>
    <mergeCell ref="A740:B740"/>
    <mergeCell ref="A741:B741"/>
    <mergeCell ref="A742:B742"/>
    <mergeCell ref="A743:B743"/>
    <mergeCell ref="A744:B744"/>
    <mergeCell ref="A745:B745"/>
    <mergeCell ref="A746:B746"/>
    <mergeCell ref="A747:B747"/>
    <mergeCell ref="C747:F747"/>
    <mergeCell ref="A771:I774"/>
    <mergeCell ref="B775:F775"/>
    <mergeCell ref="H775:I775"/>
    <mergeCell ref="B776:F776"/>
    <mergeCell ref="H776:I776"/>
    <mergeCell ref="B777:F777"/>
    <mergeCell ref="H777:I777"/>
    <mergeCell ref="A779:A780"/>
    <mergeCell ref="B779:D780"/>
    <mergeCell ref="E779:E780"/>
    <mergeCell ref="F779:F780"/>
    <mergeCell ref="G779:G780"/>
    <mergeCell ref="H779:I780"/>
    <mergeCell ref="A758:C758"/>
    <mergeCell ref="D758:I758"/>
    <mergeCell ref="B759:G759"/>
    <mergeCell ref="A760:B761"/>
    <mergeCell ref="C760:G760"/>
    <mergeCell ref="H760:I761"/>
    <mergeCell ref="A762:B762"/>
    <mergeCell ref="H762:I770"/>
    <mergeCell ref="A763:B763"/>
    <mergeCell ref="A764:B764"/>
    <mergeCell ref="A765:B765"/>
    <mergeCell ref="A766:B766"/>
    <mergeCell ref="A767:B767"/>
    <mergeCell ref="A768:B768"/>
    <mergeCell ref="A769:B769"/>
    <mergeCell ref="A770:B770"/>
    <mergeCell ref="C770:F770"/>
    <mergeCell ref="A794:I797"/>
    <mergeCell ref="B798:F798"/>
    <mergeCell ref="H798:I798"/>
    <mergeCell ref="B799:F799"/>
    <mergeCell ref="H799:I799"/>
    <mergeCell ref="B800:F800"/>
    <mergeCell ref="H800:I800"/>
    <mergeCell ref="A802:A803"/>
    <mergeCell ref="B802:D803"/>
    <mergeCell ref="E802:E803"/>
    <mergeCell ref="F802:F803"/>
    <mergeCell ref="G802:G803"/>
    <mergeCell ref="H802:I803"/>
    <mergeCell ref="A781:C781"/>
    <mergeCell ref="D781:I781"/>
    <mergeCell ref="B782:G782"/>
    <mergeCell ref="A783:B784"/>
    <mergeCell ref="C783:G783"/>
    <mergeCell ref="H783:I784"/>
    <mergeCell ref="A785:B785"/>
    <mergeCell ref="H785:I793"/>
    <mergeCell ref="A786:B786"/>
    <mergeCell ref="A787:B787"/>
    <mergeCell ref="A788:B788"/>
    <mergeCell ref="A789:B789"/>
    <mergeCell ref="A790:B790"/>
    <mergeCell ref="A791:B791"/>
    <mergeCell ref="A792:B792"/>
    <mergeCell ref="A793:B793"/>
    <mergeCell ref="C793:F793"/>
    <mergeCell ref="A817:I820"/>
    <mergeCell ref="B821:F821"/>
    <mergeCell ref="H821:I821"/>
    <mergeCell ref="B822:F822"/>
    <mergeCell ref="H822:I822"/>
    <mergeCell ref="B823:F823"/>
    <mergeCell ref="H823:I823"/>
    <mergeCell ref="A825:A826"/>
    <mergeCell ref="B825:D826"/>
    <mergeCell ref="E825:E826"/>
    <mergeCell ref="F825:F826"/>
    <mergeCell ref="G825:G826"/>
    <mergeCell ref="H825:I826"/>
    <mergeCell ref="A804:C804"/>
    <mergeCell ref="D804:I804"/>
    <mergeCell ref="B805:G805"/>
    <mergeCell ref="A806:B807"/>
    <mergeCell ref="C806:G806"/>
    <mergeCell ref="H806:I807"/>
    <mergeCell ref="A808:B808"/>
    <mergeCell ref="H808:I816"/>
    <mergeCell ref="A809:B809"/>
    <mergeCell ref="A810:B810"/>
    <mergeCell ref="A811:B811"/>
    <mergeCell ref="A812:B812"/>
    <mergeCell ref="A813:B813"/>
    <mergeCell ref="A814:B814"/>
    <mergeCell ref="A815:B815"/>
    <mergeCell ref="A816:B816"/>
    <mergeCell ref="C816:F816"/>
    <mergeCell ref="A866:B866"/>
    <mergeCell ref="A867:B867"/>
    <mergeCell ref="A868:B868"/>
    <mergeCell ref="A869:B869"/>
    <mergeCell ref="A870:B870"/>
    <mergeCell ref="C870:F870"/>
    <mergeCell ref="A844:I847"/>
    <mergeCell ref="B848:F848"/>
    <mergeCell ref="H848:I848"/>
    <mergeCell ref="B849:F849"/>
    <mergeCell ref="H849:I849"/>
    <mergeCell ref="B850:F850"/>
    <mergeCell ref="H850:I850"/>
    <mergeCell ref="A827:C827"/>
    <mergeCell ref="D827:I827"/>
    <mergeCell ref="B828:G828"/>
    <mergeCell ref="A829:B830"/>
    <mergeCell ref="C829:G829"/>
    <mergeCell ref="H829:I830"/>
    <mergeCell ref="A831:B831"/>
    <mergeCell ref="H831:I843"/>
    <mergeCell ref="A832:B832"/>
    <mergeCell ref="A833:B833"/>
    <mergeCell ref="A838:B838"/>
    <mergeCell ref="A839:B839"/>
    <mergeCell ref="A840:B840"/>
    <mergeCell ref="A841:B841"/>
    <mergeCell ref="A842:B842"/>
    <mergeCell ref="A843:B843"/>
    <mergeCell ref="C843:F843"/>
    <mergeCell ref="B876:F876"/>
    <mergeCell ref="H876:I876"/>
    <mergeCell ref="B877:F877"/>
    <mergeCell ref="H877:I877"/>
    <mergeCell ref="A834:B834"/>
    <mergeCell ref="A835:B835"/>
    <mergeCell ref="A836:B836"/>
    <mergeCell ref="A879:A880"/>
    <mergeCell ref="B879:D880"/>
    <mergeCell ref="E879:E880"/>
    <mergeCell ref="F879:F880"/>
    <mergeCell ref="G879:G880"/>
    <mergeCell ref="H879:I880"/>
    <mergeCell ref="A881:C881"/>
    <mergeCell ref="D881:I881"/>
    <mergeCell ref="A852:A853"/>
    <mergeCell ref="B852:D853"/>
    <mergeCell ref="E852:E853"/>
    <mergeCell ref="F852:F853"/>
    <mergeCell ref="G852:G853"/>
    <mergeCell ref="H852:I853"/>
    <mergeCell ref="A854:C854"/>
    <mergeCell ref="D854:I854"/>
    <mergeCell ref="B855:G855"/>
    <mergeCell ref="A856:B857"/>
    <mergeCell ref="C856:G856"/>
    <mergeCell ref="H856:I857"/>
    <mergeCell ref="A858:B858"/>
    <mergeCell ref="H858:I870"/>
    <mergeCell ref="A859:B859"/>
    <mergeCell ref="A860:B860"/>
    <mergeCell ref="A865:B865"/>
    <mergeCell ref="A561:B561"/>
    <mergeCell ref="A562:B562"/>
    <mergeCell ref="A563:B563"/>
    <mergeCell ref="A564:B564"/>
    <mergeCell ref="C564:F564"/>
    <mergeCell ref="A565:I568"/>
    <mergeCell ref="B569:F569"/>
    <mergeCell ref="B903:F903"/>
    <mergeCell ref="H903:I903"/>
    <mergeCell ref="B904:F904"/>
    <mergeCell ref="H904:I904"/>
    <mergeCell ref="B882:G882"/>
    <mergeCell ref="A883:B884"/>
    <mergeCell ref="C883:G883"/>
    <mergeCell ref="H883:I884"/>
    <mergeCell ref="A885:B885"/>
    <mergeCell ref="H885:I897"/>
    <mergeCell ref="A886:B886"/>
    <mergeCell ref="A887:B887"/>
    <mergeCell ref="A892:B892"/>
    <mergeCell ref="A893:B893"/>
    <mergeCell ref="A894:B894"/>
    <mergeCell ref="A895:B895"/>
    <mergeCell ref="A896:B896"/>
    <mergeCell ref="A897:B897"/>
    <mergeCell ref="C897:F897"/>
    <mergeCell ref="A898:I901"/>
    <mergeCell ref="B902:F902"/>
    <mergeCell ref="H902:I902"/>
    <mergeCell ref="A871:I874"/>
    <mergeCell ref="B875:F875"/>
    <mergeCell ref="H875:I875"/>
    <mergeCell ref="A582:B582"/>
    <mergeCell ref="A583:B583"/>
    <mergeCell ref="A584:B584"/>
    <mergeCell ref="A585:B585"/>
    <mergeCell ref="A586:B586"/>
    <mergeCell ref="A587:B587"/>
    <mergeCell ref="C587:F587"/>
    <mergeCell ref="A588:I591"/>
    <mergeCell ref="B592:F592"/>
    <mergeCell ref="H592:I592"/>
    <mergeCell ref="B593:F593"/>
    <mergeCell ref="H593:I593"/>
    <mergeCell ref="B594:F594"/>
    <mergeCell ref="H594:I594"/>
    <mergeCell ref="A550:A551"/>
    <mergeCell ref="B550:D551"/>
    <mergeCell ref="E550:E551"/>
    <mergeCell ref="F550:F551"/>
    <mergeCell ref="G550:G551"/>
    <mergeCell ref="H550:I551"/>
    <mergeCell ref="A552:C552"/>
    <mergeCell ref="D552:I552"/>
    <mergeCell ref="B553:G553"/>
    <mergeCell ref="A554:B555"/>
    <mergeCell ref="C554:G554"/>
    <mergeCell ref="H554:I555"/>
    <mergeCell ref="A556:B556"/>
    <mergeCell ref="H556:I564"/>
    <mergeCell ref="A557:B557"/>
    <mergeCell ref="A558:B558"/>
    <mergeCell ref="A559:B559"/>
    <mergeCell ref="A560:B560"/>
  </mergeCells>
  <phoneticPr fontId="20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scale="4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PRESUPUESTO</vt:lpstr>
      <vt:lpstr>APU´S</vt:lpstr>
      <vt:lpstr>M.C.</vt:lpstr>
      <vt:lpstr>APU´S!Área_de_impresión</vt:lpstr>
      <vt:lpstr>M.C.!Área_de_impresión</vt:lpstr>
      <vt:lpstr>PRESUPUESTO!Área_de_impresión</vt:lpstr>
      <vt:lpstr>APU´S!Títulos_a_imprimir</vt:lpstr>
      <vt:lpstr>PRESUPUESTO!Títulos_a_imprimir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Flia Noreña Feijoo</dc:creator>
  <cp:lastModifiedBy>Martha Isabel</cp:lastModifiedBy>
  <cp:lastPrinted>2026-09-04T03:50:52Z</cp:lastPrinted>
  <dcterms:created xsi:type="dcterms:W3CDTF">2010-10-08T14:04:23Z</dcterms:created>
  <dcterms:modified xsi:type="dcterms:W3CDTF">2026-10-08T22:01:00Z</dcterms:modified>
</cp:coreProperties>
</file>