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valer\OneDrive\Documentos\SENA\2026\PROCESOS DE CONTRATACION\EPP APRENDICES\"/>
    </mc:Choice>
  </mc:AlternateContent>
  <xr:revisionPtr revIDLastSave="0" documentId="13_ncr:1_{DDC914A5-9993-4CAC-9AC3-4E855B9CA79B}" xr6:coauthVersionLast="45" xr6:coauthVersionMax="47" xr10:uidLastSave="{00000000-0000-0000-0000-000000000000}"/>
  <bookViews>
    <workbookView xWindow="-108" yWindow="-108" windowWidth="23256" windowHeight="12456" xr2:uid="{00000000-000D-0000-FFFF-FFFF00000000}"/>
  </bookViews>
  <sheets>
    <sheet name="ANALISIS AJUSTADO" sheetId="2" r:id="rId1"/>
    <sheet name="Hoja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6" i="2" l="1"/>
  <c r="O7" i="2"/>
  <c r="O8" i="2"/>
  <c r="O9" i="2"/>
  <c r="O10" i="2"/>
  <c r="O11" i="2"/>
  <c r="O12" i="2"/>
  <c r="O13" i="2"/>
  <c r="O14" i="2"/>
  <c r="O5" i="2"/>
  <c r="M6" i="2"/>
  <c r="N6" i="2" s="1"/>
  <c r="M7" i="2"/>
  <c r="N7" i="2" s="1"/>
  <c r="M8" i="2"/>
  <c r="N8" i="2" s="1"/>
  <c r="M9" i="2"/>
  <c r="N9" i="2" s="1"/>
  <c r="M10" i="2"/>
  <c r="N10" i="2" s="1"/>
  <c r="M11" i="2"/>
  <c r="N11" i="2" s="1"/>
  <c r="M12" i="2"/>
  <c r="N12" i="2" s="1"/>
  <c r="M13" i="2"/>
  <c r="N13" i="2" s="1"/>
  <c r="M14" i="2"/>
  <c r="N14" i="2" s="1"/>
  <c r="M5" i="2"/>
  <c r="N5" i="2" s="1"/>
  <c r="J6" i="2" l="1"/>
  <c r="K6" i="2" s="1"/>
  <c r="J7" i="2"/>
  <c r="K7" i="2" s="1"/>
  <c r="J8" i="2"/>
  <c r="K8" i="2" s="1"/>
  <c r="J9" i="2"/>
  <c r="K9" i="2" s="1"/>
  <c r="J10" i="2"/>
  <c r="K10" i="2" s="1"/>
  <c r="J11" i="2"/>
  <c r="K11" i="2" s="1"/>
  <c r="J12" i="2"/>
  <c r="K12" i="2" s="1"/>
  <c r="J13" i="2"/>
  <c r="K13" i="2" s="1"/>
  <c r="J14" i="2"/>
  <c r="K14" i="2" s="1"/>
  <c r="J5" i="2"/>
  <c r="K5" i="2" s="1"/>
  <c r="G6" i="2"/>
  <c r="H6" i="2" s="1"/>
  <c r="G7" i="2"/>
  <c r="H7" i="2" s="1"/>
  <c r="G8" i="2"/>
  <c r="H8" i="2" s="1"/>
  <c r="P8" i="2" s="1"/>
  <c r="G9" i="2"/>
  <c r="H9" i="2" s="1"/>
  <c r="G10" i="2"/>
  <c r="H10" i="2" s="1"/>
  <c r="G11" i="2"/>
  <c r="H11" i="2" s="1"/>
  <c r="P11" i="2" s="1"/>
  <c r="G12" i="2"/>
  <c r="H12" i="2" s="1"/>
  <c r="G13" i="2"/>
  <c r="H13" i="2" s="1"/>
  <c r="G14" i="2"/>
  <c r="H14" i="2" s="1"/>
  <c r="G5" i="2"/>
  <c r="H5" i="2" s="1"/>
  <c r="B2" i="3"/>
  <c r="B3" i="3"/>
  <c r="C3" i="3" s="1"/>
  <c r="B4" i="3"/>
  <c r="C4" i="3" s="1"/>
  <c r="B5" i="3"/>
  <c r="C5" i="3" s="1"/>
  <c r="B6" i="3"/>
  <c r="C6" i="3" s="1"/>
  <c r="D6" i="3" s="1"/>
  <c r="B7" i="3"/>
  <c r="C7" i="3" s="1"/>
  <c r="B8" i="3"/>
  <c r="C8" i="3" s="1"/>
  <c r="D8" i="3" s="1"/>
  <c r="B9" i="3"/>
  <c r="C9" i="3" s="1"/>
  <c r="D9" i="3" s="1"/>
  <c r="B10" i="3"/>
  <c r="C10" i="3" s="1"/>
  <c r="D10" i="3" s="1"/>
  <c r="B1" i="3"/>
  <c r="C1" i="3" s="1"/>
  <c r="D1" i="3" s="1"/>
  <c r="N15" i="2"/>
  <c r="P9" i="2" l="1"/>
  <c r="P5" i="2"/>
  <c r="P7" i="2"/>
  <c r="P14" i="2"/>
  <c r="P6" i="2"/>
  <c r="P13" i="2"/>
  <c r="P10" i="2"/>
  <c r="P12" i="2"/>
  <c r="H15" i="2"/>
  <c r="K15" i="2"/>
  <c r="D7" i="3"/>
  <c r="D5" i="3"/>
  <c r="D4" i="3"/>
  <c r="D3" i="3"/>
  <c r="C2" i="3"/>
  <c r="D2" i="3" s="1"/>
  <c r="P15" i="2" l="1"/>
  <c r="P18" i="2" s="1"/>
  <c r="P19" i="2" s="1"/>
  <c r="P20" i="2" s="1"/>
</calcChain>
</file>

<file path=xl/sharedStrings.xml><?xml version="1.0" encoding="utf-8"?>
<sst xmlns="http://schemas.openxmlformats.org/spreadsheetml/2006/main" count="64" uniqueCount="40">
  <si>
    <t>ANALISIS DE PRECIOS</t>
  </si>
  <si>
    <t>ITEM</t>
  </si>
  <si>
    <t>BIEN O SERVICIO</t>
  </si>
  <si>
    <t>ESPECIFICACIONES TÉCNICAS</t>
  </si>
  <si>
    <t>UNIDAD DE MEDIDA</t>
  </si>
  <si>
    <t>CANTIDAD</t>
  </si>
  <si>
    <t>PROMEDIO</t>
  </si>
  <si>
    <t>VALOR UNITARIO</t>
  </si>
  <si>
    <t>VALOR TOTAL</t>
  </si>
  <si>
    <t>SUBTOTAL</t>
  </si>
  <si>
    <t>IVA</t>
  </si>
  <si>
    <t>TOTAL</t>
  </si>
  <si>
    <r>
      <rPr>
        <b/>
        <sz val="14"/>
        <rFont val="Arial"/>
        <family val="2"/>
      </rPr>
      <t>Objeto:</t>
    </r>
    <r>
      <rPr>
        <sz val="14"/>
        <rFont val="Arial"/>
        <family val="2"/>
      </rPr>
      <t xml:space="preserve"> CONTRATAR LA ADQUISICIÓN DE DOTACIÓN Y ROPA DE TRABAJO DESTINADOS A LOS APRENDICES DE LOS CENTROS DE FORMACION DEL SENA REGIONAL MAGDALENA, VIGENCIA 2026.	.</t>
    </r>
  </si>
  <si>
    <t>Elaborado con tela de Gabardina de alto gramaje (7 a 8 onzas), composición: 65% poliester, 35% algodón +/- 5%. Cuello en V o redondo, Abertura forntal con cierre plástico con doble carro, cintura elastificada (elástico de 5cm). Manga larga con solapa que se une con cinta velcro en el puño, 2 bolsillos superiores a nivel de pecho en diagonal con cierre, 2 bolsillos laterales a altura de cadera y 2 bolsillos posteriores, cinta reflectiva industrial color gris plata de 1" en extremidades superiores e inferiores pecho y espalda. Color tela: Azul. Logo Sena color Blanco de acuerdo a LIneamiento de Imágen Corporativa.</t>
  </si>
  <si>
    <t>Gorra de Protección en Dril con Cubierta para Cuello y Orejas Tipo Pava con logo SENA</t>
  </si>
  <si>
    <t xml:space="preserve">El gorro tipo pava está diseñado pensando en la seguridad y el bienestar. La solapa adicional en la parte trasera del cuello protege contra los rayos solares dañinos, evitando quemaduras y daños en la piel. El material de drill ofrece durabilidad y resistencia, lo que significa que este gorro soportará condiciones exigentes y un uso frecuente. </t>
  </si>
  <si>
    <t>Chaleco Reflectivo</t>
  </si>
  <si>
    <t>Chaleco Reflectivo en Poliéster Naranja o Verde, con 2 bandas reflectivas verticales y horizontales en cada costado, ofrece visibilidad máxima y seguridad. Liviano, duradero y en tallas M y L, es ideal para trabajadores de construcción, servicios públicos, policía, etc. Aprobado CE EN 471, garantiza alta visibilidad en condiciones de luz diurna y oscuridad.</t>
  </si>
  <si>
    <t>Color: Café, Capellada: Elaborada en cuero Nobuck calibre 18-20 forrada en material textil. Lengüeta: Cuero Nobuck, forrada en material textil con espuma Interior. Marquilla Repujada. Cuello: Espuma interior de látex con Forro en material Textil. Identificación: Sello al calor que identifica al Producto. Puntera: En acero Norma EN 12568 - S. Resistencia al impacto de 200 Julios. Resistencia a la compresión de 15 KN. Norma Icontec 2275 tipo 1. Acabado Dieléctrico. Pestaña de 3 mm. Espesor de 1.7 mm. Contrafuerte: Lamina en material Termo formable y Termo adherible Costuras: Hilos de Nylon 100%. Multifilamento continuo. Resistente a la humedad, a la abrasión y con elasticidad regulada. Ojaletes: Cilíndricos, en material plástico, No conductor de energía. Cordones. Tubulares en material sintético con elasticidad regulada. Plantilla: Material espumado, anatómica, forrada en textil con cana-les que permiten la transpiración. Anti hongos. Suela: Poliuretano por Inyección Directa. Alta capacidad de absorción de impactos. Resistente a Hidrocarburos y con capacidad dieléctrica. Flexión: Mayor a 120.000 Ciclos. Abrasión: Menor a 180 mm3. Dureza: 60 + o - 2 Grados SHORT A Peso: 520 Gramos promedio aproximado par. Capacidad dieléctrica: Protege al usuario de tensión aplicada de hasta 14.000 Voltios en ambiente seco. El usuario debe estar protegido con equipo dieléctrico. Garantía: Se garantiza para una vida útil de seis meses siendo usado observando las especificaciones del producto.</t>
  </si>
  <si>
    <t>Caña: PVC con nitrilo plastificado color negro con alta resistencia y flexibilidad, 100% impermeable, reforzada con relieve en empeine y contrafuerta, protección impacto lateral tobillo, Puntera: Metálica resistente a impacto (200 joules) y compresión (15kn), Tacon y Suela: PVC con nitrilo color negro, Suela en reelive con efecto antideslizante, Forro interior: Media Nylon/algodón sin pliegues, Plantillas: Auxiliar: metálica/rigida (acero revenido en frio) resistente a fatiga, prehormada, plana y acabado dieléctrico, Contrafuerte: PVC con nitrilo, reforzado para protección talón y facilidad descalce, Normas aplicables: ISO 20345, ASTM F 2413-18, EN 12568</t>
  </si>
  <si>
    <t>1. Uniforme tipo pantalón
* Tela: Antifluido stretch, de buena calidad, resistente y cómoda para el desarrollo de las actividades formativas.
* Color: Lila.
* Pantalón: Diseño cómodo y amplio que facilite la movilidad.
* Bolsillos:
    * Dos bolsillos laterales, uno a cada lado.
    * Un bolsillo grande ubicado en la pierna derecha.
* Sistema de ajuste: Cordón en la cintura.
* Color del cordón: Rosado.
2. Camisa
* Diseño: Camisa ancha, cómoda y de fácil movilidad.
* Tela: Antifluido stretch, en color lila, a juego con el pantalón.
* Abertura: Abertura en la parte frontal.
* Cierre: La abertura frontal debe llevar un botón ubicado en la parte interna, de manera que permita mantener la camisa cerrada y conservar una presentación adecuada.
* Cuello: Con cuello.
* Mangas: Mangas con un largo aproximado de una cuarta medida desde el hombro, buscando comodidad y libertad de movimiento.</t>
  </si>
  <si>
    <t xml:space="preserve">TENIS 
* Tipo: Tenis deportivo/casual para dama, de diseño moderno y versátil.
* Color: Combinación de colores neutros que armonicen con el uniforme.
* Diseño: Moderno, juvenil, sobrio y versátil, adecuado tanto para las actividades laborales como para el uso cotidiano.
* Comodidad: Diseño ergonómico que permita permanecer de pie, caminar y desplazarse durante jornadas prolongadas.
* Material: Liviano, resistente y de fácil limpieza.
* Suela: Antideslizante, con buen nivel de adherencia y tracción para brindar seguridad al desplazarse sobre diferentes superficies.
* Amortiguación: Con sistema de amortiguación que proporcione comodidad y reduzca el impacto al caminar.
* Plantilla: Cómoda y acolchada, preferiblemente anatómica.
* Transpirabilidad: Material que permita una adecuada ventilación del pie.
* Ajuste: Cordones o sistema de ajuste que permita sujetar adecuadamente el calzado.
* Flexibilidad: Suela flexible que facilite el movimiento durante las actividades pedagógicas y lúdicas.
* Peso: Liviano.
</t>
  </si>
  <si>
    <t>Delantal moderno, liviano y funcional, elaborado en material resistente y de fácil limpieza, preferiblemente antifluido. Debe ser de fácil colocación y retiro, contar con un sistema de ajuste práctico y proporcionar comodidad y libertad de movimiento durante las actividades pedagógicas con los niños y niñas. Se requiere que sea resistente al lavado frecuente, de secado rápido y con bolsillos funcionales.</t>
  </si>
  <si>
    <t>UNIDAD</t>
  </si>
  <si>
    <t>UND</t>
  </si>
  <si>
    <t>PAR</t>
  </si>
  <si>
    <t>ERICK JAVIER ARIZA QUIROZ</t>
  </si>
  <si>
    <t xml:space="preserve"> JOHANNA MARCELA ARAUJO CHURIO</t>
  </si>
  <si>
    <t>SIMMIN SAS</t>
  </si>
  <si>
    <t>Observacion 1</t>
  </si>
  <si>
    <t>Elaboro: German Alberto Bonivento Sanabria -  Cargo: Contratista de apoyo a la gestion.</t>
  </si>
  <si>
    <t>A Solicitud de el area emisora de la solicitud se cambia la contratación bajo la modalidad de monto agotable en la medida que  el mecanismo de adquisición que permita atender la demanda real conforme esta se vaya generando, garantizando oportunidad en la entrega de los elementos y evitando realizar procesos contractuales independientes ante cada nuevo ingreso de aprendices que requieran dotación.</t>
  </si>
  <si>
    <t xml:space="preserve">    Delantales Antifluido        </t>
  </si>
  <si>
    <t>Tenis</t>
  </si>
  <si>
    <t xml:space="preserve">Botas PVC de seguridad Caña alta, Dieléctrica con puntera de seguridad, Talla Hombre (Par)            </t>
  </si>
  <si>
    <t xml:space="preserve">Botas PVC de seguridad Caña alta, Dieléctrica con puntera de seguridad, Talla Mujer (Par) /                </t>
  </si>
  <si>
    <t xml:space="preserve">Overol Industrial con logo SENA </t>
  </si>
  <si>
    <r>
      <t xml:space="preserve">Bota de seguridad Media caña, Dieléctrica con Puntera de Seguridad Mujer </t>
    </r>
    <r>
      <rPr>
        <b/>
        <sz val="12"/>
        <color rgb="FF000000"/>
        <rFont val="Arial"/>
        <family val="2"/>
      </rPr>
      <t xml:space="preserve">(Par) </t>
    </r>
  </si>
  <si>
    <t xml:space="preserve">Bota de seguridad Media caña, Dieléctrica con Puntera de Seguridad Hombre (Par)              </t>
  </si>
  <si>
    <t xml:space="preserve">Uniforme antifluido para practicas. Camisa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</si>
</sst>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1"/>
      <color rgb="FFFF0000"/>
      <name val="Calibri"/>
      <family val="2"/>
      <scheme val="minor"/>
    </font>
    <font>
      <sz val="11"/>
      <color rgb="FFFF0000"/>
      <name val="Arial"/>
      <family val="2"/>
    </font>
    <font>
      <sz val="11"/>
      <name val="Arial"/>
      <family val="2"/>
    </font>
    <font>
      <sz val="10"/>
      <name val="Arial"/>
      <family val="2"/>
    </font>
    <font>
      <b/>
      <sz val="14"/>
      <name val="Arial"/>
      <family val="2"/>
    </font>
    <font>
      <sz val="14"/>
      <name val="Arial"/>
      <family val="2"/>
    </font>
    <font>
      <b/>
      <sz val="11"/>
      <name val="Arial"/>
      <family val="2"/>
    </font>
    <font>
      <sz val="12"/>
      <name val="Calibri"/>
      <family val="2"/>
      <scheme val="minor"/>
    </font>
    <font>
      <sz val="12"/>
      <color theme="1"/>
      <name val="Calibri"/>
      <family val="2"/>
      <scheme val="minor"/>
    </font>
    <font>
      <b/>
      <sz val="11"/>
      <color rgb="FFFF0000"/>
      <name val="Arial"/>
      <family val="2"/>
    </font>
    <font>
      <sz val="8"/>
      <name val="Calibri"/>
      <family val="2"/>
      <scheme val="minor"/>
    </font>
    <font>
      <sz val="12"/>
      <color rgb="FF000000"/>
      <name val="Arial"/>
      <family val="2"/>
    </font>
    <font>
      <sz val="10"/>
      <color theme="1"/>
      <name val="Arial"/>
      <family val="2"/>
    </font>
    <font>
      <b/>
      <sz val="12"/>
      <color rgb="FF000000"/>
      <name val="Arial"/>
      <family val="2"/>
    </font>
    <font>
      <sz val="12"/>
      <color theme="1"/>
      <name val="Arial"/>
      <family val="2"/>
    </font>
    <font>
      <sz val="10"/>
      <color rgb="FF000000"/>
      <name val="Arial"/>
      <family val="2"/>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0" fontId="5" fillId="0" borderId="0"/>
  </cellStyleXfs>
  <cellXfs count="64">
    <xf numFmtId="0" fontId="0" fillId="0" borderId="0" xfId="0"/>
    <xf numFmtId="0" fontId="3" fillId="0" borderId="0" xfId="0" applyFont="1" applyAlignment="1">
      <alignment wrapText="1"/>
    </xf>
    <xf numFmtId="164" fontId="4" fillId="0" borderId="1" xfId="1"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0" fontId="8" fillId="3" borderId="1" xfId="0" applyFont="1" applyFill="1" applyBorder="1" applyAlignment="1">
      <alignment horizontal="center" vertical="center" wrapText="1"/>
    </xf>
    <xf numFmtId="164" fontId="8" fillId="3" borderId="1" xfId="0" applyNumberFormat="1" applyFont="1" applyFill="1" applyBorder="1" applyAlignment="1">
      <alignment horizontal="center" vertical="center" wrapText="1"/>
    </xf>
    <xf numFmtId="0" fontId="8" fillId="0" borderId="0" xfId="0" applyFont="1" applyBorder="1" applyAlignment="1">
      <alignment horizontal="center" vertical="center" wrapText="1"/>
    </xf>
    <xf numFmtId="0" fontId="4" fillId="0" borderId="0" xfId="0" applyFont="1" applyBorder="1" applyAlignment="1">
      <alignment horizontal="center" wrapText="1"/>
    </xf>
    <xf numFmtId="164" fontId="8" fillId="2" borderId="1" xfId="0" applyNumberFormat="1" applyFont="1" applyFill="1" applyBorder="1" applyAlignment="1">
      <alignment horizontal="center" vertical="center" wrapText="1"/>
    </xf>
    <xf numFmtId="164" fontId="9" fillId="3" borderId="1" xfId="2" applyNumberFormat="1" applyFont="1" applyFill="1" applyBorder="1" applyAlignment="1">
      <alignment horizontal="center" vertical="center" wrapText="1"/>
    </xf>
    <xf numFmtId="44" fontId="4" fillId="0" borderId="0" xfId="0" applyNumberFormat="1" applyFont="1" applyBorder="1" applyAlignment="1">
      <alignment horizontal="center" wrapText="1"/>
    </xf>
    <xf numFmtId="0" fontId="0" fillId="0" borderId="0" xfId="0" applyAlignment="1">
      <alignment wrapText="1"/>
    </xf>
    <xf numFmtId="44" fontId="0" fillId="0" borderId="0" xfId="2" applyFont="1" applyAlignment="1">
      <alignment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164" fontId="10" fillId="0" borderId="1" xfId="2" applyNumberFormat="1" applyFont="1" applyBorder="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8" fillId="0" borderId="1" xfId="0" applyFont="1" applyBorder="1" applyAlignment="1">
      <alignment horizontal="center" vertical="center" wrapText="1"/>
    </xf>
    <xf numFmtId="164" fontId="8" fillId="2" borderId="2" xfId="0" applyNumberFormat="1" applyFont="1" applyFill="1" applyBorder="1" applyAlignment="1">
      <alignment horizontal="center" vertical="center" wrapText="1"/>
    </xf>
    <xf numFmtId="164" fontId="0" fillId="0" borderId="0" xfId="0" applyNumberFormat="1" applyAlignment="1">
      <alignment wrapText="1"/>
    </xf>
    <xf numFmtId="0" fontId="0" fillId="0" borderId="0" xfId="0" applyAlignment="1">
      <alignment wrapText="1"/>
    </xf>
    <xf numFmtId="0" fontId="0" fillId="0" borderId="4" xfId="0" applyBorder="1" applyAlignment="1">
      <alignment horizontal="center" vertical="center"/>
    </xf>
    <xf numFmtId="164" fontId="4" fillId="3" borderId="1" xfId="0" applyNumberFormat="1" applyFont="1" applyFill="1" applyBorder="1" applyAlignment="1">
      <alignment horizontal="center" vertical="center" wrapText="1"/>
    </xf>
    <xf numFmtId="164" fontId="4" fillId="3" borderId="1" xfId="1" applyNumberFormat="1" applyFont="1" applyFill="1" applyBorder="1" applyAlignment="1">
      <alignment horizontal="center" vertical="center" wrapText="1"/>
    </xf>
    <xf numFmtId="164" fontId="8" fillId="2" borderId="1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left"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164" fontId="0" fillId="0" borderId="0" xfId="0" applyNumberFormat="1"/>
    <xf numFmtId="164" fontId="4" fillId="4"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164" fontId="4" fillId="6" borderId="1" xfId="0" applyNumberFormat="1" applyFont="1" applyFill="1" applyBorder="1" applyAlignment="1">
      <alignment horizontal="center" vertical="center" wrapText="1"/>
    </xf>
    <xf numFmtId="164" fontId="8" fillId="0" borderId="7" xfId="0" applyNumberFormat="1" applyFont="1" applyBorder="1" applyAlignment="1">
      <alignment horizontal="center" vertical="center" wrapText="1"/>
    </xf>
    <xf numFmtId="164" fontId="8" fillId="2" borderId="9" xfId="0" applyNumberFormat="1" applyFont="1" applyFill="1" applyBorder="1" applyAlignment="1">
      <alignment horizontal="center" vertical="center" wrapText="1"/>
    </xf>
    <xf numFmtId="0" fontId="0" fillId="0" borderId="0" xfId="0" applyAlignment="1">
      <alignment wrapText="1"/>
    </xf>
    <xf numFmtId="0" fontId="8" fillId="0" borderId="2" xfId="0" applyFont="1" applyBorder="1" applyAlignment="1">
      <alignment horizontal="center" vertical="center" wrapText="1"/>
    </xf>
    <xf numFmtId="0" fontId="8" fillId="0" borderId="10" xfId="0" applyFont="1" applyBorder="1" applyAlignment="1">
      <alignment horizontal="center" vertical="center" wrapText="1"/>
    </xf>
    <xf numFmtId="0" fontId="4" fillId="0" borderId="0" xfId="0" applyFont="1" applyAlignment="1">
      <alignment horizontal="center"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44" fontId="8" fillId="0" borderId="11" xfId="0" applyNumberFormat="1" applyFont="1" applyBorder="1" applyAlignment="1">
      <alignment horizontal="center" vertical="center" wrapText="1"/>
    </xf>
    <xf numFmtId="44" fontId="8" fillId="0" borderId="12" xfId="0" applyNumberFormat="1" applyFont="1" applyBorder="1" applyAlignment="1">
      <alignment horizontal="center" vertical="center" wrapText="1"/>
    </xf>
    <xf numFmtId="164" fontId="8" fillId="0" borderId="3" xfId="1" applyNumberFormat="1" applyFont="1" applyBorder="1" applyAlignment="1">
      <alignment horizontal="center" vertical="center" wrapText="1"/>
    </xf>
    <xf numFmtId="164" fontId="8" fillId="0" borderId="5" xfId="1" applyNumberFormat="1" applyFont="1" applyBorder="1" applyAlignment="1">
      <alignment horizontal="center" vertical="center" wrapText="1"/>
    </xf>
    <xf numFmtId="164" fontId="8" fillId="3" borderId="3" xfId="0" applyNumberFormat="1" applyFont="1" applyFill="1" applyBorder="1" applyAlignment="1">
      <alignment horizontal="center" vertical="center" wrapText="1"/>
    </xf>
    <xf numFmtId="164" fontId="8" fillId="3" borderId="5" xfId="0" applyNumberFormat="1" applyFont="1" applyFill="1"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164" fontId="8" fillId="4" borderId="3" xfId="0" applyNumberFormat="1" applyFon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164" fontId="8" fillId="4" borderId="5" xfId="0" applyNumberFormat="1" applyFont="1" applyFill="1" applyBorder="1" applyAlignment="1">
      <alignment horizontal="center" vertical="center" wrapText="1"/>
    </xf>
    <xf numFmtId="164" fontId="8" fillId="6" borderId="3" xfId="0" applyNumberFormat="1" applyFont="1" applyFill="1" applyBorder="1" applyAlignment="1">
      <alignment horizontal="center" vertical="center" wrapText="1"/>
    </xf>
    <xf numFmtId="164" fontId="8" fillId="6" borderId="4" xfId="0" applyNumberFormat="1" applyFont="1" applyFill="1" applyBorder="1" applyAlignment="1">
      <alignment horizontal="center" vertical="center" wrapText="1"/>
    </xf>
    <xf numFmtId="164" fontId="8" fillId="6" borderId="5"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64" fontId="8" fillId="5" borderId="3" xfId="0" applyNumberFormat="1" applyFont="1" applyFill="1" applyBorder="1" applyAlignment="1">
      <alignment horizontal="center" vertical="center" wrapText="1"/>
    </xf>
    <xf numFmtId="164" fontId="8" fillId="5" borderId="4" xfId="0" applyNumberFormat="1" applyFont="1" applyFill="1" applyBorder="1" applyAlignment="1">
      <alignment horizontal="center" vertical="center" wrapText="1"/>
    </xf>
    <xf numFmtId="164" fontId="8" fillId="5" borderId="5" xfId="0" applyNumberFormat="1" applyFont="1" applyFill="1" applyBorder="1" applyAlignment="1">
      <alignment horizontal="center" vertical="center" wrapText="1"/>
    </xf>
  </cellXfs>
  <cellStyles count="4">
    <cellStyle name="Moneda" xfId="2" builtinId="4"/>
    <cellStyle name="Moneda 2" xfId="1" xr:uid="{00000000-0005-0000-0000-000000000000}"/>
    <cellStyle name="Normal" xfId="0" builtinId="0"/>
    <cellStyle name="Normal 2" xfId="3" xr:uid="{2E52A200-8DCC-4458-9B3E-520E3A7FCB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70B3E-17CA-4704-B53A-738FEDBF0898}">
  <dimension ref="A1:Q89"/>
  <sheetViews>
    <sheetView tabSelected="1" topLeftCell="A13" zoomScale="55" zoomScaleNormal="55" workbookViewId="0">
      <selection activeCell="B14" sqref="B14"/>
    </sheetView>
  </sheetViews>
  <sheetFormatPr baseColWidth="10" defaultColWidth="43.6640625" defaultRowHeight="14.4" x14ac:dyDescent="0.3"/>
  <cols>
    <col min="1" max="1" width="6.5546875" style="11" customWidth="1"/>
    <col min="2" max="2" width="44" style="11" customWidth="1"/>
    <col min="3" max="3" width="56.109375" style="11" customWidth="1"/>
    <col min="4" max="4" width="13.109375" style="11" customWidth="1"/>
    <col min="5" max="5" width="17.5546875" style="11" customWidth="1"/>
    <col min="6" max="7" width="16.5546875" style="11" customWidth="1"/>
    <col min="8" max="8" width="26.5546875" style="11" customWidth="1"/>
    <col min="9" max="10" width="16.5546875" style="21" customWidth="1"/>
    <col min="11" max="11" width="22.44140625" style="21" customWidth="1"/>
    <col min="12" max="13" width="16.5546875" style="11" customWidth="1"/>
    <col min="14" max="14" width="30.6640625" style="11" customWidth="1"/>
    <col min="15" max="15" width="16.5546875" style="11" customWidth="1"/>
    <col min="16" max="16" width="28.109375" style="11" customWidth="1"/>
    <col min="17" max="16384" width="43.6640625" style="11"/>
  </cols>
  <sheetData>
    <row r="1" spans="1:17" ht="23.25" customHeight="1" x14ac:dyDescent="0.3">
      <c r="A1" s="51" t="s">
        <v>0</v>
      </c>
      <c r="B1" s="52"/>
      <c r="C1" s="52"/>
      <c r="D1" s="52"/>
      <c r="E1" s="52"/>
      <c r="F1" s="52"/>
      <c r="G1" s="52"/>
      <c r="H1" s="52"/>
      <c r="I1" s="52"/>
      <c r="J1" s="52"/>
      <c r="K1" s="52"/>
      <c r="L1" s="52"/>
      <c r="M1" s="52"/>
      <c r="N1" s="52"/>
      <c r="O1" s="52"/>
      <c r="P1" s="52"/>
    </row>
    <row r="2" spans="1:17" ht="23.25" customHeight="1" x14ac:dyDescent="0.3">
      <c r="A2" s="52" t="s">
        <v>12</v>
      </c>
      <c r="B2" s="52"/>
      <c r="C2" s="52"/>
      <c r="D2" s="52"/>
      <c r="E2" s="52"/>
      <c r="F2" s="52"/>
      <c r="G2" s="52"/>
      <c r="H2" s="52"/>
      <c r="I2" s="52"/>
      <c r="J2" s="52"/>
      <c r="K2" s="52"/>
      <c r="L2" s="52"/>
      <c r="M2" s="52"/>
      <c r="N2" s="52"/>
      <c r="O2" s="52"/>
      <c r="P2" s="52"/>
    </row>
    <row r="3" spans="1:17" ht="30" customHeight="1" x14ac:dyDescent="0.3">
      <c r="A3" s="53" t="s">
        <v>1</v>
      </c>
      <c r="B3" s="53" t="s">
        <v>2</v>
      </c>
      <c r="C3" s="53" t="s">
        <v>3</v>
      </c>
      <c r="D3" s="53" t="s">
        <v>4</v>
      </c>
      <c r="E3" s="53" t="s">
        <v>5</v>
      </c>
      <c r="F3" s="54" t="s">
        <v>26</v>
      </c>
      <c r="G3" s="55"/>
      <c r="H3" s="56"/>
      <c r="I3" s="61" t="s">
        <v>27</v>
      </c>
      <c r="J3" s="62"/>
      <c r="K3" s="63"/>
      <c r="L3" s="57" t="s">
        <v>28</v>
      </c>
      <c r="M3" s="58"/>
      <c r="N3" s="59"/>
      <c r="O3" s="60" t="s">
        <v>6</v>
      </c>
      <c r="P3" s="60"/>
    </row>
    <row r="4" spans="1:17" ht="30" customHeight="1" x14ac:dyDescent="0.3">
      <c r="A4" s="53"/>
      <c r="B4" s="38"/>
      <c r="C4" s="53"/>
      <c r="D4" s="53"/>
      <c r="E4" s="53"/>
      <c r="F4" s="4" t="s">
        <v>7</v>
      </c>
      <c r="G4" s="4" t="s">
        <v>10</v>
      </c>
      <c r="H4" s="5" t="s">
        <v>8</v>
      </c>
      <c r="I4" s="5" t="s">
        <v>7</v>
      </c>
      <c r="J4" s="5" t="s">
        <v>10</v>
      </c>
      <c r="K4" s="5" t="s">
        <v>8</v>
      </c>
      <c r="L4" s="5" t="s">
        <v>7</v>
      </c>
      <c r="M4" s="5" t="s">
        <v>10</v>
      </c>
      <c r="N4" s="5" t="s">
        <v>8</v>
      </c>
      <c r="O4" s="4" t="s">
        <v>7</v>
      </c>
      <c r="P4" s="4" t="s">
        <v>8</v>
      </c>
    </row>
    <row r="5" spans="1:17" s="16" customFormat="1" ht="153.75" customHeight="1" x14ac:dyDescent="0.3">
      <c r="A5" s="26">
        <v>1</v>
      </c>
      <c r="B5" s="27" t="s">
        <v>36</v>
      </c>
      <c r="C5" s="28" t="s">
        <v>13</v>
      </c>
      <c r="D5" s="30" t="s">
        <v>23</v>
      </c>
      <c r="E5" s="30">
        <v>1</v>
      </c>
      <c r="F5" s="23">
        <v>173579.83193277312</v>
      </c>
      <c r="G5" s="23">
        <f>F5*19%</f>
        <v>32980.168067226892</v>
      </c>
      <c r="H5" s="32">
        <f t="shared" ref="H5:H14" si="0">(F5+G5)*E5</f>
        <v>206560</v>
      </c>
      <c r="I5" s="23">
        <v>175715.12605042016</v>
      </c>
      <c r="J5" s="23">
        <f>I5*19%</f>
        <v>33385.873949579829</v>
      </c>
      <c r="K5" s="33">
        <f t="shared" ref="K5:K14" si="1">(I5+J5)*E5</f>
        <v>209101</v>
      </c>
      <c r="L5" s="24">
        <v>170611.76470588235</v>
      </c>
      <c r="M5" s="24">
        <f>L5*19%</f>
        <v>32416.235294117647</v>
      </c>
      <c r="N5" s="34">
        <f t="shared" ref="N5:N14" si="2">(L5+M5)*E5</f>
        <v>203028</v>
      </c>
      <c r="O5" s="2">
        <f>AVERAGE(F5,I5,L5)</f>
        <v>173302.24089635853</v>
      </c>
      <c r="P5" s="3">
        <f>AVERAGE(H5,K5,N5)</f>
        <v>206229.66666666666</v>
      </c>
    </row>
    <row r="6" spans="1:17" s="17" customFormat="1" ht="96" customHeight="1" x14ac:dyDescent="0.3">
      <c r="A6" s="26">
        <v>2</v>
      </c>
      <c r="B6" s="27" t="s">
        <v>14</v>
      </c>
      <c r="C6" s="28" t="s">
        <v>15</v>
      </c>
      <c r="D6" s="30" t="s">
        <v>23</v>
      </c>
      <c r="E6" s="30">
        <v>1</v>
      </c>
      <c r="F6" s="23">
        <v>89663.865546218498</v>
      </c>
      <c r="G6" s="23">
        <f t="shared" ref="G6:G14" si="3">F6*19%</f>
        <v>17036.134453781513</v>
      </c>
      <c r="H6" s="32">
        <f t="shared" si="0"/>
        <v>106700.00000000001</v>
      </c>
      <c r="I6" s="23">
        <v>89000</v>
      </c>
      <c r="J6" s="23">
        <f t="shared" ref="J6:J14" si="4">I6*19%</f>
        <v>16910</v>
      </c>
      <c r="K6" s="33">
        <f t="shared" si="1"/>
        <v>105910</v>
      </c>
      <c r="L6" s="24">
        <v>91295.798319327732</v>
      </c>
      <c r="M6" s="24">
        <f t="shared" ref="M6:M14" si="5">L6*19%</f>
        <v>17346.201680672268</v>
      </c>
      <c r="N6" s="34">
        <f t="shared" si="2"/>
        <v>108642</v>
      </c>
      <c r="O6" s="2">
        <f t="shared" ref="O6:O14" si="6">AVERAGE(F6,I6,L6)</f>
        <v>89986.554621848743</v>
      </c>
      <c r="P6" s="3">
        <f t="shared" ref="P6:P14" si="7">AVERAGE(H6,K6,N6)</f>
        <v>107084</v>
      </c>
    </row>
    <row r="7" spans="1:17" s="17" customFormat="1" ht="98.25" customHeight="1" x14ac:dyDescent="0.3">
      <c r="A7" s="26">
        <v>3</v>
      </c>
      <c r="B7" s="27" t="s">
        <v>16</v>
      </c>
      <c r="C7" s="28" t="s">
        <v>17</v>
      </c>
      <c r="D7" s="30" t="s">
        <v>24</v>
      </c>
      <c r="E7" s="30">
        <v>1</v>
      </c>
      <c r="F7" s="23">
        <v>49537.815126050424</v>
      </c>
      <c r="G7" s="23">
        <f t="shared" si="3"/>
        <v>9412.1848739495799</v>
      </c>
      <c r="H7" s="32">
        <f t="shared" si="0"/>
        <v>58950</v>
      </c>
      <c r="I7" s="23">
        <v>49840.336134453784</v>
      </c>
      <c r="J7" s="23">
        <f t="shared" si="4"/>
        <v>9469.6638655462193</v>
      </c>
      <c r="K7" s="33">
        <f t="shared" si="1"/>
        <v>59310</v>
      </c>
      <c r="L7" s="24">
        <v>48978.151260504201</v>
      </c>
      <c r="M7" s="24">
        <f t="shared" si="5"/>
        <v>9305.8487394957974</v>
      </c>
      <c r="N7" s="34">
        <f t="shared" si="2"/>
        <v>58284</v>
      </c>
      <c r="O7" s="2">
        <f t="shared" si="6"/>
        <v>49452.100840336141</v>
      </c>
      <c r="P7" s="3">
        <f t="shared" si="7"/>
        <v>58848</v>
      </c>
    </row>
    <row r="8" spans="1:17" s="17" customFormat="1" ht="326.25" customHeight="1" x14ac:dyDescent="0.3">
      <c r="A8" s="26">
        <v>4</v>
      </c>
      <c r="B8" s="27" t="s">
        <v>37</v>
      </c>
      <c r="C8" s="28" t="s">
        <v>18</v>
      </c>
      <c r="D8" s="30" t="s">
        <v>25</v>
      </c>
      <c r="E8" s="30">
        <v>1</v>
      </c>
      <c r="F8" s="23">
        <v>251764.70588235295</v>
      </c>
      <c r="G8" s="23">
        <f t="shared" si="3"/>
        <v>47835.294117647063</v>
      </c>
      <c r="H8" s="32">
        <f t="shared" si="0"/>
        <v>299600</v>
      </c>
      <c r="I8" s="23">
        <v>249549.57983193279</v>
      </c>
      <c r="J8" s="23">
        <f t="shared" si="4"/>
        <v>47414.420168067227</v>
      </c>
      <c r="K8" s="33">
        <f t="shared" si="1"/>
        <v>296964</v>
      </c>
      <c r="L8" s="24">
        <v>253451.26050420169</v>
      </c>
      <c r="M8" s="24">
        <f t="shared" si="5"/>
        <v>48155.73949579832</v>
      </c>
      <c r="N8" s="34">
        <f t="shared" si="2"/>
        <v>301607</v>
      </c>
      <c r="O8" s="2">
        <f t="shared" si="6"/>
        <v>251588.51540616248</v>
      </c>
      <c r="P8" s="3">
        <f t="shared" si="7"/>
        <v>299390.33333333331</v>
      </c>
    </row>
    <row r="9" spans="1:17" s="16" customFormat="1" ht="352.8" customHeight="1" x14ac:dyDescent="0.3">
      <c r="A9" s="26">
        <v>5</v>
      </c>
      <c r="B9" s="27" t="s">
        <v>38</v>
      </c>
      <c r="C9" s="28" t="s">
        <v>18</v>
      </c>
      <c r="D9" s="30" t="s">
        <v>25</v>
      </c>
      <c r="E9" s="30">
        <v>1</v>
      </c>
      <c r="F9" s="23">
        <v>251764.70588235295</v>
      </c>
      <c r="G9" s="23">
        <f t="shared" si="3"/>
        <v>47835.294117647063</v>
      </c>
      <c r="H9" s="32">
        <f t="shared" si="0"/>
        <v>299600</v>
      </c>
      <c r="I9" s="23">
        <v>252100</v>
      </c>
      <c r="J9" s="23">
        <f t="shared" si="4"/>
        <v>47899</v>
      </c>
      <c r="K9" s="33">
        <f t="shared" si="1"/>
        <v>299999</v>
      </c>
      <c r="L9" s="24">
        <v>250556.30252100842</v>
      </c>
      <c r="M9" s="24">
        <f t="shared" si="5"/>
        <v>47605.697478991598</v>
      </c>
      <c r="N9" s="34">
        <f t="shared" si="2"/>
        <v>298162</v>
      </c>
      <c r="O9" s="2">
        <f t="shared" si="6"/>
        <v>251473.66946778711</v>
      </c>
      <c r="P9" s="3">
        <f t="shared" si="7"/>
        <v>299253.66666666669</v>
      </c>
    </row>
    <row r="10" spans="1:17" s="16" customFormat="1" ht="147.75" customHeight="1" x14ac:dyDescent="0.3">
      <c r="A10" s="26">
        <v>6</v>
      </c>
      <c r="B10" s="27" t="s">
        <v>35</v>
      </c>
      <c r="C10" s="28" t="s">
        <v>19</v>
      </c>
      <c r="D10" s="30" t="s">
        <v>25</v>
      </c>
      <c r="E10" s="30">
        <v>1</v>
      </c>
      <c r="F10" s="23">
        <v>149159.66386554623</v>
      </c>
      <c r="G10" s="23">
        <f t="shared" si="3"/>
        <v>28340.336134453784</v>
      </c>
      <c r="H10" s="32">
        <f t="shared" si="0"/>
        <v>177500</v>
      </c>
      <c r="I10" s="23">
        <v>148682.35294117648</v>
      </c>
      <c r="J10" s="23">
        <f t="shared" si="4"/>
        <v>28249.647058823532</v>
      </c>
      <c r="K10" s="33">
        <f t="shared" si="1"/>
        <v>176932</v>
      </c>
      <c r="L10" s="24">
        <v>151457.14285714287</v>
      </c>
      <c r="M10" s="24">
        <f t="shared" si="5"/>
        <v>28776.857142857145</v>
      </c>
      <c r="N10" s="34">
        <f t="shared" si="2"/>
        <v>180234</v>
      </c>
      <c r="O10" s="2">
        <f t="shared" si="6"/>
        <v>149766.38655462186</v>
      </c>
      <c r="P10" s="3">
        <f t="shared" si="7"/>
        <v>178222</v>
      </c>
    </row>
    <row r="11" spans="1:17" s="16" customFormat="1" ht="164.25" customHeight="1" x14ac:dyDescent="0.3">
      <c r="A11" s="26">
        <v>7</v>
      </c>
      <c r="B11" s="27" t="s">
        <v>34</v>
      </c>
      <c r="C11" s="28" t="s">
        <v>19</v>
      </c>
      <c r="D11" s="30" t="s">
        <v>25</v>
      </c>
      <c r="E11" s="30">
        <v>1</v>
      </c>
      <c r="F11" s="23">
        <v>149159.66386554623</v>
      </c>
      <c r="G11" s="23">
        <f t="shared" si="3"/>
        <v>28340.336134453784</v>
      </c>
      <c r="H11" s="32">
        <f t="shared" si="0"/>
        <v>177500</v>
      </c>
      <c r="I11" s="23">
        <v>159663.02521008404</v>
      </c>
      <c r="J11" s="23">
        <f t="shared" si="4"/>
        <v>30335.97478991597</v>
      </c>
      <c r="K11" s="33">
        <f t="shared" si="1"/>
        <v>189999</v>
      </c>
      <c r="L11" s="24">
        <v>146295.79831932773</v>
      </c>
      <c r="M11" s="24">
        <f t="shared" si="5"/>
        <v>27796.201680672268</v>
      </c>
      <c r="N11" s="34">
        <f t="shared" si="2"/>
        <v>174092</v>
      </c>
      <c r="O11" s="2">
        <f t="shared" si="6"/>
        <v>151706.162464986</v>
      </c>
      <c r="P11" s="3">
        <f t="shared" si="7"/>
        <v>180530.33333333334</v>
      </c>
    </row>
    <row r="12" spans="1:17" s="16" customFormat="1" ht="285" customHeight="1" x14ac:dyDescent="0.3">
      <c r="A12" s="26">
        <v>8</v>
      </c>
      <c r="B12" s="29" t="s">
        <v>39</v>
      </c>
      <c r="C12" s="28" t="s">
        <v>20</v>
      </c>
      <c r="D12" s="30" t="s">
        <v>24</v>
      </c>
      <c r="E12" s="30">
        <v>1</v>
      </c>
      <c r="F12" s="23">
        <v>206218.48739495801</v>
      </c>
      <c r="G12" s="23">
        <f t="shared" si="3"/>
        <v>39181.512605042022</v>
      </c>
      <c r="H12" s="32">
        <f t="shared" si="0"/>
        <v>245400.00000000003</v>
      </c>
      <c r="I12" s="23">
        <v>203613.44537815126</v>
      </c>
      <c r="J12" s="23">
        <f t="shared" si="4"/>
        <v>38686.554621848736</v>
      </c>
      <c r="K12" s="33">
        <f t="shared" si="1"/>
        <v>242300</v>
      </c>
      <c r="L12" s="24">
        <v>208878.99159663866</v>
      </c>
      <c r="M12" s="24">
        <f t="shared" si="5"/>
        <v>39687.008403361346</v>
      </c>
      <c r="N12" s="34">
        <f t="shared" si="2"/>
        <v>248566</v>
      </c>
      <c r="O12" s="2">
        <f t="shared" si="6"/>
        <v>206236.97478991598</v>
      </c>
      <c r="P12" s="3">
        <f t="shared" si="7"/>
        <v>245422</v>
      </c>
    </row>
    <row r="13" spans="1:17" s="16" customFormat="1" ht="312" customHeight="1" x14ac:dyDescent="0.3">
      <c r="A13" s="26">
        <v>9</v>
      </c>
      <c r="B13" s="29" t="s">
        <v>33</v>
      </c>
      <c r="C13" s="28" t="s">
        <v>21</v>
      </c>
      <c r="D13" s="30" t="s">
        <v>25</v>
      </c>
      <c r="E13" s="30">
        <v>1</v>
      </c>
      <c r="F13" s="23">
        <v>324285.71428571432</v>
      </c>
      <c r="G13" s="23">
        <f t="shared" si="3"/>
        <v>61614.285714285725</v>
      </c>
      <c r="H13" s="32">
        <f t="shared" si="0"/>
        <v>385900.00000000006</v>
      </c>
      <c r="I13" s="23">
        <v>325679.83193277312</v>
      </c>
      <c r="J13" s="23">
        <f t="shared" si="4"/>
        <v>61879.168067226892</v>
      </c>
      <c r="K13" s="33">
        <f t="shared" si="1"/>
        <v>387559</v>
      </c>
      <c r="L13" s="24">
        <v>321658.82352941181</v>
      </c>
      <c r="M13" s="24">
        <f t="shared" si="5"/>
        <v>61115.176470588245</v>
      </c>
      <c r="N13" s="34">
        <f t="shared" si="2"/>
        <v>382774.00000000006</v>
      </c>
      <c r="O13" s="2">
        <f t="shared" si="6"/>
        <v>323874.78991596639</v>
      </c>
      <c r="P13" s="3">
        <f t="shared" si="7"/>
        <v>385411</v>
      </c>
    </row>
    <row r="14" spans="1:17" s="16" customFormat="1" ht="117" customHeight="1" x14ac:dyDescent="0.3">
      <c r="A14" s="26">
        <v>10</v>
      </c>
      <c r="B14" s="29" t="s">
        <v>32</v>
      </c>
      <c r="C14" s="28" t="s">
        <v>22</v>
      </c>
      <c r="D14" s="30" t="s">
        <v>24</v>
      </c>
      <c r="E14" s="30">
        <v>1</v>
      </c>
      <c r="F14" s="23">
        <v>67142.857142857145</v>
      </c>
      <c r="G14" s="23">
        <f t="shared" si="3"/>
        <v>12757.142857142857</v>
      </c>
      <c r="H14" s="32">
        <f t="shared" si="0"/>
        <v>79900</v>
      </c>
      <c r="I14" s="23">
        <v>71064.705882352951</v>
      </c>
      <c r="J14" s="23">
        <f t="shared" si="4"/>
        <v>13502.294117647061</v>
      </c>
      <c r="K14" s="33">
        <f t="shared" si="1"/>
        <v>84567.000000000015</v>
      </c>
      <c r="L14" s="24">
        <v>67384.873949579836</v>
      </c>
      <c r="M14" s="24">
        <f t="shared" si="5"/>
        <v>12803.126050420169</v>
      </c>
      <c r="N14" s="34">
        <f t="shared" si="2"/>
        <v>80188</v>
      </c>
      <c r="O14" s="2">
        <f t="shared" si="6"/>
        <v>68530.812324929982</v>
      </c>
      <c r="P14" s="3">
        <f t="shared" si="7"/>
        <v>81551.666666666672</v>
      </c>
    </row>
    <row r="15" spans="1:17" ht="33.75" customHeight="1" x14ac:dyDescent="0.3">
      <c r="A15" s="38" t="s">
        <v>9</v>
      </c>
      <c r="B15" s="39"/>
      <c r="C15" s="38"/>
      <c r="D15" s="38"/>
      <c r="E15" s="38"/>
      <c r="F15" s="43" t="s">
        <v>26</v>
      </c>
      <c r="G15" s="44"/>
      <c r="H15" s="19">
        <f>SUM(H5:H14)</f>
        <v>2037610</v>
      </c>
      <c r="I15" s="47" t="s">
        <v>27</v>
      </c>
      <c r="J15" s="48"/>
      <c r="K15" s="25">
        <f>SUM(K5:K14)</f>
        <v>2052641</v>
      </c>
      <c r="L15" s="45" t="s">
        <v>28</v>
      </c>
      <c r="M15" s="46"/>
      <c r="N15" s="19">
        <f>SUM(N5:N14)</f>
        <v>2035577</v>
      </c>
      <c r="O15" s="18" t="s">
        <v>6</v>
      </c>
      <c r="P15" s="8">
        <f>SUM(P5:P14)</f>
        <v>2041942.6666666667</v>
      </c>
    </row>
    <row r="16" spans="1:17" s="22" customFormat="1" ht="57" customHeight="1" x14ac:dyDescent="0.3">
      <c r="A16" s="49" t="s">
        <v>29</v>
      </c>
      <c r="B16" s="49"/>
      <c r="C16" s="49"/>
      <c r="D16" s="49"/>
      <c r="E16" s="49"/>
      <c r="F16" s="50" t="s">
        <v>31</v>
      </c>
      <c r="G16" s="50"/>
      <c r="H16" s="50"/>
      <c r="I16" s="50"/>
      <c r="J16" s="50"/>
      <c r="K16" s="50"/>
      <c r="L16" s="50"/>
      <c r="M16" s="50"/>
      <c r="N16" s="50"/>
      <c r="O16" s="50"/>
      <c r="P16" s="50"/>
      <c r="Q16"/>
    </row>
    <row r="17" spans="1:16" ht="27" customHeight="1" x14ac:dyDescent="0.3">
      <c r="A17" s="6"/>
      <c r="B17" s="6"/>
      <c r="C17" s="6"/>
      <c r="D17" s="6"/>
      <c r="E17" s="6"/>
      <c r="F17" s="10"/>
      <c r="G17" s="7"/>
      <c r="H17" s="7"/>
      <c r="I17" s="7"/>
      <c r="J17" s="7"/>
      <c r="K17" s="7"/>
      <c r="L17" s="7"/>
      <c r="M17" s="7"/>
      <c r="N17" s="7"/>
      <c r="O17" s="41" t="s">
        <v>6</v>
      </c>
      <c r="P17" s="42"/>
    </row>
    <row r="18" spans="1:16" ht="27" customHeight="1" x14ac:dyDescent="0.3">
      <c r="A18" s="40" t="s">
        <v>30</v>
      </c>
      <c r="B18" s="40"/>
      <c r="C18" s="40"/>
      <c r="D18" s="40"/>
      <c r="E18" s="40"/>
      <c r="F18" s="1"/>
      <c r="G18" s="1"/>
      <c r="H18" s="1"/>
      <c r="I18" s="1"/>
      <c r="J18" s="1"/>
      <c r="K18" s="1"/>
      <c r="L18" s="1"/>
      <c r="M18" s="1"/>
      <c r="N18" s="1"/>
      <c r="O18" s="13" t="s">
        <v>9</v>
      </c>
      <c r="P18" s="35">
        <f>P15/1.19</f>
        <v>1715918.2072829134</v>
      </c>
    </row>
    <row r="19" spans="1:16" ht="27" customHeight="1" x14ac:dyDescent="0.3">
      <c r="M19"/>
      <c r="N19"/>
      <c r="O19" s="13" t="s">
        <v>10</v>
      </c>
      <c r="P19" s="35">
        <f>P15-P18</f>
        <v>326024.45938375336</v>
      </c>
    </row>
    <row r="20" spans="1:16" ht="27" customHeight="1" thickBot="1" x14ac:dyDescent="0.35">
      <c r="G20" s="20"/>
      <c r="M20"/>
      <c r="N20"/>
      <c r="O20" s="14" t="s">
        <v>11</v>
      </c>
      <c r="P20" s="36">
        <f>SUM(P18:P19)</f>
        <v>2041942.6666666667</v>
      </c>
    </row>
    <row r="21" spans="1:16" ht="27" customHeight="1" x14ac:dyDescent="0.3">
      <c r="A21" s="1"/>
      <c r="B21" s="1"/>
      <c r="C21" s="1"/>
      <c r="D21" s="1"/>
      <c r="E21" s="1"/>
      <c r="F21" s="1"/>
      <c r="G21" s="20"/>
      <c r="H21" s="1"/>
      <c r="I21" s="1"/>
      <c r="J21" s="1"/>
      <c r="K21" s="1"/>
      <c r="L21" s="1"/>
      <c r="M21"/>
      <c r="N21"/>
      <c r="O21"/>
      <c r="P21"/>
    </row>
    <row r="22" spans="1:16" ht="73.5" customHeight="1" x14ac:dyDescent="0.3">
      <c r="G22" s="20"/>
      <c r="M22"/>
      <c r="N22"/>
      <c r="P22" s="12"/>
    </row>
    <row r="23" spans="1:16" ht="73.5" customHeight="1" x14ac:dyDescent="0.3">
      <c r="M23"/>
      <c r="N23"/>
    </row>
    <row r="24" spans="1:16" ht="73.5" customHeight="1" x14ac:dyDescent="0.3">
      <c r="M24"/>
      <c r="N24"/>
    </row>
    <row r="25" spans="1:16" ht="73.5" customHeight="1" x14ac:dyDescent="0.3">
      <c r="M25"/>
      <c r="N25"/>
    </row>
    <row r="26" spans="1:16" ht="73.5" customHeight="1" x14ac:dyDescent="0.3">
      <c r="M26"/>
      <c r="N26"/>
    </row>
    <row r="27" spans="1:16" ht="73.5" customHeight="1" x14ac:dyDescent="0.3">
      <c r="M27"/>
      <c r="N27"/>
    </row>
    <row r="80" spans="1:5" ht="73.5" customHeight="1" x14ac:dyDescent="0.3">
      <c r="A80" s="37"/>
      <c r="B80" s="37"/>
      <c r="C80" s="37"/>
      <c r="D80" s="37"/>
      <c r="E80" s="37"/>
    </row>
    <row r="81" spans="1:16" ht="73.5" customHeight="1" x14ac:dyDescent="0.3">
      <c r="A81" s="37"/>
      <c r="B81" s="37"/>
      <c r="C81" s="37"/>
      <c r="D81" s="37"/>
      <c r="E81" s="37"/>
      <c r="G81" s="37"/>
      <c r="M81" s="37"/>
      <c r="O81" s="37"/>
    </row>
    <row r="82" spans="1:16" ht="73.5" customHeight="1" x14ac:dyDescent="0.3">
      <c r="A82" s="37"/>
      <c r="B82" s="37"/>
      <c r="C82" s="37"/>
      <c r="D82" s="37"/>
      <c r="E82" s="37"/>
      <c r="G82" s="37"/>
      <c r="M82" s="37"/>
      <c r="O82" s="37"/>
    </row>
    <row r="83" spans="1:16" ht="73.5" customHeight="1" x14ac:dyDescent="0.3">
      <c r="A83" s="37"/>
      <c r="B83" s="37"/>
      <c r="C83" s="37"/>
      <c r="D83" s="37"/>
      <c r="E83" s="37"/>
      <c r="G83" s="37"/>
      <c r="M83" s="37"/>
      <c r="O83" s="37"/>
    </row>
    <row r="84" spans="1:16" ht="73.5" customHeight="1" x14ac:dyDescent="0.3">
      <c r="A84" s="37"/>
      <c r="B84" s="37"/>
      <c r="C84" s="37"/>
      <c r="D84" s="37"/>
      <c r="E84" s="37"/>
      <c r="G84" s="37"/>
      <c r="M84" s="37"/>
      <c r="O84" s="37"/>
    </row>
    <row r="85" spans="1:16" ht="73.5" customHeight="1" x14ac:dyDescent="0.3">
      <c r="A85" s="37"/>
      <c r="B85" s="37"/>
      <c r="C85" s="37"/>
      <c r="D85" s="37"/>
      <c r="E85" s="37"/>
      <c r="F85" s="37"/>
      <c r="G85" s="37"/>
      <c r="H85" s="37"/>
      <c r="I85" s="37"/>
      <c r="J85" s="37"/>
      <c r="K85" s="37"/>
      <c r="L85" s="37"/>
      <c r="M85" s="37"/>
      <c r="N85" s="37"/>
      <c r="O85" s="37"/>
      <c r="P85" s="37"/>
    </row>
    <row r="86" spans="1:16" ht="73.5" customHeight="1" x14ac:dyDescent="0.3">
      <c r="A86" s="37"/>
      <c r="B86" s="37"/>
      <c r="C86" s="37"/>
      <c r="D86" s="37"/>
      <c r="E86" s="37"/>
      <c r="F86" s="37"/>
      <c r="G86" s="37"/>
      <c r="H86" s="37"/>
      <c r="I86" s="37"/>
      <c r="J86" s="37"/>
      <c r="K86" s="37"/>
      <c r="L86" s="37"/>
      <c r="M86" s="37"/>
      <c r="N86" s="37"/>
      <c r="O86" s="37"/>
      <c r="P86" s="37"/>
    </row>
    <row r="87" spans="1:16" ht="73.5" customHeight="1" x14ac:dyDescent="0.3">
      <c r="A87" s="37"/>
      <c r="B87" s="37"/>
      <c r="C87" s="37"/>
      <c r="D87" s="37"/>
      <c r="E87" s="37"/>
      <c r="F87" s="37"/>
      <c r="G87" s="37"/>
      <c r="H87" s="37"/>
      <c r="I87" s="37"/>
      <c r="J87" s="37"/>
      <c r="K87" s="37"/>
      <c r="L87" s="37"/>
      <c r="M87" s="37"/>
      <c r="N87" s="37"/>
      <c r="O87" s="37"/>
      <c r="P87" s="37"/>
    </row>
    <row r="88" spans="1:16" ht="73.5" customHeight="1" x14ac:dyDescent="0.3">
      <c r="O88" s="37"/>
      <c r="P88" s="37"/>
    </row>
    <row r="89" spans="1:16" ht="73.5" customHeight="1" x14ac:dyDescent="0.3">
      <c r="A89" s="37"/>
      <c r="B89" s="37"/>
      <c r="C89" s="37"/>
      <c r="D89" s="37"/>
      <c r="E89" s="37"/>
    </row>
  </sheetData>
  <mergeCells count="35">
    <mergeCell ref="A1:P1"/>
    <mergeCell ref="A2:P2"/>
    <mergeCell ref="A3:A4"/>
    <mergeCell ref="B3:B4"/>
    <mergeCell ref="C3:C4"/>
    <mergeCell ref="D3:D4"/>
    <mergeCell ref="E3:E4"/>
    <mergeCell ref="F3:H3"/>
    <mergeCell ref="L3:N3"/>
    <mergeCell ref="O3:P3"/>
    <mergeCell ref="I3:K3"/>
    <mergeCell ref="A87:E87"/>
    <mergeCell ref="F87:P87"/>
    <mergeCell ref="O88:P88"/>
    <mergeCell ref="A89:E89"/>
    <mergeCell ref="A84:E84"/>
    <mergeCell ref="A85:E85"/>
    <mergeCell ref="F85:P85"/>
    <mergeCell ref="A86:E86"/>
    <mergeCell ref="F86:P86"/>
    <mergeCell ref="G81:G84"/>
    <mergeCell ref="M81:M84"/>
    <mergeCell ref="O81:O84"/>
    <mergeCell ref="A82:E82"/>
    <mergeCell ref="A83:E83"/>
    <mergeCell ref="A81:E81"/>
    <mergeCell ref="A80:E80"/>
    <mergeCell ref="A15:E15"/>
    <mergeCell ref="A18:E18"/>
    <mergeCell ref="O17:P17"/>
    <mergeCell ref="F15:G15"/>
    <mergeCell ref="L15:M15"/>
    <mergeCell ref="I15:J15"/>
    <mergeCell ref="A16:E16"/>
    <mergeCell ref="F16:P16"/>
  </mergeCells>
  <phoneticPr fontId="1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F3633-DAEC-47DB-9814-2A88CBCB3CF6}">
  <dimension ref="A1:D10"/>
  <sheetViews>
    <sheetView workbookViewId="0">
      <selection activeCell="B1" sqref="B1:B10"/>
    </sheetView>
  </sheetViews>
  <sheetFormatPr baseColWidth="10" defaultRowHeight="14.4" x14ac:dyDescent="0.3"/>
  <sheetData>
    <row r="1" spans="1:4" ht="15.6" x14ac:dyDescent="0.3">
      <c r="A1" s="9">
        <v>203028</v>
      </c>
      <c r="B1" s="31">
        <f>A1/1.19</f>
        <v>170611.76470588235</v>
      </c>
      <c r="C1" s="31">
        <f>B1*19%</f>
        <v>32416.235294117647</v>
      </c>
      <c r="D1" s="31">
        <f>B1+C1</f>
        <v>203028</v>
      </c>
    </row>
    <row r="2" spans="1:4" ht="15.6" x14ac:dyDescent="0.3">
      <c r="A2" s="9">
        <v>108642</v>
      </c>
      <c r="B2" s="31">
        <f t="shared" ref="B2:B10" si="0">A2/1.19</f>
        <v>91295.798319327732</v>
      </c>
      <c r="C2" s="31">
        <f t="shared" ref="C2:C10" si="1">B2*19%</f>
        <v>17346.201680672268</v>
      </c>
      <c r="D2" s="31">
        <f t="shared" ref="D2:D10" si="2">B2+C2</f>
        <v>108642</v>
      </c>
    </row>
    <row r="3" spans="1:4" ht="15.6" x14ac:dyDescent="0.3">
      <c r="A3" s="15">
        <v>58284</v>
      </c>
      <c r="B3" s="31">
        <f t="shared" si="0"/>
        <v>48978.151260504201</v>
      </c>
      <c r="C3" s="31">
        <f t="shared" si="1"/>
        <v>9305.8487394957974</v>
      </c>
      <c r="D3" s="31">
        <f t="shared" si="2"/>
        <v>58284</v>
      </c>
    </row>
    <row r="4" spans="1:4" ht="15.6" x14ac:dyDescent="0.3">
      <c r="A4" s="15">
        <v>301607</v>
      </c>
      <c r="B4" s="31">
        <f t="shared" si="0"/>
        <v>253451.26050420169</v>
      </c>
      <c r="C4" s="31">
        <f t="shared" si="1"/>
        <v>48155.73949579832</v>
      </c>
      <c r="D4" s="31">
        <f t="shared" si="2"/>
        <v>301607</v>
      </c>
    </row>
    <row r="5" spans="1:4" ht="15.6" x14ac:dyDescent="0.3">
      <c r="A5" s="15">
        <v>298162</v>
      </c>
      <c r="B5" s="31">
        <f t="shared" si="0"/>
        <v>250556.30252100842</v>
      </c>
      <c r="C5" s="31">
        <f t="shared" si="1"/>
        <v>47605.697478991598</v>
      </c>
      <c r="D5" s="31">
        <f t="shared" si="2"/>
        <v>298162</v>
      </c>
    </row>
    <row r="6" spans="1:4" ht="15.6" x14ac:dyDescent="0.3">
      <c r="A6" s="15">
        <v>180234</v>
      </c>
      <c r="B6" s="31">
        <f t="shared" si="0"/>
        <v>151457.14285714287</v>
      </c>
      <c r="C6" s="31">
        <f t="shared" si="1"/>
        <v>28776.857142857145</v>
      </c>
      <c r="D6" s="31">
        <f t="shared" si="2"/>
        <v>180234</v>
      </c>
    </row>
    <row r="7" spans="1:4" ht="15.6" x14ac:dyDescent="0.3">
      <c r="A7" s="15">
        <v>174092</v>
      </c>
      <c r="B7" s="31">
        <f t="shared" si="0"/>
        <v>146295.79831932773</v>
      </c>
      <c r="C7" s="31">
        <f t="shared" si="1"/>
        <v>27796.201680672268</v>
      </c>
      <c r="D7" s="31">
        <f t="shared" si="2"/>
        <v>174092</v>
      </c>
    </row>
    <row r="8" spans="1:4" ht="15.6" x14ac:dyDescent="0.3">
      <c r="A8" s="15">
        <v>248566</v>
      </c>
      <c r="B8" s="31">
        <f t="shared" si="0"/>
        <v>208878.99159663866</v>
      </c>
      <c r="C8" s="31">
        <f t="shared" si="1"/>
        <v>39687.008403361346</v>
      </c>
      <c r="D8" s="31">
        <f t="shared" si="2"/>
        <v>248566</v>
      </c>
    </row>
    <row r="9" spans="1:4" ht="15.6" x14ac:dyDescent="0.3">
      <c r="A9" s="15">
        <v>382774</v>
      </c>
      <c r="B9" s="31">
        <f t="shared" si="0"/>
        <v>321658.82352941181</v>
      </c>
      <c r="C9" s="31">
        <f t="shared" si="1"/>
        <v>61115.176470588245</v>
      </c>
      <c r="D9" s="31">
        <f t="shared" si="2"/>
        <v>382774.00000000006</v>
      </c>
    </row>
    <row r="10" spans="1:4" ht="15.6" x14ac:dyDescent="0.3">
      <c r="A10" s="15">
        <v>80188</v>
      </c>
      <c r="B10" s="31">
        <f t="shared" si="0"/>
        <v>67384.873949579836</v>
      </c>
      <c r="C10" s="31">
        <f t="shared" si="1"/>
        <v>12803.126050420169</v>
      </c>
      <c r="D10" s="31">
        <f t="shared" si="2"/>
        <v>80188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AJUSTADO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CESPEDES</dc:creator>
  <cp:lastModifiedBy>Valeria Avila Cardoso</cp:lastModifiedBy>
  <dcterms:created xsi:type="dcterms:W3CDTF">2026-06-19T01:40:46Z</dcterms:created>
  <dcterms:modified xsi:type="dcterms:W3CDTF">2026-10-16T19:47:00Z</dcterms:modified>
</cp:coreProperties>
</file>