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6. ALCALDÍA MORALES\2. PROCESOS DE CONTRATACIÓN\4. PLAN VIAL\"/>
    </mc:Choice>
  </mc:AlternateContent>
  <xr:revisionPtr revIDLastSave="0" documentId="13_ncr:1_{F80B61D3-F347-4EF4-8FF8-C28A9C9662D5}" xr6:coauthVersionLast="47" xr6:coauthVersionMax="47" xr10:uidLastSave="{00000000-0000-0000-0000-000000000000}"/>
  <bookViews>
    <workbookView xWindow="-108" yWindow="-108" windowWidth="23256" windowHeight="12456" xr2:uid="{AC1247AA-9FA5-4438-AC01-7F8D018FF828}"/>
  </bookViews>
  <sheets>
    <sheet name="PRESUPUESTO OFICIAL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2" l="1"/>
  <c r="G21" i="2"/>
  <c r="G20" i="2"/>
  <c r="G19" i="2"/>
  <c r="G18" i="2"/>
  <c r="G17" i="2"/>
  <c r="G22" i="2" s="1"/>
  <c r="G15" i="2"/>
  <c r="F15" i="2"/>
  <c r="G14" i="2"/>
  <c r="G13" i="2"/>
  <c r="G12" i="2"/>
  <c r="G11" i="2"/>
  <c r="G8" i="2"/>
  <c r="G7" i="2"/>
  <c r="G6" i="2"/>
  <c r="G9" i="2" l="1"/>
  <c r="G24" i="2" s="1"/>
  <c r="G25" i="2" s="1"/>
  <c r="G26" i="2" s="1"/>
</calcChain>
</file>

<file path=xl/sharedStrings.xml><?xml version="1.0" encoding="utf-8"?>
<sst xmlns="http://schemas.openxmlformats.org/spreadsheetml/2006/main" count="55" uniqueCount="46">
  <si>
    <t>“CATEGORIZACIÓN DE LA RED VIAL, ACTUALIZACIÓN DE LA CARACTERIZACIÓN Y DEL PLAN VIAL DEL MUNICIPIO DE MORALES, DEPARAMENTO DEL CAUCA”</t>
  </si>
  <si>
    <t>No</t>
  </si>
  <si>
    <t>DESCRIPCIÓN</t>
  </si>
  <si>
    <t>UNIDAD</t>
  </si>
  <si>
    <t>CANTIDAD</t>
  </si>
  <si>
    <t>V/R UNITARIO</t>
  </si>
  <si>
    <t>V/R TOTAL</t>
  </si>
  <si>
    <t>1.</t>
  </si>
  <si>
    <t>CATEGORIZACIÓN</t>
  </si>
  <si>
    <t>1.1.</t>
  </si>
  <si>
    <t>Conteo vehicular (Encuesta)</t>
  </si>
  <si>
    <t>Vía</t>
  </si>
  <si>
    <t>1.2.</t>
  </si>
  <si>
    <t>Diligenciamiento Matríz de Categorización</t>
  </si>
  <si>
    <t>Reporte para aprobación MINTRANSPORTE</t>
  </si>
  <si>
    <t>VALOR TOTAL CATEGORIZACIÓN POR VIA</t>
  </si>
  <si>
    <t xml:space="preserve">2. </t>
  </si>
  <si>
    <t>INVENTARIO VIAL (CARACTERIZACIÓN)</t>
  </si>
  <si>
    <t xml:space="preserve">2.1. </t>
  </si>
  <si>
    <t>Levantamiento de campo</t>
  </si>
  <si>
    <t>Km</t>
  </si>
  <si>
    <t>2.2.</t>
  </si>
  <si>
    <t>Consolidación y proceso de información</t>
  </si>
  <si>
    <t>2.3.</t>
  </si>
  <si>
    <t>Posproceso de información SIG</t>
  </si>
  <si>
    <t xml:space="preserve">2.4. </t>
  </si>
  <si>
    <t>Reporte al SINC</t>
  </si>
  <si>
    <t>VALOR TOTAL CARACTERIZACIÓN POR VIA</t>
  </si>
  <si>
    <t>3.</t>
  </si>
  <si>
    <t>ACTUALIZACIÓN PLAN VIAL MUNICIPAL</t>
  </si>
  <si>
    <t>3.1.</t>
  </si>
  <si>
    <t>Recolección de información municipal</t>
  </si>
  <si>
    <t>und</t>
  </si>
  <si>
    <t>3.2.</t>
  </si>
  <si>
    <t>Caracterización general. Física, social y económica del municipio</t>
  </si>
  <si>
    <t>3.3.</t>
  </si>
  <si>
    <t>Caracterización de la infraestructura de transporte del municipio y Matriz de Priorización.</t>
  </si>
  <si>
    <t>3.4.</t>
  </si>
  <si>
    <t>Consolidación e impresión documento Plan Vial Municipal.</t>
  </si>
  <si>
    <t>3.5.</t>
  </si>
  <si>
    <t>Diseño e impresión mapa red vial municipal</t>
  </si>
  <si>
    <t>VALOR TOTAL ACTUALIZACIÓN PLAN VIAL MUNICIPAL</t>
  </si>
  <si>
    <t>SUB TOTAL CONSULTORÍA</t>
  </si>
  <si>
    <t>IVA 19%</t>
  </si>
  <si>
    <t>COSTO TOTAL CONSULTORÍA</t>
  </si>
  <si>
    <t>1.3.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</si>
</sst>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#,##0_ ;\-#,##0\ 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Display"/>
      <family val="2"/>
      <scheme val="major"/>
    </font>
    <font>
      <b/>
      <sz val="10"/>
      <color theme="1"/>
      <name val="Aptos Narrow"/>
      <family val="2"/>
      <scheme val="minor"/>
    </font>
    <font>
      <sz val="10"/>
      <color theme="1"/>
      <name val="Aptos Display"/>
      <family val="2"/>
      <scheme val="major"/>
    </font>
    <font>
      <sz val="10"/>
      <color theme="1"/>
      <name val="Aptos Narrow"/>
      <family val="2"/>
      <scheme val="minor"/>
    </font>
    <font>
      <b/>
      <sz val="11"/>
      <color theme="1"/>
      <name val="Aptos Display"/>
      <family val="2"/>
      <scheme val="major"/>
    </font>
    <font>
      <sz val="9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3" xfId="0" applyFont="1" applyBorder="1"/>
    <xf numFmtId="0" fontId="5" fillId="0" borderId="3" xfId="0" applyFont="1" applyBorder="1"/>
    <xf numFmtId="0" fontId="5" fillId="0" borderId="4" xfId="0" applyFont="1" applyBorder="1"/>
    <xf numFmtId="0" fontId="3" fillId="0" borderId="5" xfId="0" applyFont="1" applyBorder="1"/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164" fontId="5" fillId="0" borderId="5" xfId="1" applyNumberFormat="1" applyFont="1" applyBorder="1"/>
    <xf numFmtId="44" fontId="0" fillId="0" borderId="6" xfId="1" applyFont="1" applyBorder="1"/>
    <xf numFmtId="44" fontId="0" fillId="0" borderId="7" xfId="1" applyFont="1" applyBorder="1"/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164" fontId="5" fillId="0" borderId="8" xfId="1" applyNumberFormat="1" applyFont="1" applyBorder="1"/>
    <xf numFmtId="44" fontId="0" fillId="0" borderId="9" xfId="1" applyFont="1" applyBorder="1"/>
    <xf numFmtId="44" fontId="0" fillId="0" borderId="0" xfId="1" applyFont="1"/>
    <xf numFmtId="164" fontId="5" fillId="0" borderId="10" xfId="1" applyNumberFormat="1" applyFont="1" applyBorder="1"/>
    <xf numFmtId="164" fontId="5" fillId="0" borderId="4" xfId="0" applyNumberFormat="1" applyFont="1" applyBorder="1"/>
    <xf numFmtId="164" fontId="5" fillId="0" borderId="11" xfId="1" applyNumberFormat="1" applyFont="1" applyBorder="1"/>
    <xf numFmtId="44" fontId="5" fillId="0" borderId="12" xfId="1" applyFont="1" applyBorder="1"/>
    <xf numFmtId="164" fontId="5" fillId="0" borderId="13" xfId="1" applyNumberFormat="1" applyFont="1" applyBorder="1"/>
    <xf numFmtId="0" fontId="3" fillId="0" borderId="6" xfId="0" applyFont="1" applyBorder="1"/>
    <xf numFmtId="164" fontId="5" fillId="0" borderId="14" xfId="1" applyNumberFormat="1" applyFont="1" applyBorder="1"/>
    <xf numFmtId="0" fontId="5" fillId="0" borderId="3" xfId="0" applyFont="1" applyBorder="1" applyAlignment="1">
      <alignment horizontal="center"/>
    </xf>
    <xf numFmtId="44" fontId="5" fillId="0" borderId="4" xfId="0" applyNumberFormat="1" applyFont="1" applyBorder="1"/>
    <xf numFmtId="165" fontId="5" fillId="0" borderId="5" xfId="1" applyNumberFormat="1" applyFont="1" applyBorder="1" applyAlignment="1">
      <alignment horizontal="center"/>
    </xf>
    <xf numFmtId="164" fontId="6" fillId="0" borderId="12" xfId="1" applyNumberFormat="1" applyFont="1" applyFill="1" applyBorder="1"/>
    <xf numFmtId="44" fontId="6" fillId="0" borderId="12" xfId="1" applyFont="1" applyBorder="1"/>
    <xf numFmtId="0" fontId="5" fillId="0" borderId="5" xfId="0" applyFont="1" applyBorder="1" applyAlignment="1">
      <alignment wrapText="1"/>
    </xf>
    <xf numFmtId="164" fontId="6" fillId="0" borderId="15" xfId="1" applyNumberFormat="1" applyFont="1" applyFill="1" applyBorder="1"/>
    <xf numFmtId="0" fontId="5" fillId="0" borderId="6" xfId="0" applyFont="1" applyBorder="1" applyAlignment="1">
      <alignment wrapText="1"/>
    </xf>
    <xf numFmtId="165" fontId="5" fillId="0" borderId="6" xfId="1" applyNumberFormat="1" applyFont="1" applyBorder="1" applyAlignment="1">
      <alignment horizontal="center"/>
    </xf>
    <xf numFmtId="164" fontId="6" fillId="0" borderId="16" xfId="1" applyNumberFormat="1" applyFont="1" applyFill="1" applyBorder="1"/>
    <xf numFmtId="0" fontId="5" fillId="0" borderId="0" xfId="0" applyFont="1"/>
    <xf numFmtId="0" fontId="3" fillId="0" borderId="0" xfId="0" applyFont="1"/>
    <xf numFmtId="164" fontId="5" fillId="0" borderId="0" xfId="0" applyNumberFormat="1" applyFont="1"/>
    <xf numFmtId="164" fontId="7" fillId="0" borderId="2" xfId="0" applyNumberFormat="1" applyFont="1" applyBorder="1"/>
    <xf numFmtId="164" fontId="3" fillId="0" borderId="2" xfId="0" applyNumberFormat="1" applyFont="1" applyBorder="1"/>
    <xf numFmtId="164" fontId="2" fillId="0" borderId="2" xfId="0" applyNumberFormat="1" applyFont="1" applyBorder="1"/>
    <xf numFmtId="44" fontId="0" fillId="0" borderId="0" xfId="0" applyNumberFormat="1"/>
    <xf numFmtId="164" fontId="6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44" fontId="2" fillId="0" borderId="0" xfId="0" applyNumberFormat="1" applyFont="1"/>
    <xf numFmtId="0" fontId="2" fillId="0" borderId="0" xfId="0" applyFont="1"/>
    <xf numFmtId="44" fontId="9" fillId="0" borderId="0" xfId="1" applyFont="1"/>
    <xf numFmtId="0" fontId="8" fillId="0" borderId="0" xfId="0" applyFont="1" applyAlignment="1">
      <alignment horizontal="left"/>
    </xf>
    <xf numFmtId="0" fontId="2" fillId="0" borderId="2" xfId="0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right"/>
    </xf>
    <xf numFmtId="0" fontId="3" fillId="0" borderId="18" xfId="0" applyFont="1" applyBorder="1" applyAlignment="1">
      <alignment horizontal="right"/>
    </xf>
    <xf numFmtId="0" fontId="3" fillId="0" borderId="19" xfId="0" applyFont="1" applyBorder="1" applyAlignment="1">
      <alignment horizontal="right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164" fontId="3" fillId="2" borderId="2" xfId="1" applyNumberFormat="1" applyFont="1" applyFill="1" applyBorder="1"/>
    <xf numFmtId="44" fontId="3" fillId="2" borderId="2" xfId="0" applyNumberFormat="1" applyFont="1" applyFill="1" applyBorder="1"/>
    <xf numFmtId="164" fontId="3" fillId="2" borderId="2" xfId="0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7853D-8A8B-4A8A-946B-39A289004E3B}">
  <dimension ref="B2:L43"/>
  <sheetViews>
    <sheetView tabSelected="1" topLeftCell="A6" workbookViewId="0">
      <selection activeCell="I20" sqref="I20"/>
    </sheetView>
  </sheetViews>
  <sheetFormatPr baseColWidth="10" defaultRowHeight="14.4" x14ac:dyDescent="0.3"/>
  <cols>
    <col min="1" max="1" width="4.88671875" customWidth="1"/>
    <col min="2" max="2" width="4.5546875" customWidth="1"/>
    <col min="3" max="3" width="37" customWidth="1"/>
    <col min="4" max="4" width="8.33203125" customWidth="1"/>
    <col min="5" max="5" width="9.5546875" customWidth="1"/>
    <col min="6" max="6" width="14.5546875" customWidth="1"/>
    <col min="7" max="7" width="19" customWidth="1"/>
    <col min="8" max="9" width="16.33203125" customWidth="1"/>
    <col min="10" max="10" width="21.6640625" customWidth="1"/>
    <col min="11" max="11" width="16" customWidth="1"/>
    <col min="12" max="12" width="17.44140625" customWidth="1"/>
  </cols>
  <sheetData>
    <row r="2" spans="2:9" x14ac:dyDescent="0.3">
      <c r="B2" s="48" t="s">
        <v>0</v>
      </c>
      <c r="C2" s="48"/>
      <c r="D2" s="48"/>
      <c r="E2" s="48"/>
      <c r="F2" s="48"/>
      <c r="G2" s="48"/>
    </row>
    <row r="3" spans="2:9" x14ac:dyDescent="0.3">
      <c r="B3" s="49"/>
      <c r="C3" s="49"/>
      <c r="D3" s="49"/>
      <c r="E3" s="49"/>
      <c r="F3" s="49"/>
      <c r="G3" s="49"/>
    </row>
    <row r="4" spans="2:9" s="1" customFormat="1" ht="13.8" x14ac:dyDescent="0.3">
      <c r="B4" s="53" t="s">
        <v>1</v>
      </c>
      <c r="C4" s="53" t="s">
        <v>2</v>
      </c>
      <c r="D4" s="53" t="s">
        <v>3</v>
      </c>
      <c r="E4" s="53" t="s">
        <v>4</v>
      </c>
      <c r="F4" s="53" t="s">
        <v>5</v>
      </c>
      <c r="G4" s="53" t="s">
        <v>6</v>
      </c>
    </row>
    <row r="5" spans="2:9" x14ac:dyDescent="0.3">
      <c r="B5" s="2" t="s">
        <v>7</v>
      </c>
      <c r="C5" s="2" t="s">
        <v>8</v>
      </c>
      <c r="D5" s="3"/>
      <c r="E5" s="3"/>
      <c r="F5" s="4"/>
      <c r="G5" s="4"/>
    </row>
    <row r="6" spans="2:9" x14ac:dyDescent="0.3">
      <c r="B6" s="5" t="s">
        <v>9</v>
      </c>
      <c r="C6" s="6" t="s">
        <v>10</v>
      </c>
      <c r="D6" s="7" t="s">
        <v>11</v>
      </c>
      <c r="E6" s="6">
        <v>19</v>
      </c>
      <c r="F6" s="8">
        <v>200000</v>
      </c>
      <c r="G6" s="9">
        <f>E6*F6</f>
        <v>3800000</v>
      </c>
    </row>
    <row r="7" spans="2:9" x14ac:dyDescent="0.3">
      <c r="B7" s="5" t="s">
        <v>12</v>
      </c>
      <c r="C7" s="6" t="s">
        <v>13</v>
      </c>
      <c r="D7" s="7" t="s">
        <v>11</v>
      </c>
      <c r="E7" s="6">
        <v>87</v>
      </c>
      <c r="F7" s="8">
        <v>440000</v>
      </c>
      <c r="G7" s="10">
        <f>E7*F7</f>
        <v>38280000</v>
      </c>
    </row>
    <row r="8" spans="2:9" x14ac:dyDescent="0.3">
      <c r="B8" s="5" t="s">
        <v>45</v>
      </c>
      <c r="C8" s="11" t="s">
        <v>14</v>
      </c>
      <c r="D8" s="12" t="s">
        <v>11</v>
      </c>
      <c r="E8" s="11">
        <v>87</v>
      </c>
      <c r="F8" s="13">
        <v>113885.05747126437</v>
      </c>
      <c r="G8" s="14">
        <f>E8*F8</f>
        <v>9908000</v>
      </c>
    </row>
    <row r="9" spans="2:9" x14ac:dyDescent="0.3">
      <c r="B9" s="54" t="s">
        <v>15</v>
      </c>
      <c r="C9" s="54"/>
      <c r="D9" s="54"/>
      <c r="E9" s="54"/>
      <c r="F9" s="55"/>
      <c r="G9" s="56">
        <f>SUM(G6:G8)</f>
        <v>51988000</v>
      </c>
    </row>
    <row r="10" spans="2:9" x14ac:dyDescent="0.3">
      <c r="B10" s="2" t="s">
        <v>16</v>
      </c>
      <c r="C10" s="2" t="s">
        <v>17</v>
      </c>
      <c r="D10" s="3"/>
      <c r="E10" s="3"/>
      <c r="F10" s="16"/>
      <c r="G10" s="17"/>
    </row>
    <row r="11" spans="2:9" x14ac:dyDescent="0.3">
      <c r="B11" s="5" t="s">
        <v>18</v>
      </c>
      <c r="C11" s="6" t="s">
        <v>19</v>
      </c>
      <c r="D11" s="7" t="s">
        <v>20</v>
      </c>
      <c r="E11" s="6">
        <v>100</v>
      </c>
      <c r="F11" s="18">
        <v>719000</v>
      </c>
      <c r="G11" s="19">
        <f>E11*F11</f>
        <v>71900000</v>
      </c>
      <c r="H11" s="1"/>
      <c r="I11" s="1"/>
    </row>
    <row r="12" spans="2:9" x14ac:dyDescent="0.3">
      <c r="B12" s="5" t="s">
        <v>21</v>
      </c>
      <c r="C12" s="6" t="s">
        <v>22</v>
      </c>
      <c r="D12" s="7" t="s">
        <v>20</v>
      </c>
      <c r="E12" s="6">
        <v>100</v>
      </c>
      <c r="F12" s="20">
        <v>180000</v>
      </c>
      <c r="G12" s="19">
        <f t="shared" ref="G12:G14" si="0">E12*F12</f>
        <v>18000000</v>
      </c>
    </row>
    <row r="13" spans="2:9" x14ac:dyDescent="0.3">
      <c r="B13" s="5" t="s">
        <v>23</v>
      </c>
      <c r="C13" s="6" t="s">
        <v>24</v>
      </c>
      <c r="D13" s="7" t="s">
        <v>20</v>
      </c>
      <c r="E13" s="6">
        <v>100</v>
      </c>
      <c r="F13" s="20">
        <v>360000</v>
      </c>
      <c r="G13" s="19">
        <f t="shared" si="0"/>
        <v>36000000</v>
      </c>
    </row>
    <row r="14" spans="2:9" x14ac:dyDescent="0.3">
      <c r="B14" s="21" t="s">
        <v>25</v>
      </c>
      <c r="C14" s="11" t="s">
        <v>26</v>
      </c>
      <c r="D14" s="12" t="s">
        <v>20</v>
      </c>
      <c r="E14" s="6">
        <v>100</v>
      </c>
      <c r="F14" s="22">
        <v>108000</v>
      </c>
      <c r="G14" s="19">
        <f t="shared" si="0"/>
        <v>10800000</v>
      </c>
    </row>
    <row r="15" spans="2:9" x14ac:dyDescent="0.3">
      <c r="B15" s="54" t="s">
        <v>27</v>
      </c>
      <c r="C15" s="54"/>
      <c r="D15" s="54"/>
      <c r="E15" s="54"/>
      <c r="F15" s="57">
        <f>SUM(F11:F14)</f>
        <v>1367000</v>
      </c>
      <c r="G15" s="56">
        <f>SUM(G11:G14)</f>
        <v>136700000</v>
      </c>
    </row>
    <row r="16" spans="2:9" x14ac:dyDescent="0.3">
      <c r="B16" s="2" t="s">
        <v>28</v>
      </c>
      <c r="C16" s="2" t="s">
        <v>29</v>
      </c>
      <c r="D16" s="23"/>
      <c r="E16" s="3"/>
      <c r="F16" s="17"/>
      <c r="G16" s="24"/>
    </row>
    <row r="17" spans="2:12" x14ac:dyDescent="0.3">
      <c r="B17" s="5" t="s">
        <v>30</v>
      </c>
      <c r="C17" s="6" t="s">
        <v>31</v>
      </c>
      <c r="D17" s="7" t="s">
        <v>32</v>
      </c>
      <c r="E17" s="25">
        <v>1</v>
      </c>
      <c r="F17" s="26">
        <v>13912840.336134434</v>
      </c>
      <c r="G17" s="27">
        <f>F17</f>
        <v>13912840.336134434</v>
      </c>
    </row>
    <row r="18" spans="2:12" ht="27.6" x14ac:dyDescent="0.3">
      <c r="B18" s="5" t="s">
        <v>33</v>
      </c>
      <c r="C18" s="28" t="s">
        <v>34</v>
      </c>
      <c r="D18" s="7" t="s">
        <v>32</v>
      </c>
      <c r="E18" s="25">
        <v>1</v>
      </c>
      <c r="F18" s="29">
        <v>21600000</v>
      </c>
      <c r="G18" s="27">
        <f t="shared" ref="G18:G21" si="1">F18</f>
        <v>21600000</v>
      </c>
    </row>
    <row r="19" spans="2:12" ht="41.4" x14ac:dyDescent="0.3">
      <c r="B19" s="5" t="s">
        <v>35</v>
      </c>
      <c r="C19" s="28" t="s">
        <v>36</v>
      </c>
      <c r="D19" s="7" t="s">
        <v>32</v>
      </c>
      <c r="E19" s="25">
        <v>1</v>
      </c>
      <c r="F19" s="29">
        <v>21600000</v>
      </c>
      <c r="G19" s="27">
        <f t="shared" si="1"/>
        <v>21600000</v>
      </c>
    </row>
    <row r="20" spans="2:12" ht="27.6" x14ac:dyDescent="0.3">
      <c r="B20" s="5" t="s">
        <v>37</v>
      </c>
      <c r="C20" s="28" t="s">
        <v>38</v>
      </c>
      <c r="D20" s="7" t="s">
        <v>32</v>
      </c>
      <c r="E20" s="25">
        <v>1</v>
      </c>
      <c r="F20" s="29">
        <v>4500000</v>
      </c>
      <c r="G20" s="27">
        <f t="shared" si="1"/>
        <v>4500000</v>
      </c>
      <c r="H20" s="1"/>
      <c r="I20" s="1"/>
    </row>
    <row r="21" spans="2:12" x14ac:dyDescent="0.3">
      <c r="B21" s="21" t="s">
        <v>39</v>
      </c>
      <c r="C21" s="30" t="s">
        <v>40</v>
      </c>
      <c r="D21" s="12" t="s">
        <v>32</v>
      </c>
      <c r="E21" s="31">
        <v>1</v>
      </c>
      <c r="F21" s="32">
        <v>1800000</v>
      </c>
      <c r="G21" s="27">
        <f t="shared" si="1"/>
        <v>1800000</v>
      </c>
    </row>
    <row r="22" spans="2:12" x14ac:dyDescent="0.3">
      <c r="B22" s="54" t="s">
        <v>41</v>
      </c>
      <c r="C22" s="54"/>
      <c r="D22" s="54"/>
      <c r="E22" s="54"/>
      <c r="F22" s="57">
        <f>SUM(F17:F21)</f>
        <v>63412840.336134434</v>
      </c>
      <c r="G22" s="56">
        <f>SUM(G17:G21)</f>
        <v>63412840.336134434</v>
      </c>
    </row>
    <row r="23" spans="2:12" x14ac:dyDescent="0.3">
      <c r="B23" s="33"/>
      <c r="C23" s="34"/>
      <c r="D23" s="33"/>
      <c r="E23" s="33"/>
      <c r="F23" s="35"/>
      <c r="G23" s="33"/>
    </row>
    <row r="24" spans="2:12" x14ac:dyDescent="0.3">
      <c r="B24" s="50" t="s">
        <v>42</v>
      </c>
      <c r="C24" s="51"/>
      <c r="D24" s="51"/>
      <c r="E24" s="51"/>
      <c r="F24" s="52"/>
      <c r="G24" s="36">
        <f>G9+G15+G22</f>
        <v>252100840.33613443</v>
      </c>
    </row>
    <row r="25" spans="2:12" x14ac:dyDescent="0.3">
      <c r="B25" s="50" t="s">
        <v>43</v>
      </c>
      <c r="C25" s="51"/>
      <c r="D25" s="51"/>
      <c r="E25" s="51"/>
      <c r="F25" s="52"/>
      <c r="G25" s="37">
        <f>G24*0.19</f>
        <v>47899159.663865544</v>
      </c>
    </row>
    <row r="26" spans="2:12" x14ac:dyDescent="0.3">
      <c r="B26" s="47" t="s">
        <v>44</v>
      </c>
      <c r="C26" s="47"/>
      <c r="D26" s="47"/>
      <c r="E26" s="47"/>
      <c r="F26" s="47"/>
      <c r="G26" s="38">
        <f>G24+G25</f>
        <v>300000000</v>
      </c>
    </row>
    <row r="27" spans="2:12" x14ac:dyDescent="0.3">
      <c r="G27" s="40"/>
      <c r="K27" s="15"/>
      <c r="L27" s="15"/>
    </row>
    <row r="28" spans="2:12" x14ac:dyDescent="0.3">
      <c r="G28" s="40"/>
      <c r="K28" s="39"/>
      <c r="L28" s="41"/>
    </row>
    <row r="29" spans="2:12" x14ac:dyDescent="0.3">
      <c r="G29" s="41"/>
    </row>
    <row r="30" spans="2:12" x14ac:dyDescent="0.3">
      <c r="G30" s="41"/>
    </row>
    <row r="31" spans="2:12" x14ac:dyDescent="0.3">
      <c r="G31" s="42"/>
    </row>
    <row r="32" spans="2:12" x14ac:dyDescent="0.3">
      <c r="E32" s="46"/>
      <c r="F32" s="46"/>
      <c r="H32" s="15"/>
      <c r="I32" s="43"/>
    </row>
    <row r="33" spans="5:10" x14ac:dyDescent="0.3">
      <c r="E33" s="46"/>
      <c r="F33" s="46"/>
    </row>
    <row r="34" spans="5:10" x14ac:dyDescent="0.3">
      <c r="E34" s="46"/>
      <c r="F34" s="46"/>
    </row>
    <row r="35" spans="5:10" x14ac:dyDescent="0.3">
      <c r="E35" s="46"/>
      <c r="F35" s="46"/>
    </row>
    <row r="36" spans="5:10" x14ac:dyDescent="0.3">
      <c r="E36" s="46"/>
      <c r="F36" s="46"/>
      <c r="H36" s="39"/>
      <c r="I36" s="43"/>
    </row>
    <row r="37" spans="5:10" x14ac:dyDescent="0.3">
      <c r="E37" s="46"/>
      <c r="F37" s="46"/>
    </row>
    <row r="38" spans="5:10" x14ac:dyDescent="0.3">
      <c r="E38" s="46"/>
      <c r="F38" s="46"/>
    </row>
    <row r="40" spans="5:10" x14ac:dyDescent="0.3">
      <c r="F40" s="44"/>
      <c r="G40" s="44"/>
    </row>
    <row r="41" spans="5:10" x14ac:dyDescent="0.3">
      <c r="H41" s="39"/>
      <c r="I41" s="43"/>
    </row>
    <row r="43" spans="5:10" x14ac:dyDescent="0.3">
      <c r="I43" s="43"/>
      <c r="J43" s="45"/>
    </row>
  </sheetData>
  <mergeCells count="14">
    <mergeCell ref="E37:F37"/>
    <mergeCell ref="E38:F38"/>
    <mergeCell ref="B26:F26"/>
    <mergeCell ref="E32:F32"/>
    <mergeCell ref="E33:F33"/>
    <mergeCell ref="E34:F34"/>
    <mergeCell ref="E35:F35"/>
    <mergeCell ref="E36:F36"/>
    <mergeCell ref="B2:G3"/>
    <mergeCell ref="B9:E9"/>
    <mergeCell ref="B15:E15"/>
    <mergeCell ref="B22:E22"/>
    <mergeCell ref="B24:F24"/>
    <mergeCell ref="B25:F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2026-09-24T16:41:26Z</dcterms:created>
  <dcterms:modified xsi:type="dcterms:W3CDTF">2026-10-06T20:35:15Z</dcterms:modified>
</cp:coreProperties>
</file>