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andora\Sub_Bienes\SEGUROS Y POLIZAS\LICITACION 2026-2027\"/>
    </mc:Choice>
  </mc:AlternateContent>
  <bookViews>
    <workbookView xWindow="0" yWindow="0" windowWidth="28800" windowHeight="12300"/>
  </bookViews>
  <sheets>
    <sheet name="ANEXO 9" sheetId="5" r:id="rId1"/>
    <sheet name="AUTOMOVILES" sheetId="2" r:id="rId2"/>
    <sheet name="VIDA Y AP 2025-2026" sheetId="13" r:id="rId3"/>
    <sheet name="SOAT" sheetId="14" r:id="rId4"/>
  </sheets>
  <definedNames>
    <definedName name="_xlnm._FilterDatabase" localSheetId="2" hidden="1">'VIDA Y AP 2025-2026'!#REF!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2" l="1"/>
  <c r="K29" i="13"/>
  <c r="K11" i="13"/>
  <c r="G15" i="5" l="1"/>
  <c r="G37" i="5" s="1"/>
  <c r="G23" i="5"/>
  <c r="M11" i="14" l="1"/>
  <c r="F15" i="5"/>
  <c r="F23" i="5" l="1"/>
  <c r="F37" i="5" s="1"/>
  <c r="G38" i="5" s="1"/>
  <c r="E9" i="5" l="1"/>
  <c r="E22" i="5" l="1"/>
  <c r="D28" i="5"/>
  <c r="E28" i="5"/>
  <c r="D32" i="5"/>
  <c r="E32" i="5"/>
  <c r="E15" i="5"/>
  <c r="C19" i="5"/>
  <c r="E23" i="5" l="1"/>
  <c r="E37" i="5"/>
  <c r="F38" i="5" s="1"/>
  <c r="D12" i="5"/>
  <c r="D23" i="5"/>
  <c r="C32" i="5" l="1"/>
  <c r="C28" i="5"/>
  <c r="C23" i="5"/>
  <c r="C9" i="5"/>
  <c r="C15" i="5" l="1"/>
  <c r="D15" i="5"/>
  <c r="D37" i="5" s="1"/>
  <c r="C37" i="5" l="1"/>
  <c r="C38" i="5" s="1"/>
  <c r="E38" i="5"/>
  <c r="D38" i="5" l="1"/>
</calcChain>
</file>

<file path=xl/sharedStrings.xml><?xml version="1.0" encoding="utf-8"?>
<sst xmlns="http://schemas.openxmlformats.org/spreadsheetml/2006/main" count="202" uniqueCount="76">
  <si>
    <t xml:space="preserve"> VIGENCIAS MUNICIPIO DE SABANETA</t>
  </si>
  <si>
    <t>Ramos</t>
  </si>
  <si>
    <t>Grupo I</t>
  </si>
  <si>
    <t>Año 2021   - 2022</t>
  </si>
  <si>
    <t>Año 2022   - 2023</t>
  </si>
  <si>
    <t>Año 2023   - 2024</t>
  </si>
  <si>
    <t>Año 2024   - 2025</t>
  </si>
  <si>
    <t>TR Daños Materiales</t>
  </si>
  <si>
    <t>Automóviles</t>
  </si>
  <si>
    <t>Manejo Global</t>
  </si>
  <si>
    <t>RC Extracontractual</t>
  </si>
  <si>
    <t>Maquinaria y Equipo</t>
  </si>
  <si>
    <t>Incendio Deudores</t>
  </si>
  <si>
    <t>Subtotal Grupo I</t>
  </si>
  <si>
    <t>Grupo II</t>
  </si>
  <si>
    <t>Vida Grupo No Contributiva Empleados</t>
  </si>
  <si>
    <t>Vida Grupo Alcalde, Concejales y Personero</t>
  </si>
  <si>
    <t>Vida Grupo Deudores</t>
  </si>
  <si>
    <t>Accidentes Personales</t>
  </si>
  <si>
    <t>Subtotal Grupo II</t>
  </si>
  <si>
    <t>Grupo III</t>
  </si>
  <si>
    <t>RC Servidores Públicos</t>
  </si>
  <si>
    <t>Subtotal Grupo III</t>
  </si>
  <si>
    <t>Grupo IV</t>
  </si>
  <si>
    <t>SOAT</t>
  </si>
  <si>
    <t>Subtotal Grupo IV</t>
  </si>
  <si>
    <t xml:space="preserve">ACUMULADA </t>
  </si>
  <si>
    <t>variaciones en porcentaje</t>
  </si>
  <si>
    <t xml:space="preserve">Tomador </t>
  </si>
  <si>
    <t xml:space="preserve">Ramo </t>
  </si>
  <si>
    <t xml:space="preserve">Nro. Póliza </t>
  </si>
  <si>
    <t>Fecha de Aviso</t>
  </si>
  <si>
    <t>Año</t>
  </si>
  <si>
    <t>Nro Siniestro</t>
  </si>
  <si>
    <t>Fecha y Causa del Siniestro</t>
  </si>
  <si>
    <t>Riesgo</t>
  </si>
  <si>
    <t>Amparo</t>
  </si>
  <si>
    <t>Tercero</t>
  </si>
  <si>
    <t>Monto Pagado</t>
  </si>
  <si>
    <t>Reserva</t>
  </si>
  <si>
    <t>Hon/Gastos</t>
  </si>
  <si>
    <t>Total Siniestro</t>
  </si>
  <si>
    <t>MUNICIPIO DE SABANETA</t>
  </si>
  <si>
    <t xml:space="preserve">POLIZA AUTOMOVILES SINIESTROS </t>
  </si>
  <si>
    <t>AUTOMOVILES</t>
  </si>
  <si>
    <t xml:space="preserve">SINIESTROS POLIZA VIDA </t>
  </si>
  <si>
    <t>VIDA GRUPO</t>
  </si>
  <si>
    <t>TOTAL</t>
  </si>
  <si>
    <t>ACC. ESCOLARES</t>
  </si>
  <si>
    <t>SINIESTROS POR SOAT</t>
  </si>
  <si>
    <t>Agencia</t>
  </si>
  <si>
    <t>ENVIGADO</t>
  </si>
  <si>
    <t>SINIESTRALIDAD POR GRUPO Y SUB GRUPO al  JULIO 2026</t>
  </si>
  <si>
    <t>Año 2025   - 2026</t>
  </si>
  <si>
    <t>ENFERMEDADES GRAVES</t>
  </si>
  <si>
    <t>RENTA DIARIA POR HOSPITALIZACION</t>
  </si>
  <si>
    <t>AUXILIIO POR MATERNIDAD O PATERNIDAD</t>
  </si>
  <si>
    <t>PEREA JARAMILLO, ANGEL SAMUEL</t>
  </si>
  <si>
    <t>AGUDELO RIOS, CELESTE</t>
  </si>
  <si>
    <t>DIAZ ALBA, LAURY ANTONELLA</t>
  </si>
  <si>
    <t>LOAIZA GAVIRIA, LUCIANA</t>
  </si>
  <si>
    <t>GASTOS MEDICOS POR ACCIDENTE</t>
  </si>
  <si>
    <t>994000010328</t>
  </si>
  <si>
    <t>XQF90H</t>
  </si>
  <si>
    <t>OMZ082</t>
  </si>
  <si>
    <t>OMZ172</t>
  </si>
  <si>
    <t xml:space="preserve">  MUNICIPIO DE SABANETA </t>
  </si>
  <si>
    <t>HURTADO PATIÑO, EMILIANO</t>
  </si>
  <si>
    <t>ROJO VASQUEZ, MATIAS</t>
  </si>
  <si>
    <t>MENDOZA AGUILAR, NICOLLE</t>
  </si>
  <si>
    <t>MEJIA RUZ, MARCELO ISRAEL</t>
  </si>
  <si>
    <t xml:space="preserve">OMZ015 </t>
  </si>
  <si>
    <t xml:space="preserve">MGQ41F </t>
  </si>
  <si>
    <t xml:space="preserve">OMZ172 </t>
  </si>
  <si>
    <t>994000032915</t>
  </si>
  <si>
    <t>VUD11D - XTZ250 YAMAHA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</si>
</sst>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###"/>
    <numFmt numFmtId="167" formatCode="_-&quot;$&quot;\ * #,##0.0_-;\-&quot;$&quot;\ * #,##0.0_-;_-&quot;$&quot;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9C5700"/>
      <name val="Calibri"/>
      <family val="2"/>
      <scheme val="minor"/>
    </font>
    <font>
      <b/>
      <sz val="8"/>
      <name val="Arial"/>
      <family val="2"/>
    </font>
    <font>
      <b/>
      <sz val="16"/>
      <color rgb="FF000000"/>
      <name val="Calibri"/>
      <family val="2"/>
      <scheme val="minor"/>
    </font>
    <font>
      <sz val="8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164" fontId="20" fillId="33" borderId="16" xfId="42" applyNumberFormat="1" applyFont="1" applyFill="1" applyBorder="1" applyAlignment="1">
      <alignment horizontal="right" vertical="center" wrapText="1"/>
    </xf>
    <xf numFmtId="164" fontId="19" fillId="33" borderId="16" xfId="42" applyNumberFormat="1" applyFont="1" applyFill="1" applyBorder="1" applyAlignment="1">
      <alignment horizontal="right" vertical="center" wrapText="1"/>
    </xf>
    <xf numFmtId="3" fontId="0" fillId="33" borderId="19" xfId="0" applyNumberFormat="1" applyFill="1" applyBorder="1"/>
    <xf numFmtId="1" fontId="0" fillId="33" borderId="10" xfId="43" applyNumberFormat="1" applyFont="1" applyFill="1" applyBorder="1"/>
    <xf numFmtId="0" fontId="0" fillId="33" borderId="0" xfId="0" applyFill="1"/>
    <xf numFmtId="0" fontId="18" fillId="33" borderId="13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vertical="center" wrapText="1"/>
    </xf>
    <xf numFmtId="165" fontId="0" fillId="33" borderId="0" xfId="0" applyNumberFormat="1" applyFill="1"/>
    <xf numFmtId="164" fontId="0" fillId="33" borderId="0" xfId="0" applyNumberFormat="1" applyFill="1"/>
    <xf numFmtId="0" fontId="19" fillId="33" borderId="15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20" fillId="33" borderId="18" xfId="0" applyFont="1" applyFill="1" applyBorder="1" applyAlignment="1">
      <alignment horizontal="right" vertical="center" wrapText="1"/>
    </xf>
    <xf numFmtId="164" fontId="22" fillId="33" borderId="16" xfId="42" applyNumberFormat="1" applyFont="1" applyFill="1" applyBorder="1" applyAlignment="1">
      <alignment horizontal="right" vertical="center" wrapText="1"/>
    </xf>
    <xf numFmtId="164" fontId="19" fillId="33" borderId="13" xfId="42" applyNumberFormat="1" applyFont="1" applyFill="1" applyBorder="1" applyAlignment="1">
      <alignment horizontal="right" vertical="center" wrapText="1"/>
    </xf>
    <xf numFmtId="0" fontId="19" fillId="33" borderId="0" xfId="0" applyFont="1" applyFill="1" applyAlignment="1">
      <alignment vertical="center" wrapText="1"/>
    </xf>
    <xf numFmtId="3" fontId="19" fillId="33" borderId="0" xfId="0" applyNumberFormat="1" applyFont="1" applyFill="1" applyAlignment="1">
      <alignment horizontal="right" vertical="center" wrapText="1"/>
    </xf>
    <xf numFmtId="0" fontId="19" fillId="33" borderId="14" xfId="0" applyFont="1" applyFill="1" applyBorder="1" applyAlignment="1">
      <alignment vertical="center" wrapText="1"/>
    </xf>
    <xf numFmtId="0" fontId="19" fillId="33" borderId="10" xfId="0" applyFont="1" applyFill="1" applyBorder="1" applyAlignment="1">
      <alignment vertical="center" wrapText="1"/>
    </xf>
    <xf numFmtId="0" fontId="0" fillId="33" borderId="0" xfId="0" applyFill="1" applyAlignment="1">
      <alignment horizontal="center"/>
    </xf>
    <xf numFmtId="166" fontId="0" fillId="0" borderId="0" xfId="0" applyNumberFormat="1"/>
    <xf numFmtId="49" fontId="0" fillId="0" borderId="0" xfId="0" applyNumberFormat="1"/>
    <xf numFmtId="0" fontId="16" fillId="34" borderId="10" xfId="0" applyFont="1" applyFill="1" applyBorder="1"/>
    <xf numFmtId="166" fontId="16" fillId="34" borderId="10" xfId="0" applyNumberFormat="1" applyFont="1" applyFill="1" applyBorder="1"/>
    <xf numFmtId="49" fontId="16" fillId="34" borderId="10" xfId="0" applyNumberFormat="1" applyFont="1" applyFill="1" applyBorder="1"/>
    <xf numFmtId="0" fontId="0" fillId="0" borderId="10" xfId="0" applyBorder="1"/>
    <xf numFmtId="166" fontId="0" fillId="0" borderId="10" xfId="0" applyNumberFormat="1" applyBorder="1"/>
    <xf numFmtId="49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7" fontId="0" fillId="0" borderId="10" xfId="42" applyNumberFormat="1" applyFont="1" applyBorder="1"/>
    <xf numFmtId="164" fontId="24" fillId="33" borderId="16" xfId="42" applyNumberFormat="1" applyFont="1" applyFill="1" applyBorder="1" applyAlignment="1">
      <alignment horizontal="right" vertical="center" wrapText="1"/>
    </xf>
    <xf numFmtId="164" fontId="0" fillId="0" borderId="10" xfId="42" applyNumberFormat="1" applyFont="1" applyBorder="1"/>
    <xf numFmtId="164" fontId="0" fillId="33" borderId="10" xfId="0" applyNumberFormat="1" applyFill="1" applyBorder="1"/>
    <xf numFmtId="164" fontId="0" fillId="0" borderId="10" xfId="0" applyNumberFormat="1" applyBorder="1"/>
    <xf numFmtId="0" fontId="19" fillId="33" borderId="0" xfId="0" applyFont="1" applyFill="1" applyBorder="1" applyAlignment="1">
      <alignment horizontal="center" vertical="center" wrapText="1"/>
    </xf>
    <xf numFmtId="1" fontId="0" fillId="0" borderId="10" xfId="51" applyNumberFormat="1" applyFont="1" applyBorder="1" applyAlignment="1">
      <alignment horizontal="center"/>
    </xf>
    <xf numFmtId="14" fontId="0" fillId="0" borderId="10" xfId="0" applyNumberFormat="1" applyBorder="1"/>
    <xf numFmtId="49" fontId="0" fillId="0" borderId="20" xfId="0" applyNumberFormat="1" applyBorder="1" applyAlignment="1"/>
    <xf numFmtId="14" fontId="0" fillId="0" borderId="20" xfId="0" applyNumberFormat="1" applyBorder="1" applyAlignment="1"/>
    <xf numFmtId="0" fontId="0" fillId="0" borderId="20" xfId="0" applyBorder="1" applyAlignment="1"/>
    <xf numFmtId="0" fontId="0" fillId="0" borderId="20" xfId="0" applyBorder="1" applyAlignment="1">
      <alignment horizontal="center"/>
    </xf>
    <xf numFmtId="164" fontId="0" fillId="33" borderId="24" xfId="0" applyNumberFormat="1" applyFill="1" applyBorder="1"/>
    <xf numFmtId="14" fontId="0" fillId="0" borderId="10" xfId="0" applyNumberFormat="1" applyBorder="1"/>
    <xf numFmtId="0" fontId="0" fillId="33" borderId="10" xfId="0" applyFill="1" applyBorder="1"/>
    <xf numFmtId="0" fontId="0" fillId="0" borderId="19" xfId="0" applyBorder="1"/>
    <xf numFmtId="14" fontId="0" fillId="0" borderId="10" xfId="0" applyNumberFormat="1" applyBorder="1"/>
    <xf numFmtId="0" fontId="0" fillId="0" borderId="10" xfId="0" applyBorder="1"/>
    <xf numFmtId="0" fontId="0" fillId="0" borderId="10" xfId="0" applyBorder="1" applyAlignment="1">
      <alignment horizontal="center"/>
    </xf>
    <xf numFmtId="14" fontId="0" fillId="0" borderId="10" xfId="0" applyNumberFormat="1" applyBorder="1"/>
    <xf numFmtId="0" fontId="0" fillId="0" borderId="10" xfId="0" applyBorder="1"/>
    <xf numFmtId="1" fontId="0" fillId="0" borderId="10" xfId="54" applyNumberFormat="1" applyFont="1" applyBorder="1" applyAlignment="1">
      <alignment horizontal="center"/>
    </xf>
    <xf numFmtId="14" fontId="0" fillId="0" borderId="10" xfId="0" applyNumberFormat="1" applyBorder="1"/>
    <xf numFmtId="0" fontId="0" fillId="0" borderId="10" xfId="0" applyBorder="1" applyAlignment="1">
      <alignment horizontal="center"/>
    </xf>
    <xf numFmtId="14" fontId="0" fillId="0" borderId="10" xfId="0" applyNumberFormat="1" applyBorder="1"/>
    <xf numFmtId="0" fontId="0" fillId="0" borderId="10" xfId="0" applyBorder="1"/>
    <xf numFmtId="1" fontId="0" fillId="0" borderId="10" xfId="54" applyNumberFormat="1" applyFont="1" applyBorder="1" applyAlignment="1">
      <alignment horizontal="center"/>
    </xf>
    <xf numFmtId="0" fontId="0" fillId="33" borderId="0" xfId="0" applyFill="1" applyBorder="1"/>
    <xf numFmtId="14" fontId="0" fillId="33" borderId="0" xfId="0" applyNumberFormat="1" applyFill="1" applyBorder="1"/>
    <xf numFmtId="0" fontId="0" fillId="33" borderId="0" xfId="0" applyFill="1" applyBorder="1" applyAlignment="1">
      <alignment horizontal="center"/>
    </xf>
    <xf numFmtId="1" fontId="0" fillId="33" borderId="0" xfId="54" applyNumberFormat="1" applyFont="1" applyFill="1" applyBorder="1" applyAlignment="1">
      <alignment horizontal="center"/>
    </xf>
    <xf numFmtId="164" fontId="16" fillId="33" borderId="10" xfId="0" applyNumberFormat="1" applyFont="1" applyFill="1" applyBorder="1" applyAlignment="1">
      <alignment horizontal="center"/>
    </xf>
    <xf numFmtId="0" fontId="0" fillId="0" borderId="20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164" fontId="0" fillId="0" borderId="10" xfId="52" applyNumberFormat="1" applyFont="1" applyBorder="1"/>
    <xf numFmtId="14" fontId="0" fillId="0" borderId="20" xfId="0" applyNumberFormat="1" applyBorder="1"/>
    <xf numFmtId="0" fontId="0" fillId="0" borderId="25" xfId="0" applyBorder="1"/>
    <xf numFmtId="164" fontId="0" fillId="0" borderId="20" xfId="0" applyNumberFormat="1" applyBorder="1"/>
    <xf numFmtId="164" fontId="0" fillId="0" borderId="26" xfId="0" applyNumberFormat="1" applyBorder="1"/>
    <xf numFmtId="49" fontId="0" fillId="0" borderId="20" xfId="0" applyNumberFormat="1" applyBorder="1"/>
    <xf numFmtId="3" fontId="0" fillId="33" borderId="29" xfId="0" applyNumberFormat="1" applyFill="1" applyBorder="1"/>
    <xf numFmtId="3" fontId="0" fillId="33" borderId="24" xfId="0" applyNumberFormat="1" applyFill="1" applyBorder="1"/>
    <xf numFmtId="0" fontId="19" fillId="33" borderId="32" xfId="0" applyFont="1" applyFill="1" applyBorder="1" applyAlignment="1">
      <alignment horizontal="center" vertical="center" wrapText="1"/>
    </xf>
    <xf numFmtId="0" fontId="19" fillId="33" borderId="33" xfId="0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wrapText="1"/>
    </xf>
    <xf numFmtId="0" fontId="16" fillId="33" borderId="11" xfId="0" applyFont="1" applyFill="1" applyBorder="1" applyAlignment="1">
      <alignment horizontal="center"/>
    </xf>
    <xf numFmtId="0" fontId="16" fillId="33" borderId="12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30" xfId="0" applyFont="1" applyFill="1" applyBorder="1" applyAlignment="1">
      <alignment horizontal="center" vertical="center" wrapText="1"/>
    </xf>
    <xf numFmtId="0" fontId="19" fillId="33" borderId="31" xfId="0" applyFont="1" applyFill="1" applyBorder="1" applyAlignment="1">
      <alignment horizontal="center" vertical="center" wrapText="1"/>
    </xf>
    <xf numFmtId="0" fontId="19" fillId="33" borderId="27" xfId="0" applyFont="1" applyFill="1" applyBorder="1" applyAlignment="1">
      <alignment horizontal="center" vertical="center" wrapText="1"/>
    </xf>
    <xf numFmtId="0" fontId="19" fillId="33" borderId="28" xfId="0" applyFont="1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/>
    </xf>
    <xf numFmtId="0" fontId="0" fillId="33" borderId="0" xfId="0" applyFill="1" applyAlignment="1">
      <alignment horizontal="center"/>
    </xf>
    <xf numFmtId="0" fontId="23" fillId="34" borderId="0" xfId="0" applyFont="1" applyFill="1" applyAlignment="1">
      <alignment horizontal="center" wrapText="1"/>
    </xf>
    <xf numFmtId="0" fontId="23" fillId="34" borderId="21" xfId="0" applyFont="1" applyFill="1" applyBorder="1" applyAlignment="1">
      <alignment horizontal="center" wrapText="1"/>
    </xf>
    <xf numFmtId="0" fontId="23" fillId="34" borderId="22" xfId="0" applyFont="1" applyFill="1" applyBorder="1" applyAlignment="1">
      <alignment horizontal="center" wrapText="1"/>
    </xf>
    <xf numFmtId="0" fontId="23" fillId="34" borderId="23" xfId="0" applyFont="1" applyFill="1" applyBorder="1" applyAlignment="1">
      <alignment horizontal="center" wrapText="1"/>
    </xf>
    <xf numFmtId="0" fontId="23" fillId="34" borderId="10" xfId="0" applyFont="1" applyFill="1" applyBorder="1" applyAlignment="1">
      <alignment horizontal="center"/>
    </xf>
  </cellXfs>
  <cellStyles count="55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1 2" xfId="45"/>
    <cellStyle name="60% - Énfasis2" xfId="25" builtinId="36" customBuiltin="1"/>
    <cellStyle name="60% - Énfasis2 2" xfId="46"/>
    <cellStyle name="60% - Énfasis3" xfId="29" builtinId="40" customBuiltin="1"/>
    <cellStyle name="60% - Énfasis3 2" xfId="47"/>
    <cellStyle name="60% - Énfasis4" xfId="33" builtinId="44" customBuiltin="1"/>
    <cellStyle name="60% - Énfasis4 2" xfId="48"/>
    <cellStyle name="60% - Énfasis5" xfId="37" builtinId="48" customBuiltin="1"/>
    <cellStyle name="60% - Énfasis5 2" xfId="49"/>
    <cellStyle name="60% - Énfasis6" xfId="41" builtinId="52" customBuiltin="1"/>
    <cellStyle name="60% - Énfasis6 2" xfId="50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51" builtinId="3"/>
    <cellStyle name="Millares 2" xfId="54"/>
    <cellStyle name="Moneda" xfId="42" builtinId="4"/>
    <cellStyle name="Moneda 2" xfId="52"/>
    <cellStyle name="Neutral" xfId="8" builtinId="28" customBuiltin="1"/>
    <cellStyle name="Neutral 2" xfId="44"/>
    <cellStyle name="Normal" xfId="0" builtinId="0"/>
    <cellStyle name="Normal 3 3" xfId="53"/>
    <cellStyle name="Notas" xfId="15" builtinId="10" customBuiltin="1"/>
    <cellStyle name="Porcentaje" xfId="43" builtinId="5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5"/>
  <sheetViews>
    <sheetView tabSelected="1" workbookViewId="0">
      <selection activeCell="J21" sqref="J21"/>
    </sheetView>
  </sheetViews>
  <sheetFormatPr baseColWidth="10" defaultColWidth="11.42578125" defaultRowHeight="15" x14ac:dyDescent="0.25"/>
  <cols>
    <col min="1" max="1" width="11.42578125" style="5"/>
    <col min="2" max="2" width="15.140625" style="5" customWidth="1"/>
    <col min="3" max="6" width="13.7109375" style="5" bestFit="1" customWidth="1"/>
    <col min="7" max="7" width="13.7109375" style="5" customWidth="1"/>
    <col min="8" max="8" width="11.42578125" style="5"/>
    <col min="9" max="10" width="13" style="5" bestFit="1" customWidth="1"/>
    <col min="11" max="16384" width="11.42578125" style="5"/>
  </cols>
  <sheetData>
    <row r="2" spans="2:9" ht="15.75" customHeight="1" x14ac:dyDescent="0.35">
      <c r="B2" s="74" t="s">
        <v>52</v>
      </c>
      <c r="C2" s="74"/>
      <c r="D2" s="74"/>
      <c r="E2" s="74"/>
      <c r="F2" s="74"/>
      <c r="G2" s="74"/>
    </row>
    <row r="3" spans="2:9" ht="15.75" thickBot="1" x14ac:dyDescent="0.3"/>
    <row r="4" spans="2:9" ht="15.75" thickBot="1" x14ac:dyDescent="0.3">
      <c r="B4" s="75" t="s">
        <v>0</v>
      </c>
      <c r="C4" s="76"/>
      <c r="D4" s="76"/>
      <c r="E4" s="76"/>
      <c r="F4" s="76"/>
      <c r="G4" s="76"/>
    </row>
    <row r="5" spans="2:9" ht="15.75" thickBot="1" x14ac:dyDescent="0.3"/>
    <row r="6" spans="2:9" ht="15.75" thickBot="1" x14ac:dyDescent="0.3">
      <c r="B6" s="6" t="s">
        <v>1</v>
      </c>
    </row>
    <row r="7" spans="2:9" ht="14.45" customHeight="1" x14ac:dyDescent="0.25">
      <c r="B7" s="77" t="s">
        <v>2</v>
      </c>
      <c r="C7" s="77" t="s">
        <v>3</v>
      </c>
      <c r="D7" s="77" t="s">
        <v>4</v>
      </c>
      <c r="E7" s="77" t="s">
        <v>5</v>
      </c>
      <c r="F7" s="77" t="s">
        <v>6</v>
      </c>
      <c r="G7" s="77" t="s">
        <v>53</v>
      </c>
    </row>
    <row r="8" spans="2:9" ht="15" customHeight="1" thickBot="1" x14ac:dyDescent="0.3">
      <c r="B8" s="78"/>
      <c r="C8" s="78"/>
      <c r="D8" s="78"/>
      <c r="E8" s="78"/>
      <c r="F8" s="78"/>
      <c r="G8" s="78"/>
    </row>
    <row r="9" spans="2:9" ht="15.75" thickBot="1" x14ac:dyDescent="0.3">
      <c r="B9" s="7" t="s">
        <v>7</v>
      </c>
      <c r="C9" s="1">
        <f>83478168+30127987</f>
        <v>113606155</v>
      </c>
      <c r="D9" s="1">
        <v>23073942</v>
      </c>
      <c r="E9" s="1">
        <f>67397638-E12</f>
        <v>63035538</v>
      </c>
      <c r="F9" s="1">
        <v>142444280</v>
      </c>
      <c r="G9" s="1">
        <v>0</v>
      </c>
    </row>
    <row r="10" spans="2:9" ht="15.75" thickBot="1" x14ac:dyDescent="0.3">
      <c r="B10" s="7" t="s">
        <v>8</v>
      </c>
      <c r="C10" s="1">
        <v>29386771</v>
      </c>
      <c r="D10" s="1">
        <v>103869535</v>
      </c>
      <c r="E10" s="1">
        <v>27999386</v>
      </c>
      <c r="F10" s="1">
        <v>23014290</v>
      </c>
      <c r="G10" s="1">
        <v>30340880</v>
      </c>
    </row>
    <row r="11" spans="2:9" ht="15.75" thickBot="1" x14ac:dyDescent="0.3">
      <c r="B11" s="7" t="s">
        <v>9</v>
      </c>
      <c r="C11" s="1">
        <v>0</v>
      </c>
      <c r="D11" s="1"/>
      <c r="E11" s="1"/>
      <c r="F11" s="1"/>
      <c r="G11" s="1"/>
    </row>
    <row r="12" spans="2:9" ht="15.75" thickBot="1" x14ac:dyDescent="0.3">
      <c r="B12" s="7" t="s">
        <v>10</v>
      </c>
      <c r="C12" s="1">
        <v>0</v>
      </c>
      <c r="D12" s="1">
        <f>758500*2</f>
        <v>1517000</v>
      </c>
      <c r="E12" s="1">
        <v>4362100</v>
      </c>
      <c r="F12" s="1">
        <v>2293000</v>
      </c>
      <c r="G12" s="1"/>
      <c r="I12" s="8"/>
    </row>
    <row r="13" spans="2:9" ht="15.75" thickBot="1" x14ac:dyDescent="0.3">
      <c r="B13" s="7" t="s">
        <v>11</v>
      </c>
      <c r="C13" s="1">
        <v>0</v>
      </c>
      <c r="D13" s="1"/>
      <c r="E13" s="1"/>
      <c r="F13" s="1"/>
      <c r="G13" s="1"/>
      <c r="I13" s="9"/>
    </row>
    <row r="14" spans="2:9" ht="15.75" thickBot="1" x14ac:dyDescent="0.3">
      <c r="B14" s="7" t="s">
        <v>12</v>
      </c>
      <c r="C14" s="1">
        <v>0</v>
      </c>
      <c r="D14" s="1"/>
      <c r="E14" s="1"/>
      <c r="F14" s="1"/>
      <c r="G14" s="1"/>
    </row>
    <row r="15" spans="2:9" ht="15.75" thickBot="1" x14ac:dyDescent="0.3">
      <c r="B15" s="10" t="s">
        <v>13</v>
      </c>
      <c r="C15" s="2">
        <f>SUM(C9:C14)</f>
        <v>142992926</v>
      </c>
      <c r="D15" s="2">
        <f>SUM(D9:D14)</f>
        <v>128460477</v>
      </c>
      <c r="E15" s="2">
        <f>SUM(E9:E14)</f>
        <v>95397024</v>
      </c>
      <c r="F15" s="2">
        <f>SUM(F9:F14)</f>
        <v>167751570</v>
      </c>
      <c r="G15" s="2">
        <f>SUM(G9:G14)</f>
        <v>30340880</v>
      </c>
    </row>
    <row r="16" spans="2:9" x14ac:dyDescent="0.25">
      <c r="B16" s="83"/>
      <c r="C16" s="83"/>
      <c r="D16" s="83"/>
      <c r="E16" s="83"/>
      <c r="F16" s="83"/>
      <c r="G16" s="83"/>
    </row>
    <row r="17" spans="2:10" ht="15.75" thickBot="1" x14ac:dyDescent="0.3">
      <c r="B17" s="84"/>
      <c r="C17" s="84"/>
      <c r="D17" s="84"/>
      <c r="E17" s="84"/>
      <c r="F17" s="84"/>
      <c r="G17" s="84"/>
    </row>
    <row r="18" spans="2:10" ht="15.75" thickBot="1" x14ac:dyDescent="0.3">
      <c r="B18" s="11" t="s">
        <v>14</v>
      </c>
      <c r="C18" s="12"/>
      <c r="D18" s="12"/>
      <c r="E18" s="12"/>
      <c r="F18" s="12"/>
      <c r="G18" s="12"/>
    </row>
    <row r="19" spans="2:10" ht="34.5" thickBot="1" x14ac:dyDescent="0.3">
      <c r="B19" s="7" t="s">
        <v>15</v>
      </c>
      <c r="C19" s="13">
        <f>23200000</f>
        <v>23200000</v>
      </c>
      <c r="D19" s="1">
        <v>108521803</v>
      </c>
      <c r="E19" s="1">
        <v>740000</v>
      </c>
      <c r="F19" s="1">
        <v>92610000</v>
      </c>
      <c r="G19" s="1">
        <v>64920000</v>
      </c>
    </row>
    <row r="20" spans="2:10" ht="34.5" thickBot="1" x14ac:dyDescent="0.3">
      <c r="B20" s="7" t="s">
        <v>16</v>
      </c>
      <c r="C20" s="1"/>
      <c r="D20" s="1"/>
      <c r="E20" s="1"/>
      <c r="F20" s="1"/>
      <c r="G20" s="1"/>
    </row>
    <row r="21" spans="2:10" ht="23.25" thickBot="1" x14ac:dyDescent="0.3">
      <c r="B21" s="7" t="s">
        <v>17</v>
      </c>
      <c r="C21" s="1"/>
      <c r="D21" s="1"/>
      <c r="E21" s="1"/>
      <c r="F21" s="1"/>
      <c r="G21" s="1"/>
    </row>
    <row r="22" spans="2:10" ht="23.25" thickBot="1" x14ac:dyDescent="0.3">
      <c r="B22" s="7" t="s">
        <v>18</v>
      </c>
      <c r="C22" s="1">
        <v>29194769</v>
      </c>
      <c r="D22" s="1">
        <v>47169313</v>
      </c>
      <c r="E22" s="1">
        <f>40346924-E19</f>
        <v>39606924</v>
      </c>
      <c r="F22" s="1">
        <v>18255480</v>
      </c>
      <c r="G22" s="1">
        <v>9352661</v>
      </c>
      <c r="J22" s="9"/>
    </row>
    <row r="23" spans="2:10" ht="15.75" thickBot="1" x14ac:dyDescent="0.3">
      <c r="B23" s="10" t="s">
        <v>19</v>
      </c>
      <c r="C23" s="2">
        <f>SUM(C19:C22)</f>
        <v>52394769</v>
      </c>
      <c r="D23" s="14">
        <f>SUM(D19:D22)</f>
        <v>155691116</v>
      </c>
      <c r="E23" s="14">
        <f t="shared" ref="E23" si="0">SUM(E19:E22)</f>
        <v>40346924</v>
      </c>
      <c r="F23" s="14">
        <f>SUM(F19:F22)</f>
        <v>110865480</v>
      </c>
      <c r="G23" s="14">
        <f>SUM(G19:G22)</f>
        <v>74272661</v>
      </c>
    </row>
    <row r="24" spans="2:10" x14ac:dyDescent="0.25">
      <c r="B24" s="83"/>
      <c r="C24" s="83"/>
      <c r="D24" s="83"/>
      <c r="E24" s="83"/>
      <c r="F24" s="83"/>
      <c r="G24" s="83"/>
    </row>
    <row r="25" spans="2:10" ht="15.75" thickBot="1" x14ac:dyDescent="0.3">
      <c r="B25" s="84"/>
      <c r="C25" s="84"/>
      <c r="D25" s="84"/>
      <c r="E25" s="84"/>
      <c r="F25" s="84"/>
      <c r="G25" s="84"/>
    </row>
    <row r="26" spans="2:10" ht="15.75" thickBot="1" x14ac:dyDescent="0.3">
      <c r="B26" s="11" t="s">
        <v>20</v>
      </c>
      <c r="C26" s="12"/>
      <c r="D26" s="12"/>
      <c r="E26" s="12"/>
      <c r="F26" s="12"/>
      <c r="G26" s="12"/>
    </row>
    <row r="27" spans="2:10" ht="23.25" thickBot="1" x14ac:dyDescent="0.3">
      <c r="B27" s="7" t="s">
        <v>21</v>
      </c>
      <c r="C27" s="30">
        <v>14500000</v>
      </c>
      <c r="D27" s="1">
        <v>10000000</v>
      </c>
      <c r="E27" s="1">
        <v>0</v>
      </c>
      <c r="F27" s="1">
        <v>0</v>
      </c>
      <c r="G27" s="1">
        <v>0</v>
      </c>
    </row>
    <row r="28" spans="2:10" ht="15.75" thickBot="1" x14ac:dyDescent="0.3">
      <c r="B28" s="10" t="s">
        <v>22</v>
      </c>
      <c r="C28" s="2">
        <f t="shared" ref="C28:E28" si="1">C27</f>
        <v>14500000</v>
      </c>
      <c r="D28" s="2">
        <f t="shared" si="1"/>
        <v>10000000</v>
      </c>
      <c r="E28" s="2">
        <f t="shared" si="1"/>
        <v>0</v>
      </c>
      <c r="F28" s="2"/>
      <c r="G28" s="2">
        <v>0</v>
      </c>
    </row>
    <row r="29" spans="2:10" ht="15.75" thickBot="1" x14ac:dyDescent="0.3"/>
    <row r="30" spans="2:10" ht="15.75" thickBot="1" x14ac:dyDescent="0.3">
      <c r="B30" s="11" t="s">
        <v>23</v>
      </c>
      <c r="C30" s="12"/>
      <c r="D30" s="12"/>
      <c r="E30" s="12"/>
      <c r="F30" s="12"/>
      <c r="G30" s="12"/>
    </row>
    <row r="31" spans="2:10" ht="15.75" thickBot="1" x14ac:dyDescent="0.3">
      <c r="B31" s="7" t="s">
        <v>24</v>
      </c>
      <c r="C31" s="1">
        <v>2661469</v>
      </c>
      <c r="D31" s="1">
        <v>13733700</v>
      </c>
      <c r="E31" s="1">
        <v>12144600</v>
      </c>
      <c r="F31" s="1">
        <v>2713173</v>
      </c>
      <c r="G31" s="1">
        <v>86200</v>
      </c>
    </row>
    <row r="32" spans="2:10" ht="15.75" thickBot="1" x14ac:dyDescent="0.3">
      <c r="B32" s="11" t="s">
        <v>25</v>
      </c>
      <c r="C32" s="2">
        <f>C31</f>
        <v>2661469</v>
      </c>
      <c r="D32" s="2">
        <f t="shared" ref="D32:E32" si="2">D31</f>
        <v>13733700</v>
      </c>
      <c r="E32" s="2">
        <f t="shared" si="2"/>
        <v>12144600</v>
      </c>
      <c r="F32" s="1">
        <v>2713173</v>
      </c>
      <c r="G32" s="1">
        <v>86200</v>
      </c>
    </row>
    <row r="33" spans="2:9" x14ac:dyDescent="0.25">
      <c r="B33" s="15"/>
      <c r="C33" s="16"/>
      <c r="D33" s="16"/>
      <c r="E33" s="16"/>
      <c r="F33" s="16"/>
      <c r="G33" s="16"/>
    </row>
    <row r="34" spans="2:9" ht="15.75" thickBot="1" x14ac:dyDescent="0.3"/>
    <row r="35" spans="2:9" ht="15" customHeight="1" x14ac:dyDescent="0.25">
      <c r="C35" s="77" t="s">
        <v>3</v>
      </c>
      <c r="D35" s="77" t="s">
        <v>4</v>
      </c>
      <c r="E35" s="81" t="s">
        <v>5</v>
      </c>
      <c r="F35" s="79" t="s">
        <v>6</v>
      </c>
      <c r="G35" s="72" t="s">
        <v>53</v>
      </c>
    </row>
    <row r="36" spans="2:9" ht="15" customHeight="1" thickBot="1" x14ac:dyDescent="0.3">
      <c r="C36" s="78"/>
      <c r="D36" s="78"/>
      <c r="E36" s="82"/>
      <c r="F36" s="80"/>
      <c r="G36" s="73"/>
    </row>
    <row r="37" spans="2:9" x14ac:dyDescent="0.25">
      <c r="B37" s="17" t="s">
        <v>26</v>
      </c>
      <c r="C37" s="3">
        <f>SUM(C15+C23+C27+C31)</f>
        <v>212549164</v>
      </c>
      <c r="D37" s="3">
        <f>SUM(D15+D23+D27+D31)</f>
        <v>307885293</v>
      </c>
      <c r="E37" s="3">
        <f>SUM(E15+E23+E27+E31)</f>
        <v>147888548</v>
      </c>
      <c r="F37" s="70">
        <f>F15+F23+F32</f>
        <v>281330223</v>
      </c>
      <c r="G37" s="71">
        <f>G15+G23+G32</f>
        <v>104699741</v>
      </c>
    </row>
    <row r="38" spans="2:9" ht="22.5" x14ac:dyDescent="0.25">
      <c r="B38" s="18" t="s">
        <v>27</v>
      </c>
      <c r="C38" s="4">
        <f>C37/C37*100-100</f>
        <v>0</v>
      </c>
      <c r="D38" s="4">
        <f>D37/C37*100-100</f>
        <v>44.853683357700731</v>
      </c>
      <c r="E38" s="4">
        <f>E37/D37*100-100</f>
        <v>-51.966348714162194</v>
      </c>
      <c r="F38" s="4">
        <f>F37/E37*100-100</f>
        <v>90.231242922203819</v>
      </c>
      <c r="G38" s="4">
        <f>G37/F37*100-100</f>
        <v>-62.784040803180964</v>
      </c>
    </row>
    <row r="39" spans="2:9" x14ac:dyDescent="0.25">
      <c r="I39" s="56"/>
    </row>
    <row r="40" spans="2:9" x14ac:dyDescent="0.25">
      <c r="I40" s="34"/>
    </row>
    <row r="41" spans="2:9" x14ac:dyDescent="0.25">
      <c r="I41" s="56"/>
    </row>
    <row r="45" spans="2:9" ht="14.45" customHeight="1" x14ac:dyDescent="0.25"/>
  </sheetData>
  <mergeCells count="14">
    <mergeCell ref="F35:F36"/>
    <mergeCell ref="E35:E36"/>
    <mergeCell ref="B16:G17"/>
    <mergeCell ref="B24:G25"/>
    <mergeCell ref="C35:C36"/>
    <mergeCell ref="D35:D36"/>
    <mergeCell ref="B2:G2"/>
    <mergeCell ref="B4:G4"/>
    <mergeCell ref="B7:B8"/>
    <mergeCell ref="C7:C8"/>
    <mergeCell ref="D7:D8"/>
    <mergeCell ref="E7:E8"/>
    <mergeCell ref="F7:F8"/>
    <mergeCell ref="G7:G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1"/>
  <sheetViews>
    <sheetView workbookViewId="0">
      <selection activeCell="Q14" sqref="Q14"/>
    </sheetView>
  </sheetViews>
  <sheetFormatPr baseColWidth="10" defaultColWidth="11.42578125" defaultRowHeight="15" x14ac:dyDescent="0.25"/>
  <cols>
    <col min="1" max="2" width="11.42578125" style="5"/>
    <col min="3" max="3" width="15.5703125" style="5" customWidth="1"/>
    <col min="4" max="4" width="19.28515625" style="5" customWidth="1"/>
    <col min="5" max="5" width="11.42578125" style="5"/>
    <col min="6" max="6" width="14" style="5" bestFit="1" customWidth="1"/>
    <col min="7" max="10" width="11.42578125" style="5"/>
    <col min="11" max="11" width="34.85546875" style="5" bestFit="1" customWidth="1"/>
    <col min="12" max="12" width="14.5703125" style="5" bestFit="1" customWidth="1"/>
    <col min="13" max="13" width="13.5703125" style="5" bestFit="1" customWidth="1"/>
    <col min="14" max="14" width="11.42578125" style="5"/>
    <col min="15" max="15" width="14.5703125" style="5" bestFit="1" customWidth="1"/>
    <col min="16" max="76" width="11.42578125" style="5"/>
    <col min="77" max="77" width="12" style="5" bestFit="1" customWidth="1"/>
    <col min="78" max="78" width="14" style="5" bestFit="1" customWidth="1"/>
    <col min="79" max="79" width="13" style="5" bestFit="1" customWidth="1"/>
    <col min="80" max="80" width="12" style="5" bestFit="1" customWidth="1"/>
    <col min="81" max="81" width="13" style="5" bestFit="1" customWidth="1"/>
    <col min="82" max="16384" width="11.42578125" style="5"/>
  </cols>
  <sheetData>
    <row r="2" spans="2:15" ht="21" x14ac:dyDescent="0.35">
      <c r="B2" s="85" t="s">
        <v>43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</row>
    <row r="4" spans="2:15" x14ac:dyDescent="0.25">
      <c r="B4" s="22" t="s">
        <v>28</v>
      </c>
      <c r="C4" s="22" t="s">
        <v>29</v>
      </c>
      <c r="D4" s="23" t="s">
        <v>30</v>
      </c>
      <c r="E4" s="24" t="s">
        <v>31</v>
      </c>
      <c r="F4" s="22" t="s">
        <v>32</v>
      </c>
      <c r="G4" s="22" t="s">
        <v>33</v>
      </c>
      <c r="H4" s="22" t="s">
        <v>34</v>
      </c>
      <c r="I4" s="22" t="s">
        <v>35</v>
      </c>
      <c r="J4" s="22" t="s">
        <v>36</v>
      </c>
      <c r="K4" s="22" t="s">
        <v>37</v>
      </c>
      <c r="L4" s="22" t="s">
        <v>38</v>
      </c>
      <c r="M4" s="22" t="s">
        <v>39</v>
      </c>
      <c r="N4" s="22" t="s">
        <v>40</v>
      </c>
      <c r="O4" s="22" t="s">
        <v>41</v>
      </c>
    </row>
    <row r="5" spans="2:15" x14ac:dyDescent="0.25">
      <c r="B5" s="25" t="s">
        <v>42</v>
      </c>
      <c r="C5" s="25" t="s">
        <v>44</v>
      </c>
      <c r="D5" s="37" t="s">
        <v>62</v>
      </c>
      <c r="E5" s="38">
        <v>46048</v>
      </c>
      <c r="F5" s="28">
        <v>2026</v>
      </c>
      <c r="G5" s="39">
        <v>14502</v>
      </c>
      <c r="H5" s="38">
        <v>46043</v>
      </c>
      <c r="I5" s="40" t="s">
        <v>63</v>
      </c>
      <c r="J5" s="25"/>
      <c r="K5" s="25" t="s">
        <v>66</v>
      </c>
      <c r="L5" s="68">
        <v>2075417</v>
      </c>
      <c r="M5" s="31"/>
      <c r="N5" s="29"/>
      <c r="O5" s="31"/>
    </row>
    <row r="6" spans="2:15" x14ac:dyDescent="0.25">
      <c r="B6" s="25" t="s">
        <v>42</v>
      </c>
      <c r="C6" s="25" t="s">
        <v>44</v>
      </c>
      <c r="D6" s="37" t="s">
        <v>62</v>
      </c>
      <c r="E6" s="38">
        <v>46100</v>
      </c>
      <c r="F6" s="28">
        <v>2026</v>
      </c>
      <c r="G6" s="39">
        <v>14542</v>
      </c>
      <c r="H6" s="38">
        <v>46100</v>
      </c>
      <c r="I6" s="40" t="s">
        <v>64</v>
      </c>
      <c r="J6" s="25"/>
      <c r="K6" s="25" t="s">
        <v>66</v>
      </c>
      <c r="L6" s="68">
        <v>3766728</v>
      </c>
      <c r="M6" s="31"/>
      <c r="N6" s="29"/>
      <c r="O6" s="31"/>
    </row>
    <row r="7" spans="2:15" x14ac:dyDescent="0.25">
      <c r="B7" s="25" t="s">
        <v>42</v>
      </c>
      <c r="C7" s="25" t="s">
        <v>44</v>
      </c>
      <c r="D7" s="37" t="s">
        <v>62</v>
      </c>
      <c r="E7" s="38">
        <v>46121</v>
      </c>
      <c r="F7" s="28">
        <v>2026</v>
      </c>
      <c r="G7" s="39">
        <v>14536</v>
      </c>
      <c r="H7" s="38">
        <v>46109</v>
      </c>
      <c r="I7" s="40" t="s">
        <v>65</v>
      </c>
      <c r="J7" s="25"/>
      <c r="K7" s="25" t="s">
        <v>66</v>
      </c>
      <c r="L7" s="68">
        <v>6012298</v>
      </c>
      <c r="M7" s="31"/>
      <c r="N7" s="29"/>
      <c r="O7" s="31"/>
    </row>
    <row r="8" spans="2:15" x14ac:dyDescent="0.25">
      <c r="B8" s="63" t="s">
        <v>44</v>
      </c>
      <c r="C8" s="63" t="s">
        <v>44</v>
      </c>
      <c r="D8" s="63" t="s">
        <v>44</v>
      </c>
      <c r="E8" s="65">
        <v>46178</v>
      </c>
      <c r="F8" s="62">
        <v>2026</v>
      </c>
      <c r="G8" s="61">
        <v>14576</v>
      </c>
      <c r="H8" s="65">
        <v>46140</v>
      </c>
      <c r="I8" s="66" t="s">
        <v>71</v>
      </c>
      <c r="J8" s="63"/>
      <c r="K8" s="63" t="s">
        <v>66</v>
      </c>
      <c r="L8" s="68">
        <v>14705882</v>
      </c>
      <c r="M8" s="44"/>
      <c r="N8" s="44"/>
      <c r="O8" s="44"/>
    </row>
    <row r="9" spans="2:15" x14ac:dyDescent="0.25">
      <c r="B9" s="63" t="s">
        <v>44</v>
      </c>
      <c r="C9" s="63" t="s">
        <v>44</v>
      </c>
      <c r="D9" s="63" t="s">
        <v>44</v>
      </c>
      <c r="E9" s="65">
        <v>46153</v>
      </c>
      <c r="F9" s="62">
        <v>2026</v>
      </c>
      <c r="G9" s="61">
        <v>14563</v>
      </c>
      <c r="H9" s="65">
        <v>46140</v>
      </c>
      <c r="I9" s="66" t="s">
        <v>72</v>
      </c>
      <c r="J9" s="43"/>
      <c r="K9" s="63" t="s">
        <v>66</v>
      </c>
      <c r="L9" s="33">
        <v>3430555</v>
      </c>
      <c r="M9" s="43"/>
      <c r="N9" s="43"/>
      <c r="O9" s="43"/>
    </row>
    <row r="10" spans="2:15" x14ac:dyDescent="0.25">
      <c r="B10" s="63" t="s">
        <v>44</v>
      </c>
      <c r="C10" s="63" t="s">
        <v>44</v>
      </c>
      <c r="D10" s="63" t="s">
        <v>44</v>
      </c>
      <c r="E10" s="65">
        <v>46121</v>
      </c>
      <c r="F10" s="62">
        <v>2026</v>
      </c>
      <c r="G10" s="61">
        <v>14542</v>
      </c>
      <c r="H10" s="65">
        <v>46109</v>
      </c>
      <c r="I10" s="66" t="s">
        <v>73</v>
      </c>
      <c r="J10" s="43"/>
      <c r="K10" s="63" t="s">
        <v>66</v>
      </c>
      <c r="L10" s="33">
        <v>350000</v>
      </c>
      <c r="M10" s="43"/>
      <c r="N10" s="43"/>
      <c r="O10" s="43"/>
    </row>
    <row r="11" spans="2:15" x14ac:dyDescent="0.25">
      <c r="L11" s="32">
        <f>SUM(L5:L10)</f>
        <v>30340880</v>
      </c>
    </row>
  </sheetData>
  <mergeCells count="1">
    <mergeCell ref="B2:O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2"/>
  <sheetViews>
    <sheetView topLeftCell="D1" workbookViewId="0">
      <selection activeCell="M11" sqref="M11"/>
    </sheetView>
  </sheetViews>
  <sheetFormatPr baseColWidth="10" defaultColWidth="11.42578125" defaultRowHeight="15" x14ac:dyDescent="0.25"/>
  <cols>
    <col min="1" max="1" width="9.140625" style="5" customWidth="1"/>
    <col min="2" max="2" width="23.7109375" style="5" bestFit="1" customWidth="1"/>
    <col min="3" max="3" width="18.5703125" style="5" customWidth="1"/>
    <col min="4" max="4" width="17" style="5" customWidth="1"/>
    <col min="5" max="5" width="17.85546875" style="5" customWidth="1"/>
    <col min="6" max="8" width="11.42578125" style="5"/>
    <col min="9" max="9" width="32.140625" style="5" customWidth="1"/>
    <col min="10" max="10" width="39.7109375" style="5" bestFit="1" customWidth="1"/>
    <col min="11" max="11" width="13.85546875" style="19" bestFit="1" customWidth="1"/>
    <col min="12" max="12" width="15.5703125" style="5" bestFit="1" customWidth="1"/>
    <col min="13" max="24" width="11.42578125" style="5"/>
    <col min="25" max="25" width="22.42578125" style="5" customWidth="1"/>
    <col min="26" max="57" width="11.42578125" style="5"/>
    <col min="58" max="58" width="17.140625" style="5" customWidth="1"/>
    <col min="59" max="76" width="11.42578125" style="5"/>
    <col min="77" max="77" width="16.42578125" style="5" bestFit="1" customWidth="1"/>
    <col min="78" max="78" width="11.42578125" style="5"/>
    <col min="79" max="79" width="17.42578125" style="5" bestFit="1" customWidth="1"/>
    <col min="80" max="16384" width="11.42578125" style="5"/>
  </cols>
  <sheetData>
    <row r="1" spans="2:11" ht="13.5" customHeight="1" x14ac:dyDescent="0.25"/>
    <row r="3" spans="2:11" ht="21" x14ac:dyDescent="0.35">
      <c r="B3" s="86" t="s">
        <v>45</v>
      </c>
      <c r="C3" s="87"/>
      <c r="D3" s="87"/>
      <c r="E3" s="87"/>
      <c r="F3" s="87"/>
      <c r="G3" s="87"/>
      <c r="H3" s="87"/>
      <c r="I3" s="87"/>
      <c r="J3" s="87"/>
      <c r="K3" s="88"/>
    </row>
    <row r="4" spans="2:11" x14ac:dyDescent="0.25">
      <c r="B4"/>
      <c r="C4"/>
      <c r="D4" s="20"/>
      <c r="E4" s="21"/>
      <c r="F4"/>
      <c r="G4"/>
      <c r="H4"/>
      <c r="I4"/>
      <c r="J4"/>
      <c r="K4"/>
    </row>
    <row r="5" spans="2:11" x14ac:dyDescent="0.25">
      <c r="B5" s="22" t="s">
        <v>28</v>
      </c>
      <c r="C5" s="22" t="s">
        <v>29</v>
      </c>
      <c r="D5" s="23" t="s">
        <v>30</v>
      </c>
      <c r="E5" s="24" t="s">
        <v>31</v>
      </c>
      <c r="F5" s="22" t="s">
        <v>32</v>
      </c>
      <c r="G5" s="22" t="s">
        <v>33</v>
      </c>
      <c r="H5" s="22" t="s">
        <v>34</v>
      </c>
      <c r="I5" s="22" t="s">
        <v>35</v>
      </c>
      <c r="J5" s="22" t="s">
        <v>36</v>
      </c>
      <c r="K5" s="22" t="s">
        <v>38</v>
      </c>
    </row>
    <row r="6" spans="2:11" x14ac:dyDescent="0.25">
      <c r="B6" s="25" t="s">
        <v>42</v>
      </c>
      <c r="C6" s="25" t="s">
        <v>46</v>
      </c>
      <c r="D6" s="26">
        <v>100793</v>
      </c>
      <c r="E6" s="36">
        <v>46092</v>
      </c>
      <c r="F6" s="28">
        <v>2026</v>
      </c>
      <c r="G6" s="35">
        <v>1106</v>
      </c>
      <c r="H6" s="36">
        <v>46061</v>
      </c>
      <c r="I6" s="25"/>
      <c r="J6" s="25" t="s">
        <v>54</v>
      </c>
      <c r="K6" s="31">
        <v>63000000</v>
      </c>
    </row>
    <row r="7" spans="2:11" x14ac:dyDescent="0.25">
      <c r="B7" s="25" t="s">
        <v>42</v>
      </c>
      <c r="C7" s="25" t="s">
        <v>46</v>
      </c>
      <c r="D7" s="26">
        <v>100793</v>
      </c>
      <c r="E7" s="36">
        <v>46132</v>
      </c>
      <c r="F7" s="28">
        <v>2026</v>
      </c>
      <c r="G7" s="35">
        <v>1144</v>
      </c>
      <c r="H7" s="36">
        <v>46048</v>
      </c>
      <c r="I7" s="25"/>
      <c r="J7" s="25" t="s">
        <v>55</v>
      </c>
      <c r="K7" s="31">
        <v>1080000</v>
      </c>
    </row>
    <row r="8" spans="2:11" x14ac:dyDescent="0.25">
      <c r="B8" s="25" t="s">
        <v>42</v>
      </c>
      <c r="C8" s="25" t="s">
        <v>46</v>
      </c>
      <c r="D8" s="26">
        <v>100793</v>
      </c>
      <c r="E8" s="36">
        <v>46154</v>
      </c>
      <c r="F8" s="28">
        <v>2026</v>
      </c>
      <c r="G8" s="35">
        <v>1155</v>
      </c>
      <c r="H8" s="36">
        <v>46032</v>
      </c>
      <c r="I8" s="25"/>
      <c r="J8" s="25" t="s">
        <v>56</v>
      </c>
      <c r="K8" s="31">
        <v>300000</v>
      </c>
    </row>
    <row r="9" spans="2:11" x14ac:dyDescent="0.25">
      <c r="B9" s="25" t="s">
        <v>42</v>
      </c>
      <c r="C9" s="25" t="s">
        <v>46</v>
      </c>
      <c r="D9" s="26">
        <v>100793</v>
      </c>
      <c r="E9" s="42">
        <v>46210</v>
      </c>
      <c r="F9" s="28">
        <v>2026</v>
      </c>
      <c r="G9" s="35">
        <v>1227</v>
      </c>
      <c r="H9" s="45">
        <v>46175</v>
      </c>
      <c r="I9" s="25"/>
      <c r="J9" s="46" t="s">
        <v>55</v>
      </c>
      <c r="K9" s="31">
        <v>540000</v>
      </c>
    </row>
    <row r="10" spans="2:11" x14ac:dyDescent="0.25">
      <c r="B10" s="25"/>
      <c r="C10" s="25"/>
      <c r="D10" s="26"/>
      <c r="E10" s="36"/>
      <c r="F10" s="28"/>
      <c r="G10" s="35"/>
      <c r="H10" s="36"/>
      <c r="I10" s="25"/>
      <c r="J10" s="25"/>
      <c r="K10" s="31"/>
    </row>
    <row r="11" spans="2:11" x14ac:dyDescent="0.25">
      <c r="K11" s="41">
        <f>SUM(K6:K9)</f>
        <v>64920000</v>
      </c>
    </row>
    <row r="15" spans="2:11" x14ac:dyDescent="0.25">
      <c r="B15" s="22" t="s">
        <v>28</v>
      </c>
      <c r="C15" s="22" t="s">
        <v>29</v>
      </c>
      <c r="D15" s="23" t="s">
        <v>30</v>
      </c>
      <c r="E15" s="24" t="s">
        <v>31</v>
      </c>
      <c r="F15" s="22" t="s">
        <v>32</v>
      </c>
      <c r="G15" s="22" t="s">
        <v>33</v>
      </c>
      <c r="H15" s="22" t="s">
        <v>34</v>
      </c>
      <c r="I15" s="22" t="s">
        <v>35</v>
      </c>
      <c r="J15" s="22" t="s">
        <v>36</v>
      </c>
      <c r="K15" s="22" t="s">
        <v>38</v>
      </c>
    </row>
    <row r="16" spans="2:11" x14ac:dyDescent="0.25">
      <c r="B16" s="25" t="s">
        <v>42</v>
      </c>
      <c r="C16" s="25" t="s">
        <v>48</v>
      </c>
      <c r="D16" s="25">
        <v>100790</v>
      </c>
      <c r="E16" s="36">
        <v>46059</v>
      </c>
      <c r="F16" s="28">
        <v>2026</v>
      </c>
      <c r="G16" s="35">
        <v>6438</v>
      </c>
      <c r="H16" s="36">
        <v>46058</v>
      </c>
      <c r="I16" s="25" t="s">
        <v>57</v>
      </c>
      <c r="J16" s="25" t="s">
        <v>61</v>
      </c>
      <c r="K16" s="31">
        <v>70000</v>
      </c>
    </row>
    <row r="17" spans="2:11" x14ac:dyDescent="0.25">
      <c r="B17" s="25" t="s">
        <v>42</v>
      </c>
      <c r="C17" s="25" t="s">
        <v>48</v>
      </c>
      <c r="D17" s="25">
        <v>100790</v>
      </c>
      <c r="E17" s="36">
        <v>46059</v>
      </c>
      <c r="F17" s="28">
        <v>2026</v>
      </c>
      <c r="G17" s="35">
        <v>6438</v>
      </c>
      <c r="H17" s="36">
        <v>46058</v>
      </c>
      <c r="I17" s="25" t="s">
        <v>57</v>
      </c>
      <c r="J17" s="25" t="s">
        <v>61</v>
      </c>
      <c r="K17" s="31">
        <v>1929379</v>
      </c>
    </row>
    <row r="18" spans="2:11" x14ac:dyDescent="0.25">
      <c r="B18" s="25" t="s">
        <v>42</v>
      </c>
      <c r="C18" s="25" t="s">
        <v>48</v>
      </c>
      <c r="D18" s="25">
        <v>100790</v>
      </c>
      <c r="E18" s="36">
        <v>46059</v>
      </c>
      <c r="F18" s="28">
        <v>2026</v>
      </c>
      <c r="G18" s="35">
        <v>6438</v>
      </c>
      <c r="H18" s="36">
        <v>46058</v>
      </c>
      <c r="I18" s="25" t="s">
        <v>57</v>
      </c>
      <c r="J18" s="25" t="s">
        <v>61</v>
      </c>
      <c r="K18" s="31">
        <v>1281932</v>
      </c>
    </row>
    <row r="19" spans="2:11" x14ac:dyDescent="0.25">
      <c r="B19" s="25" t="s">
        <v>42</v>
      </c>
      <c r="C19" s="25" t="s">
        <v>48</v>
      </c>
      <c r="D19" s="25">
        <v>100790</v>
      </c>
      <c r="E19" s="36">
        <v>46059</v>
      </c>
      <c r="F19" s="28">
        <v>2026</v>
      </c>
      <c r="G19" s="35">
        <v>6438</v>
      </c>
      <c r="H19" s="36">
        <v>46058</v>
      </c>
      <c r="I19" s="25" t="s">
        <v>57</v>
      </c>
      <c r="J19" s="25" t="s">
        <v>61</v>
      </c>
      <c r="K19" s="31">
        <v>116783</v>
      </c>
    </row>
    <row r="20" spans="2:11" x14ac:dyDescent="0.25">
      <c r="B20" s="25" t="s">
        <v>42</v>
      </c>
      <c r="C20" s="25" t="s">
        <v>48</v>
      </c>
      <c r="D20" s="25">
        <v>100790</v>
      </c>
      <c r="E20" s="36">
        <v>46120</v>
      </c>
      <c r="F20" s="28">
        <v>2026</v>
      </c>
      <c r="G20" s="35">
        <v>7988</v>
      </c>
      <c r="H20" s="36">
        <v>46118</v>
      </c>
      <c r="I20" s="25" t="s">
        <v>58</v>
      </c>
      <c r="J20" s="25" t="s">
        <v>61</v>
      </c>
      <c r="K20" s="31">
        <v>607666</v>
      </c>
    </row>
    <row r="21" spans="2:11" x14ac:dyDescent="0.25">
      <c r="B21" s="25" t="s">
        <v>42</v>
      </c>
      <c r="C21" s="25" t="s">
        <v>48</v>
      </c>
      <c r="D21" s="25">
        <v>100790</v>
      </c>
      <c r="E21" s="36">
        <v>46120</v>
      </c>
      <c r="F21" s="28">
        <v>2026</v>
      </c>
      <c r="G21" s="35">
        <v>7988</v>
      </c>
      <c r="H21" s="36">
        <v>46118</v>
      </c>
      <c r="I21" s="25" t="s">
        <v>58</v>
      </c>
      <c r="J21" s="25" t="s">
        <v>61</v>
      </c>
      <c r="K21" s="31">
        <v>116783</v>
      </c>
    </row>
    <row r="22" spans="2:11" x14ac:dyDescent="0.25">
      <c r="B22" s="25" t="s">
        <v>42</v>
      </c>
      <c r="C22" s="25" t="s">
        <v>48</v>
      </c>
      <c r="D22" s="25">
        <v>100790</v>
      </c>
      <c r="E22" s="36">
        <v>46150</v>
      </c>
      <c r="F22" s="28">
        <v>2026</v>
      </c>
      <c r="G22" s="35">
        <v>8989</v>
      </c>
      <c r="H22" s="36">
        <v>46150</v>
      </c>
      <c r="I22" s="25" t="s">
        <v>59</v>
      </c>
      <c r="J22" s="25" t="s">
        <v>61</v>
      </c>
      <c r="K22" s="31">
        <v>1950123</v>
      </c>
    </row>
    <row r="23" spans="2:11" x14ac:dyDescent="0.25">
      <c r="B23" s="25" t="s">
        <v>42</v>
      </c>
      <c r="C23" s="25" t="s">
        <v>48</v>
      </c>
      <c r="D23" s="25">
        <v>100790</v>
      </c>
      <c r="E23" s="36">
        <v>46157</v>
      </c>
      <c r="F23" s="28">
        <v>2026</v>
      </c>
      <c r="G23" s="35">
        <v>9113</v>
      </c>
      <c r="H23" s="36">
        <v>46157</v>
      </c>
      <c r="I23" s="25" t="s">
        <v>60</v>
      </c>
      <c r="J23" s="25" t="s">
        <v>61</v>
      </c>
      <c r="K23" s="31">
        <v>256138</v>
      </c>
    </row>
    <row r="24" spans="2:11" x14ac:dyDescent="0.25">
      <c r="B24" s="49" t="s">
        <v>42</v>
      </c>
      <c r="C24" s="49" t="s">
        <v>48</v>
      </c>
      <c r="D24" s="49">
        <v>100790</v>
      </c>
      <c r="E24" s="48">
        <v>46157</v>
      </c>
      <c r="F24" s="47">
        <v>2026</v>
      </c>
      <c r="G24" s="50">
        <v>8730</v>
      </c>
      <c r="H24" s="51">
        <v>46153</v>
      </c>
      <c r="I24" s="54" t="s">
        <v>67</v>
      </c>
      <c r="J24" s="63" t="s">
        <v>61</v>
      </c>
      <c r="K24" s="64">
        <v>53000</v>
      </c>
    </row>
    <row r="25" spans="2:11" x14ac:dyDescent="0.25">
      <c r="B25" s="49" t="s">
        <v>42</v>
      </c>
      <c r="C25" s="49" t="s">
        <v>48</v>
      </c>
      <c r="D25" s="49">
        <v>100790</v>
      </c>
      <c r="E25" s="48">
        <v>46157</v>
      </c>
      <c r="F25" s="47">
        <v>2026</v>
      </c>
      <c r="G25" s="50">
        <v>10123</v>
      </c>
      <c r="H25" s="51">
        <v>46175</v>
      </c>
      <c r="I25" s="54" t="s">
        <v>68</v>
      </c>
      <c r="J25" s="63" t="s">
        <v>61</v>
      </c>
      <c r="K25" s="64">
        <v>297100</v>
      </c>
    </row>
    <row r="26" spans="2:11" x14ac:dyDescent="0.25">
      <c r="B26" s="49" t="s">
        <v>42</v>
      </c>
      <c r="C26" s="49" t="s">
        <v>48</v>
      </c>
      <c r="D26" s="49">
        <v>100790</v>
      </c>
      <c r="E26" s="48">
        <v>46157</v>
      </c>
      <c r="F26" s="47">
        <v>2026</v>
      </c>
      <c r="G26" s="50">
        <v>10123</v>
      </c>
      <c r="H26" s="51">
        <v>46175</v>
      </c>
      <c r="I26" s="54" t="s">
        <v>68</v>
      </c>
      <c r="J26" s="63" t="s">
        <v>61</v>
      </c>
      <c r="K26" s="64">
        <v>1504253</v>
      </c>
    </row>
    <row r="27" spans="2:11" x14ac:dyDescent="0.25">
      <c r="B27" s="49" t="s">
        <v>42</v>
      </c>
      <c r="C27" s="49" t="s">
        <v>48</v>
      </c>
      <c r="D27" s="49">
        <v>100790</v>
      </c>
      <c r="E27" s="48">
        <v>46157</v>
      </c>
      <c r="F27" s="47">
        <v>2026</v>
      </c>
      <c r="G27" s="50">
        <v>10198</v>
      </c>
      <c r="H27" s="51">
        <v>46175</v>
      </c>
      <c r="I27" s="54" t="s">
        <v>69</v>
      </c>
      <c r="J27" s="63" t="s">
        <v>61</v>
      </c>
      <c r="K27" s="64">
        <v>168738</v>
      </c>
    </row>
    <row r="28" spans="2:11" x14ac:dyDescent="0.25">
      <c r="B28" s="54" t="s">
        <v>42</v>
      </c>
      <c r="C28" s="54" t="s">
        <v>48</v>
      </c>
      <c r="D28" s="54">
        <v>100790</v>
      </c>
      <c r="E28" s="53">
        <v>46157</v>
      </c>
      <c r="F28" s="52">
        <v>2026</v>
      </c>
      <c r="G28" s="55">
        <v>11710</v>
      </c>
      <c r="H28" s="53">
        <v>46213</v>
      </c>
      <c r="I28" s="54" t="s">
        <v>70</v>
      </c>
      <c r="J28" s="63" t="s">
        <v>61</v>
      </c>
      <c r="K28" s="64">
        <v>1000766</v>
      </c>
    </row>
    <row r="29" spans="2:11" x14ac:dyDescent="0.25">
      <c r="B29" s="56"/>
      <c r="C29" s="56"/>
      <c r="D29" s="56"/>
      <c r="E29" s="57"/>
      <c r="F29" s="58"/>
      <c r="G29" s="59"/>
      <c r="H29" s="57"/>
      <c r="K29" s="60">
        <f>SUM(K16:K28)</f>
        <v>9352661</v>
      </c>
    </row>
    <row r="30" spans="2:11" x14ac:dyDescent="0.25">
      <c r="B30" s="56"/>
      <c r="C30" s="56"/>
      <c r="D30" s="56"/>
      <c r="E30" s="57"/>
      <c r="F30" s="58"/>
      <c r="G30" s="59"/>
      <c r="H30" s="57"/>
    </row>
    <row r="31" spans="2:11" x14ac:dyDescent="0.25">
      <c r="B31" s="56"/>
      <c r="C31" s="56"/>
      <c r="D31" s="56"/>
      <c r="E31" s="57"/>
      <c r="F31" s="58"/>
      <c r="G31" s="59"/>
      <c r="H31" s="57"/>
    </row>
    <row r="32" spans="2:11" x14ac:dyDescent="0.25">
      <c r="B32" s="56"/>
      <c r="C32" s="56"/>
      <c r="D32" s="56"/>
      <c r="E32" s="57"/>
      <c r="F32" s="58"/>
      <c r="G32" s="59"/>
      <c r="H32" s="57"/>
    </row>
  </sheetData>
  <mergeCells count="1">
    <mergeCell ref="B3:K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1"/>
  <sheetViews>
    <sheetView topLeftCell="C1" workbookViewId="0">
      <selection activeCell="K20" sqref="K20"/>
    </sheetView>
  </sheetViews>
  <sheetFormatPr baseColWidth="10" defaultColWidth="11.42578125" defaultRowHeight="15" x14ac:dyDescent="0.25"/>
  <cols>
    <col min="3" max="3" width="23.7109375" bestFit="1" customWidth="1"/>
    <col min="5" max="5" width="16" customWidth="1"/>
    <col min="13" max="13" width="13.85546875" bestFit="1" customWidth="1"/>
    <col min="14" max="15" width="12" bestFit="1" customWidth="1"/>
    <col min="16" max="16" width="13.7109375" bestFit="1" customWidth="1"/>
  </cols>
  <sheetData>
    <row r="2" spans="2:16" ht="21" x14ac:dyDescent="0.35">
      <c r="B2" s="89" t="s">
        <v>49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2:16" x14ac:dyDescent="0.25">
      <c r="E3" s="20"/>
      <c r="F3" s="21"/>
    </row>
    <row r="4" spans="2:16" x14ac:dyDescent="0.25">
      <c r="B4" s="22" t="s">
        <v>50</v>
      </c>
      <c r="C4" s="22" t="s">
        <v>28</v>
      </c>
      <c r="D4" s="22" t="s">
        <v>29</v>
      </c>
      <c r="E4" s="23" t="s">
        <v>30</v>
      </c>
      <c r="F4" s="24" t="s">
        <v>31</v>
      </c>
      <c r="G4" s="22" t="s">
        <v>32</v>
      </c>
      <c r="H4" s="22" t="s">
        <v>33</v>
      </c>
      <c r="I4" s="22" t="s">
        <v>34</v>
      </c>
      <c r="J4" s="22" t="s">
        <v>35</v>
      </c>
      <c r="K4" s="22" t="s">
        <v>36</v>
      </c>
      <c r="L4" s="22" t="s">
        <v>37</v>
      </c>
      <c r="M4" s="22" t="s">
        <v>38</v>
      </c>
      <c r="N4" s="22" t="s">
        <v>39</v>
      </c>
      <c r="O4" s="22" t="s">
        <v>40</v>
      </c>
      <c r="P4" s="22" t="s">
        <v>41</v>
      </c>
    </row>
    <row r="5" spans="2:16" x14ac:dyDescent="0.25">
      <c r="B5" s="25" t="s">
        <v>51</v>
      </c>
      <c r="C5" s="25" t="s">
        <v>42</v>
      </c>
      <c r="D5" s="25" t="s">
        <v>24</v>
      </c>
      <c r="E5" s="69" t="s">
        <v>74</v>
      </c>
      <c r="F5" s="65">
        <v>46126</v>
      </c>
      <c r="G5" s="28">
        <v>2026</v>
      </c>
      <c r="H5" s="61">
        <v>31753</v>
      </c>
      <c r="I5" s="65">
        <v>46126</v>
      </c>
      <c r="J5" s="61" t="s">
        <v>75</v>
      </c>
      <c r="K5" s="25"/>
      <c r="L5" s="25"/>
      <c r="M5" s="67">
        <v>86200</v>
      </c>
      <c r="N5" s="31"/>
      <c r="O5" s="31"/>
      <c r="P5" s="31"/>
    </row>
    <row r="6" spans="2:16" x14ac:dyDescent="0.25">
      <c r="B6" s="25" t="s">
        <v>51</v>
      </c>
      <c r="C6" s="25" t="s">
        <v>42</v>
      </c>
      <c r="D6" s="25" t="s">
        <v>24</v>
      </c>
      <c r="E6" s="26"/>
      <c r="F6" s="27"/>
      <c r="G6" s="28"/>
      <c r="H6" s="28"/>
      <c r="I6" s="25"/>
      <c r="J6" s="25"/>
      <c r="K6" s="25"/>
      <c r="L6" s="25"/>
      <c r="M6" s="31"/>
      <c r="N6" s="31"/>
      <c r="O6" s="31"/>
      <c r="P6" s="31"/>
    </row>
    <row r="7" spans="2:16" x14ac:dyDescent="0.25">
      <c r="B7" s="25" t="s">
        <v>51</v>
      </c>
      <c r="C7" s="25" t="s">
        <v>42</v>
      </c>
      <c r="D7" s="25" t="s">
        <v>24</v>
      </c>
      <c r="E7" s="26"/>
      <c r="F7" s="27"/>
      <c r="G7" s="28"/>
      <c r="H7" s="28"/>
      <c r="I7" s="25"/>
      <c r="J7" s="25"/>
      <c r="K7" s="25"/>
      <c r="L7" s="25"/>
      <c r="M7" s="31"/>
      <c r="N7" s="31"/>
      <c r="O7" s="31"/>
      <c r="P7" s="31"/>
    </row>
    <row r="8" spans="2:16" x14ac:dyDescent="0.25">
      <c r="B8" s="25" t="s">
        <v>51</v>
      </c>
      <c r="C8" s="25" t="s">
        <v>42</v>
      </c>
      <c r="D8" s="25" t="s">
        <v>24</v>
      </c>
      <c r="E8" s="26"/>
      <c r="F8" s="27"/>
      <c r="G8" s="28"/>
      <c r="H8" s="28"/>
      <c r="I8" s="25"/>
      <c r="J8" s="25"/>
      <c r="K8" s="25"/>
      <c r="L8" s="25"/>
      <c r="M8" s="31"/>
      <c r="N8" s="31"/>
      <c r="O8" s="31"/>
      <c r="P8" s="31"/>
    </row>
    <row r="9" spans="2:16" x14ac:dyDescent="0.25">
      <c r="B9" s="25" t="s">
        <v>51</v>
      </c>
      <c r="C9" s="25" t="s">
        <v>42</v>
      </c>
      <c r="D9" s="25" t="s">
        <v>24</v>
      </c>
      <c r="E9" s="26"/>
      <c r="F9" s="27"/>
      <c r="G9" s="28"/>
      <c r="H9" s="28"/>
      <c r="I9" s="25"/>
      <c r="J9" s="25"/>
      <c r="K9" s="25"/>
      <c r="L9" s="25"/>
      <c r="M9" s="31"/>
      <c r="N9" s="31"/>
      <c r="O9" s="31"/>
      <c r="P9" s="31"/>
    </row>
    <row r="10" spans="2:16" x14ac:dyDescent="0.25">
      <c r="B10" s="25" t="s">
        <v>51</v>
      </c>
      <c r="C10" s="25" t="s">
        <v>42</v>
      </c>
      <c r="D10" s="25" t="s">
        <v>24</v>
      </c>
      <c r="E10" s="26"/>
      <c r="F10" s="27"/>
      <c r="G10" s="28"/>
      <c r="H10" s="28"/>
      <c r="I10" s="25"/>
      <c r="J10" s="25"/>
      <c r="K10" s="25"/>
      <c r="L10" s="25"/>
      <c r="M10" s="31"/>
      <c r="N10" s="31"/>
      <c r="O10" s="31"/>
      <c r="P10" s="31"/>
    </row>
    <row r="11" spans="2:16" x14ac:dyDescent="0.25">
      <c r="L11" s="25" t="s">
        <v>47</v>
      </c>
      <c r="M11" s="33">
        <f>SUM(M5:M10)</f>
        <v>86200</v>
      </c>
    </row>
  </sheetData>
  <mergeCells count="1">
    <mergeCell ref="B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9</vt:lpstr>
      <vt:lpstr>AUTOMOVILES</vt:lpstr>
      <vt:lpstr>VIDA Y AP 2025-2026</vt:lpstr>
      <vt:lpstr>SOAT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Carreño Hernandez Rodrigo</dc:creator>
  <cp:keywords/>
  <dc:description/>
  <cp:lastModifiedBy>Maria Alejandra Montoya Quiroz</cp:lastModifiedBy>
  <cp:revision/>
  <dcterms:created xsi:type="dcterms:W3CDTF">2022-08-05T15:18:31Z</dcterms:created>
  <dcterms:modified xsi:type="dcterms:W3CDTF">2026-09-25T20:32:58Z</dcterms:modified>
  <cp:category/>
  <cp:contentStatus/>
</cp:coreProperties>
</file>