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Usuario\Downloads\CONJUNTAS ADULTEZ\CONJUNTAS\PROPIAS\CALZADO Y VESTUARIO\VESTUARIO Y CALZADO\DOCUMENTOS VESTUARIO Y CALZADO V2\"/>
    </mc:Choice>
  </mc:AlternateContent>
  <xr:revisionPtr revIDLastSave="0" documentId="13_ncr:1_{1DFDACE1-59FC-4885-AEED-44F0B067DDC6}" xr6:coauthVersionLast="47" xr6:coauthVersionMax="47" xr10:uidLastSave="{00000000-0000-0000-0000-000000000000}"/>
  <bookViews>
    <workbookView xWindow="-108" yWindow="-108" windowWidth="23256" windowHeight="12456" activeTab="2" xr2:uid="{D4B225B0-BC8D-422C-9514-617C147D532D}"/>
  </bookViews>
  <sheets>
    <sheet name="CONSOLIDADO" sheetId="3" r:id="rId1"/>
    <sheet name="VESTUARIO" sheetId="1" r:id="rId2"/>
    <sheet name="CALZADO" sheetId="2" r:id="rId3"/>
  </sheets>
  <externalReferences>
    <externalReference r:id="rId4"/>
    <externalReference r:id="rId5"/>
    <externalReference r:id="rId6"/>
    <externalReference r:id="rId7"/>
    <externalReference r:id="rId8"/>
  </externalReferences>
  <definedNames>
    <definedName name="_xlnm._FilterDatabase" localSheetId="2" hidden="1">CALZADO!$B$15:$G$44</definedName>
    <definedName name="_xlnm._FilterDatabase" localSheetId="1" hidden="1">VESTUARIO!$A$9:$Q$15</definedName>
    <definedName name="_xlnm.Print_Area" localSheetId="2">CALZADO!$A$1:$P$52</definedName>
    <definedName name="_xlnm.Print_Area" localSheetId="0">CONSOLIDADO!$A$1:$I$23</definedName>
    <definedName name="_xlnm.Print_Area" localSheetId="1">VESTUARIO!$A$1:$Q$135</definedName>
    <definedName name="Combustibledeaviación">[1]Listas!$A$2:$A$8</definedName>
    <definedName name="lstCapacidadDiscoDuro">#REF!</definedName>
    <definedName name="lstCapacidadDiscoDuroTableta">#REF!</definedName>
    <definedName name="lstNucleosProcesadorTableta">#REF!</definedName>
    <definedName name="lstRAM">#REF!</definedName>
    <definedName name="lstRAMTableta">#REF!</definedName>
    <definedName name="lstRJ45">#REF!</definedName>
    <definedName name="lstTamañoTableta">#REF!</definedName>
    <definedName name="lstTecnologíaPantalla">#REF!</definedName>
    <definedName name="lstTipoDiscoDuro">#REF!</definedName>
    <definedName name="lstTipoPortátil">#REF!</definedName>
    <definedName name="lstUSB2.0">#REF!</definedName>
    <definedName name="lstUSB2.0Tableta">#REF!</definedName>
    <definedName name="lstUSB3.0">#REF!</definedName>
    <definedName name="lstUSB3.1Tableta">#REF!</definedName>
    <definedName name="lstVelocidadProcesadorTableta">#REF!</definedName>
    <definedName name="RUBRO_1">#REF!</definedName>
    <definedName name="RUBRO_10">#REF!</definedName>
    <definedName name="RUBRO_11">#REF!</definedName>
    <definedName name="RUBRO_12">#REF!</definedName>
    <definedName name="RUBRO_13">#REF!</definedName>
    <definedName name="RUBRO_2">#REF!</definedName>
    <definedName name="RUBRO_3">#REF!</definedName>
    <definedName name="RUBRO_4">#REF!</definedName>
    <definedName name="RUBRO_5">#REF!</definedName>
    <definedName name="RUBRO_6">#REF!</definedName>
    <definedName name="RUBRO_7">#REF!</definedName>
    <definedName name="RUBRO_8">#REF!</definedName>
    <definedName name="RUBRO_9">#REF!</definedName>
    <definedName name="RUBROS">#REF!</definedName>
    <definedName name="TIPO">#REF!</definedName>
    <definedName name="tipo10">#REF!</definedName>
    <definedName name="tipo11">'[2]Lote 11'!$H$2</definedName>
    <definedName name="tipo12">'[3]Lote 12'!$H$2</definedName>
    <definedName name="tipo14">#REF!</definedName>
    <definedName name="tipo2">[4]COMPUTADORES!#REF!</definedName>
    <definedName name="tipo3">'[5]LOTE 3'!#REF!</definedName>
    <definedName name="tipo4">'[5]LOTE 4'!#REF!</definedName>
    <definedName name="tipo5">'[5]LOTE 5'!#REF!</definedName>
    <definedName name="tipo6">'[5]LOTE 6'!#REF!</definedName>
    <definedName name="tipo7">#REF!</definedName>
    <definedName name="tipo8">#REF!</definedName>
    <definedName name="tipo9">#REF!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53" i="1" l="1"/>
  <c r="F13" i="3"/>
  <c r="F12" i="3"/>
  <c r="F11" i="3"/>
  <c r="F14" i="3" s="1"/>
  <c r="K99" i="1" l="1"/>
  <c r="K103" i="1"/>
  <c r="K58" i="1"/>
  <c r="N17" i="2"/>
  <c r="N18" i="2"/>
  <c r="N19" i="2"/>
  <c r="N20" i="2"/>
  <c r="N21" i="2"/>
  <c r="N22" i="2"/>
  <c r="N23" i="2"/>
  <c r="N24" i="2"/>
  <c r="N25" i="2"/>
  <c r="N26" i="2"/>
  <c r="N27" i="2"/>
  <c r="N28" i="2"/>
  <c r="N29" i="2"/>
  <c r="N30" i="2"/>
  <c r="N31" i="2"/>
  <c r="N32" i="2"/>
  <c r="N33" i="2"/>
  <c r="N34" i="2"/>
  <c r="N35" i="2"/>
  <c r="N36" i="2"/>
  <c r="N37" i="2"/>
  <c r="N38" i="2"/>
  <c r="N39" i="2"/>
  <c r="N40" i="2"/>
  <c r="N41" i="2"/>
  <c r="N42" i="2"/>
  <c r="N43" i="2"/>
  <c r="N44" i="2"/>
  <c r="N16" i="2"/>
  <c r="G91" i="1"/>
  <c r="G48" i="1"/>
  <c r="P119" i="1" l="1"/>
  <c r="O119" i="1"/>
  <c r="M119" i="1"/>
  <c r="K119" i="1"/>
  <c r="P118" i="1"/>
  <c r="O118" i="1"/>
  <c r="M118" i="1"/>
  <c r="K118" i="1"/>
  <c r="P117" i="1"/>
  <c r="O117" i="1"/>
  <c r="M117" i="1"/>
  <c r="K117" i="1"/>
  <c r="P116" i="1"/>
  <c r="O116" i="1"/>
  <c r="M116" i="1"/>
  <c r="K116" i="1"/>
  <c r="P114" i="1"/>
  <c r="O114" i="1"/>
  <c r="M114" i="1"/>
  <c r="K114" i="1"/>
  <c r="P113" i="1"/>
  <c r="O113" i="1"/>
  <c r="M113" i="1"/>
  <c r="K113" i="1"/>
  <c r="P112" i="1"/>
  <c r="O112" i="1"/>
  <c r="M112" i="1"/>
  <c r="K112" i="1"/>
  <c r="P111" i="1"/>
  <c r="O111" i="1"/>
  <c r="M111" i="1"/>
  <c r="K111" i="1"/>
  <c r="P110" i="1"/>
  <c r="O110" i="1"/>
  <c r="M110" i="1"/>
  <c r="K110" i="1"/>
  <c r="P109" i="1"/>
  <c r="O109" i="1"/>
  <c r="M109" i="1"/>
  <c r="K109" i="1"/>
  <c r="P107" i="1"/>
  <c r="O107" i="1"/>
  <c r="M107" i="1"/>
  <c r="K107" i="1"/>
  <c r="P106" i="1"/>
  <c r="O106" i="1"/>
  <c r="M106" i="1"/>
  <c r="K106" i="1"/>
  <c r="P105" i="1"/>
  <c r="O105" i="1"/>
  <c r="M105" i="1"/>
  <c r="K105" i="1"/>
  <c r="P104" i="1"/>
  <c r="O104" i="1"/>
  <c r="M104" i="1"/>
  <c r="K104" i="1"/>
  <c r="P102" i="1"/>
  <c r="O102" i="1"/>
  <c r="M102" i="1"/>
  <c r="K102" i="1"/>
  <c r="P101" i="1"/>
  <c r="O101" i="1"/>
  <c r="M101" i="1"/>
  <c r="K101" i="1"/>
  <c r="P100" i="1"/>
  <c r="O100" i="1"/>
  <c r="M100" i="1"/>
  <c r="K100" i="1"/>
  <c r="P98" i="1"/>
  <c r="O98" i="1"/>
  <c r="M98" i="1"/>
  <c r="K98" i="1"/>
  <c r="P97" i="1"/>
  <c r="O97" i="1"/>
  <c r="M97" i="1"/>
  <c r="K97" i="1"/>
  <c r="P96" i="1"/>
  <c r="O96" i="1"/>
  <c r="M96" i="1"/>
  <c r="K96" i="1"/>
  <c r="P94" i="1"/>
  <c r="O94" i="1"/>
  <c r="M94" i="1"/>
  <c r="K94" i="1"/>
  <c r="P93" i="1"/>
  <c r="O93" i="1"/>
  <c r="M93" i="1"/>
  <c r="K93" i="1"/>
  <c r="P92" i="1"/>
  <c r="O92" i="1"/>
  <c r="M92" i="1"/>
  <c r="K92" i="1"/>
  <c r="P90" i="1"/>
  <c r="O90" i="1"/>
  <c r="M90" i="1"/>
  <c r="K90" i="1"/>
  <c r="P89" i="1"/>
  <c r="O89" i="1"/>
  <c r="M89" i="1"/>
  <c r="K89" i="1"/>
  <c r="P88" i="1"/>
  <c r="O88" i="1"/>
  <c r="M88" i="1"/>
  <c r="K88" i="1"/>
  <c r="P87" i="1"/>
  <c r="O87" i="1"/>
  <c r="M87" i="1"/>
  <c r="K87" i="1"/>
  <c r="P86" i="1"/>
  <c r="O86" i="1"/>
  <c r="M86" i="1"/>
  <c r="K86" i="1"/>
  <c r="P85" i="1"/>
  <c r="O85" i="1"/>
  <c r="M85" i="1"/>
  <c r="K85" i="1"/>
  <c r="P83" i="1"/>
  <c r="O83" i="1"/>
  <c r="M83" i="1"/>
  <c r="K83" i="1"/>
  <c r="P82" i="1"/>
  <c r="O82" i="1"/>
  <c r="M82" i="1"/>
  <c r="K82" i="1"/>
  <c r="P80" i="1"/>
  <c r="O80" i="1"/>
  <c r="M80" i="1"/>
  <c r="K80" i="1"/>
  <c r="P79" i="1"/>
  <c r="O79" i="1"/>
  <c r="M79" i="1"/>
  <c r="K79" i="1"/>
  <c r="P77" i="1"/>
  <c r="O77" i="1"/>
  <c r="M77" i="1"/>
  <c r="K77" i="1"/>
  <c r="P76" i="1"/>
  <c r="O76" i="1"/>
  <c r="M76" i="1"/>
  <c r="K76" i="1"/>
  <c r="P75" i="1"/>
  <c r="O75" i="1"/>
  <c r="M75" i="1"/>
  <c r="K75" i="1"/>
  <c r="P74" i="1"/>
  <c r="O74" i="1"/>
  <c r="M74" i="1"/>
  <c r="K74" i="1"/>
  <c r="P73" i="1"/>
  <c r="O73" i="1"/>
  <c r="M73" i="1"/>
  <c r="K73" i="1"/>
  <c r="P72" i="1"/>
  <c r="O72" i="1"/>
  <c r="M72" i="1"/>
  <c r="K72" i="1"/>
  <c r="P71" i="1"/>
  <c r="O71" i="1"/>
  <c r="M71" i="1"/>
  <c r="K71" i="1"/>
  <c r="P70" i="1"/>
  <c r="O70" i="1"/>
  <c r="M70" i="1"/>
  <c r="K70" i="1"/>
  <c r="P69" i="1"/>
  <c r="O69" i="1"/>
  <c r="M69" i="1"/>
  <c r="K69" i="1"/>
  <c r="P68" i="1"/>
  <c r="O68" i="1"/>
  <c r="M68" i="1"/>
  <c r="K68" i="1"/>
  <c r="P67" i="1"/>
  <c r="O67" i="1"/>
  <c r="M67" i="1"/>
  <c r="K67" i="1"/>
  <c r="P66" i="1"/>
  <c r="O66" i="1"/>
  <c r="M66" i="1"/>
  <c r="K66" i="1"/>
  <c r="P65" i="1"/>
  <c r="O65" i="1"/>
  <c r="M65" i="1"/>
  <c r="K65" i="1"/>
  <c r="P64" i="1"/>
  <c r="O64" i="1"/>
  <c r="M64" i="1"/>
  <c r="K64" i="1"/>
  <c r="P62" i="1"/>
  <c r="O62" i="1"/>
  <c r="M62" i="1"/>
  <c r="K62" i="1"/>
  <c r="P61" i="1"/>
  <c r="O61" i="1"/>
  <c r="M61" i="1"/>
  <c r="K61" i="1"/>
  <c r="P60" i="1"/>
  <c r="O60" i="1"/>
  <c r="M60" i="1"/>
  <c r="K60" i="1"/>
  <c r="P59" i="1"/>
  <c r="O59" i="1"/>
  <c r="M59" i="1"/>
  <c r="K59" i="1"/>
  <c r="P57" i="1"/>
  <c r="O57" i="1"/>
  <c r="M57" i="1"/>
  <c r="K57" i="1"/>
  <c r="P56" i="1"/>
  <c r="O56" i="1"/>
  <c r="M56" i="1"/>
  <c r="K56" i="1"/>
  <c r="P55" i="1"/>
  <c r="O55" i="1"/>
  <c r="M55" i="1"/>
  <c r="K55" i="1"/>
  <c r="P54" i="1"/>
  <c r="O54" i="1"/>
  <c r="M54" i="1"/>
  <c r="K54" i="1"/>
  <c r="P52" i="1"/>
  <c r="O52" i="1"/>
  <c r="M52" i="1"/>
  <c r="K52" i="1"/>
  <c r="P51" i="1"/>
  <c r="O51" i="1"/>
  <c r="M51" i="1"/>
  <c r="K51" i="1"/>
  <c r="P50" i="1"/>
  <c r="O50" i="1"/>
  <c r="M50" i="1"/>
  <c r="K50" i="1"/>
  <c r="P49" i="1"/>
  <c r="O49" i="1"/>
  <c r="M49" i="1"/>
  <c r="K49" i="1"/>
  <c r="P48" i="1"/>
  <c r="O48" i="1"/>
  <c r="M48" i="1"/>
  <c r="K48" i="1"/>
  <c r="P47" i="1"/>
  <c r="O47" i="1"/>
  <c r="M47" i="1"/>
  <c r="K47" i="1"/>
  <c r="P46" i="1"/>
  <c r="O46" i="1"/>
  <c r="M46" i="1"/>
  <c r="K46" i="1"/>
  <c r="P45" i="1"/>
  <c r="O45" i="1"/>
  <c r="M45" i="1"/>
  <c r="K45" i="1"/>
  <c r="P43" i="1"/>
  <c r="O43" i="1"/>
  <c r="M43" i="1"/>
  <c r="K43" i="1"/>
  <c r="P42" i="1"/>
  <c r="O42" i="1"/>
  <c r="M42" i="1"/>
  <c r="K42" i="1"/>
  <c r="P41" i="1"/>
  <c r="O41" i="1"/>
  <c r="M41" i="1"/>
  <c r="K41" i="1"/>
  <c r="P40" i="1"/>
  <c r="O40" i="1"/>
  <c r="M40" i="1"/>
  <c r="K40" i="1"/>
  <c r="G119" i="1"/>
  <c r="H119" i="1" s="1"/>
  <c r="G118" i="1"/>
  <c r="H118" i="1" s="1"/>
  <c r="G117" i="1"/>
  <c r="H117" i="1" s="1"/>
  <c r="G116" i="1"/>
  <c r="H116" i="1" s="1"/>
  <c r="G114" i="1"/>
  <c r="H114" i="1" s="1"/>
  <c r="G113" i="1"/>
  <c r="H113" i="1" s="1"/>
  <c r="G112" i="1"/>
  <c r="H112" i="1" s="1"/>
  <c r="G111" i="1"/>
  <c r="H111" i="1" s="1"/>
  <c r="G110" i="1"/>
  <c r="H110" i="1" s="1"/>
  <c r="G109" i="1"/>
  <c r="H109" i="1" s="1"/>
  <c r="G107" i="1"/>
  <c r="H107" i="1" s="1"/>
  <c r="G106" i="1"/>
  <c r="H106" i="1" s="1"/>
  <c r="G105" i="1"/>
  <c r="H105" i="1" s="1"/>
  <c r="G104" i="1"/>
  <c r="H104" i="1" s="1"/>
  <c r="G102" i="1"/>
  <c r="H102" i="1" s="1"/>
  <c r="G101" i="1"/>
  <c r="H101" i="1" s="1"/>
  <c r="G100" i="1"/>
  <c r="H100" i="1" s="1"/>
  <c r="G98" i="1"/>
  <c r="H98" i="1" s="1"/>
  <c r="G97" i="1"/>
  <c r="H97" i="1" s="1"/>
  <c r="G96" i="1"/>
  <c r="H96" i="1" s="1"/>
  <c r="G94" i="1"/>
  <c r="H94" i="1" s="1"/>
  <c r="G93" i="1"/>
  <c r="H93" i="1" s="1"/>
  <c r="G92" i="1"/>
  <c r="H92" i="1" s="1"/>
  <c r="G90" i="1"/>
  <c r="H90" i="1" s="1"/>
  <c r="G89" i="1"/>
  <c r="H89" i="1" s="1"/>
  <c r="G88" i="1"/>
  <c r="H88" i="1" s="1"/>
  <c r="G87" i="1"/>
  <c r="H87" i="1" s="1"/>
  <c r="G86" i="1"/>
  <c r="H86" i="1" s="1"/>
  <c r="G85" i="1"/>
  <c r="H85" i="1" s="1"/>
  <c r="G83" i="1"/>
  <c r="H83" i="1" s="1"/>
  <c r="G82" i="1"/>
  <c r="H82" i="1" s="1"/>
  <c r="G80" i="1"/>
  <c r="H80" i="1" s="1"/>
  <c r="G79" i="1"/>
  <c r="H79" i="1" s="1"/>
  <c r="G77" i="1"/>
  <c r="H77" i="1" s="1"/>
  <c r="G76" i="1"/>
  <c r="H76" i="1" s="1"/>
  <c r="G75" i="1"/>
  <c r="H75" i="1" s="1"/>
  <c r="G74" i="1"/>
  <c r="H74" i="1" s="1"/>
  <c r="G73" i="1"/>
  <c r="H73" i="1" s="1"/>
  <c r="G72" i="1"/>
  <c r="H72" i="1" s="1"/>
  <c r="G71" i="1"/>
  <c r="H71" i="1" s="1"/>
  <c r="G70" i="1"/>
  <c r="H70" i="1" s="1"/>
  <c r="G69" i="1"/>
  <c r="H69" i="1" s="1"/>
  <c r="G68" i="1"/>
  <c r="H68" i="1" s="1"/>
  <c r="G67" i="1"/>
  <c r="H67" i="1" s="1"/>
  <c r="G66" i="1"/>
  <c r="H66" i="1" s="1"/>
  <c r="G65" i="1"/>
  <c r="H65" i="1" s="1"/>
  <c r="G64" i="1"/>
  <c r="H64" i="1" s="1"/>
  <c r="G62" i="1"/>
  <c r="H62" i="1" s="1"/>
  <c r="G61" i="1"/>
  <c r="H61" i="1" s="1"/>
  <c r="G60" i="1"/>
  <c r="H60" i="1" s="1"/>
  <c r="G59" i="1"/>
  <c r="H59" i="1" s="1"/>
  <c r="G57" i="1"/>
  <c r="H57" i="1" s="1"/>
  <c r="G56" i="1"/>
  <c r="H56" i="1" s="1"/>
  <c r="G55" i="1"/>
  <c r="H55" i="1" s="1"/>
  <c r="G54" i="1"/>
  <c r="H54" i="1" s="1"/>
  <c r="G52" i="1"/>
  <c r="H52" i="1" s="1"/>
  <c r="G51" i="1"/>
  <c r="H51" i="1" s="1"/>
  <c r="G50" i="1"/>
  <c r="H50" i="1" s="1"/>
  <c r="G49" i="1"/>
  <c r="H49" i="1" s="1"/>
  <c r="H48" i="1"/>
  <c r="Q50" i="1" l="1"/>
  <c r="Q56" i="1"/>
  <c r="Q66" i="1"/>
  <c r="Q86" i="1"/>
  <c r="Q92" i="1"/>
  <c r="Q100" i="1"/>
  <c r="Q109" i="1"/>
  <c r="Q113" i="1"/>
  <c r="Q48" i="1"/>
  <c r="Q52" i="1"/>
  <c r="Q57" i="1"/>
  <c r="Q62" i="1"/>
  <c r="Q80" i="1"/>
  <c r="Q55" i="1"/>
  <c r="Q87" i="1"/>
  <c r="Q88" i="1"/>
  <c r="Q93" i="1"/>
  <c r="Q96" i="1"/>
  <c r="Q105" i="1"/>
  <c r="Q114" i="1"/>
  <c r="Q119" i="1"/>
  <c r="Q118" i="1"/>
  <c r="Q49" i="1"/>
  <c r="Q116" i="1"/>
  <c r="Q72" i="1"/>
  <c r="Q54" i="1"/>
  <c r="Q64" i="1"/>
  <c r="Q68" i="1"/>
  <c r="Q98" i="1"/>
  <c r="Q41" i="1"/>
  <c r="Q107" i="1"/>
  <c r="Q117" i="1"/>
  <c r="Q70" i="1"/>
  <c r="Q43" i="1"/>
  <c r="Q46" i="1"/>
  <c r="Q76" i="1"/>
  <c r="Q89" i="1"/>
  <c r="Q94" i="1"/>
  <c r="Q104" i="1"/>
  <c r="Q59" i="1"/>
  <c r="Q61" i="1"/>
  <c r="Q74" i="1"/>
  <c r="Q79" i="1"/>
  <c r="Q112" i="1"/>
  <c r="Q40" i="1"/>
  <c r="Q45" i="1"/>
  <c r="Q75" i="1"/>
  <c r="Q67" i="1"/>
  <c r="Q71" i="1"/>
  <c r="Q82" i="1"/>
  <c r="Q101" i="1"/>
  <c r="Q110" i="1"/>
  <c r="Q97" i="1"/>
  <c r="Q42" i="1"/>
  <c r="Q60" i="1"/>
  <c r="Q73" i="1"/>
  <c r="Q77" i="1"/>
  <c r="Q83" i="1"/>
  <c r="Q102" i="1"/>
  <c r="Q47" i="1"/>
  <c r="Q65" i="1"/>
  <c r="Q85" i="1"/>
  <c r="Q106" i="1"/>
  <c r="Q111" i="1"/>
  <c r="Q51" i="1"/>
  <c r="Q69" i="1"/>
  <c r="Q90" i="1"/>
  <c r="G47" i="1"/>
  <c r="H47" i="1" s="1"/>
  <c r="G46" i="1"/>
  <c r="H46" i="1" s="1"/>
  <c r="G45" i="1"/>
  <c r="H45" i="1" s="1"/>
  <c r="G43" i="1"/>
  <c r="H43" i="1" s="1"/>
  <c r="G42" i="1"/>
  <c r="H42" i="1" s="1"/>
  <c r="G41" i="1"/>
  <c r="H41" i="1" s="1"/>
  <c r="G40" i="1"/>
  <c r="H40" i="1" s="1"/>
  <c r="P38" i="1"/>
  <c r="P37" i="1"/>
  <c r="P36" i="1"/>
  <c r="P35" i="1"/>
  <c r="O38" i="1"/>
  <c r="O37" i="1"/>
  <c r="O36" i="1"/>
  <c r="O35" i="1"/>
  <c r="M38" i="1"/>
  <c r="K38" i="1"/>
  <c r="G38" i="1"/>
  <c r="H38" i="1" s="1"/>
  <c r="M37" i="1"/>
  <c r="K37" i="1"/>
  <c r="G37" i="1"/>
  <c r="H37" i="1" s="1"/>
  <c r="M36" i="1"/>
  <c r="K36" i="1"/>
  <c r="G36" i="1"/>
  <c r="H36" i="1" s="1"/>
  <c r="M35" i="1"/>
  <c r="K35" i="1"/>
  <c r="G35" i="1"/>
  <c r="H35" i="1" s="1"/>
  <c r="P33" i="1"/>
  <c r="O33" i="1"/>
  <c r="M33" i="1"/>
  <c r="K33" i="1"/>
  <c r="G33" i="1"/>
  <c r="H33" i="1" s="1"/>
  <c r="P32" i="1"/>
  <c r="O32" i="1"/>
  <c r="M32" i="1"/>
  <c r="K32" i="1"/>
  <c r="G32" i="1"/>
  <c r="H32" i="1" s="1"/>
  <c r="P31" i="1"/>
  <c r="O31" i="1"/>
  <c r="M31" i="1"/>
  <c r="K31" i="1"/>
  <c r="G31" i="1"/>
  <c r="H31" i="1" s="1"/>
  <c r="P30" i="1"/>
  <c r="O30" i="1"/>
  <c r="M30" i="1"/>
  <c r="K30" i="1"/>
  <c r="G30" i="1"/>
  <c r="H30" i="1" s="1"/>
  <c r="P28" i="1"/>
  <c r="O28" i="1"/>
  <c r="M28" i="1"/>
  <c r="K28" i="1"/>
  <c r="G28" i="1"/>
  <c r="H28" i="1" s="1"/>
  <c r="P27" i="1"/>
  <c r="O27" i="1"/>
  <c r="M27" i="1"/>
  <c r="K27" i="1"/>
  <c r="G27" i="1"/>
  <c r="H27" i="1" s="1"/>
  <c r="P26" i="1"/>
  <c r="O26" i="1"/>
  <c r="M26" i="1"/>
  <c r="K26" i="1"/>
  <c r="G26" i="1"/>
  <c r="H26" i="1" s="1"/>
  <c r="Q28" i="1" l="1"/>
  <c r="Q38" i="1"/>
  <c r="Q36" i="1"/>
  <c r="Q35" i="1"/>
  <c r="Q37" i="1"/>
  <c r="Q27" i="1"/>
  <c r="Q32" i="1"/>
  <c r="Q30" i="1"/>
  <c r="Q31" i="1"/>
  <c r="Q26" i="1"/>
  <c r="Q33" i="1"/>
  <c r="P24" i="1"/>
  <c r="O24" i="1"/>
  <c r="M24" i="1"/>
  <c r="K24" i="1"/>
  <c r="G24" i="1"/>
  <c r="H24" i="1" s="1"/>
  <c r="P23" i="1"/>
  <c r="O23" i="1"/>
  <c r="M23" i="1"/>
  <c r="K23" i="1"/>
  <c r="G23" i="1"/>
  <c r="H23" i="1" s="1"/>
  <c r="P22" i="1"/>
  <c r="O22" i="1"/>
  <c r="M22" i="1"/>
  <c r="K22" i="1"/>
  <c r="G22" i="1"/>
  <c r="H22" i="1" s="1"/>
  <c r="O17" i="1"/>
  <c r="O18" i="1"/>
  <c r="O19" i="1"/>
  <c r="O20" i="1"/>
  <c r="O21" i="1"/>
  <c r="O25" i="1"/>
  <c r="O29" i="1"/>
  <c r="O34" i="1"/>
  <c r="O39" i="1"/>
  <c r="O44" i="1"/>
  <c r="O53" i="1"/>
  <c r="O58" i="1"/>
  <c r="O63" i="1"/>
  <c r="O78" i="1"/>
  <c r="O81" i="1"/>
  <c r="O84" i="1"/>
  <c r="O91" i="1"/>
  <c r="O95" i="1"/>
  <c r="O99" i="1"/>
  <c r="O103" i="1"/>
  <c r="O108" i="1"/>
  <c r="O115" i="1"/>
  <c r="O120" i="1"/>
  <c r="O121" i="1"/>
  <c r="O122" i="1"/>
  <c r="O123" i="1"/>
  <c r="O124" i="1"/>
  <c r="O16" i="1"/>
  <c r="P20" i="1"/>
  <c r="M20" i="1"/>
  <c r="K20" i="1"/>
  <c r="P19" i="1"/>
  <c r="M19" i="1"/>
  <c r="K19" i="1"/>
  <c r="P18" i="1"/>
  <c r="M18" i="1"/>
  <c r="K18" i="1"/>
  <c r="G20" i="1"/>
  <c r="H20" i="1" s="1"/>
  <c r="G19" i="1"/>
  <c r="H19" i="1" s="1"/>
  <c r="G18" i="1"/>
  <c r="H18" i="1" s="1"/>
  <c r="M122" i="1"/>
  <c r="M123" i="1"/>
  <c r="M124" i="1"/>
  <c r="M121" i="1"/>
  <c r="M17" i="1"/>
  <c r="M21" i="1"/>
  <c r="M25" i="1"/>
  <c r="M29" i="1"/>
  <c r="M34" i="1"/>
  <c r="M39" i="1"/>
  <c r="M44" i="1"/>
  <c r="M53" i="1"/>
  <c r="M58" i="1"/>
  <c r="M63" i="1"/>
  <c r="M78" i="1"/>
  <c r="M81" i="1"/>
  <c r="M84" i="1"/>
  <c r="M91" i="1"/>
  <c r="M95" i="1"/>
  <c r="M99" i="1"/>
  <c r="M103" i="1"/>
  <c r="M108" i="1"/>
  <c r="M115" i="1"/>
  <c r="M120" i="1"/>
  <c r="M16" i="1"/>
  <c r="K17" i="1"/>
  <c r="K21" i="1"/>
  <c r="K25" i="1"/>
  <c r="K29" i="1"/>
  <c r="K34" i="1"/>
  <c r="K39" i="1"/>
  <c r="K44" i="1"/>
  <c r="K53" i="1"/>
  <c r="K63" i="1"/>
  <c r="K78" i="1"/>
  <c r="K81" i="1"/>
  <c r="K84" i="1"/>
  <c r="K91" i="1"/>
  <c r="K95" i="1"/>
  <c r="K108" i="1"/>
  <c r="K115" i="1"/>
  <c r="K120" i="1"/>
  <c r="K121" i="1"/>
  <c r="K122" i="1"/>
  <c r="K123" i="1"/>
  <c r="K124" i="1"/>
  <c r="K16" i="1"/>
  <c r="G17" i="1"/>
  <c r="H17" i="1" s="1"/>
  <c r="G21" i="1"/>
  <c r="H21" i="1" s="1"/>
  <c r="G25" i="1"/>
  <c r="H25" i="1" s="1"/>
  <c r="G29" i="1"/>
  <c r="H29" i="1" s="1"/>
  <c r="G34" i="1"/>
  <c r="H34" i="1" s="1"/>
  <c r="G39" i="1"/>
  <c r="H39" i="1" s="1"/>
  <c r="G44" i="1"/>
  <c r="H44" i="1" s="1"/>
  <c r="G53" i="1"/>
  <c r="H53" i="1" s="1"/>
  <c r="G58" i="1"/>
  <c r="H58" i="1" s="1"/>
  <c r="G63" i="1"/>
  <c r="H63" i="1" s="1"/>
  <c r="G78" i="1"/>
  <c r="H78" i="1" s="1"/>
  <c r="G81" i="1"/>
  <c r="H81" i="1" s="1"/>
  <c r="G84" i="1"/>
  <c r="H84" i="1" s="1"/>
  <c r="H91" i="1"/>
  <c r="G95" i="1"/>
  <c r="H95" i="1" s="1"/>
  <c r="G99" i="1"/>
  <c r="H99" i="1" s="1"/>
  <c r="G103" i="1"/>
  <c r="H103" i="1" s="1"/>
  <c r="G108" i="1"/>
  <c r="H108" i="1" s="1"/>
  <c r="G115" i="1"/>
  <c r="H115" i="1" s="1"/>
  <c r="G120" i="1"/>
  <c r="H120" i="1" s="1"/>
  <c r="G121" i="1"/>
  <c r="H121" i="1" s="1"/>
  <c r="G122" i="1"/>
  <c r="H122" i="1" s="1"/>
  <c r="G123" i="1"/>
  <c r="H123" i="1" s="1"/>
  <c r="G124" i="1"/>
  <c r="H124" i="1" s="1"/>
  <c r="G16" i="1"/>
  <c r="O125" i="1" l="1"/>
  <c r="M132" i="1" s="1"/>
  <c r="Q20" i="1"/>
  <c r="Q24" i="1"/>
  <c r="Q23" i="1"/>
  <c r="Q22" i="1"/>
  <c r="Q18" i="1"/>
  <c r="Q19" i="1"/>
  <c r="K125" i="1"/>
  <c r="M130" i="1" s="1"/>
  <c r="M125" i="1"/>
  <c r="M131" i="1" s="1"/>
  <c r="M133" i="1" l="1"/>
  <c r="M44" i="2"/>
  <c r="K44" i="2"/>
  <c r="G44" i="2"/>
  <c r="H44" i="2" s="1"/>
  <c r="M43" i="2"/>
  <c r="K43" i="2"/>
  <c r="G43" i="2"/>
  <c r="H43" i="2" s="1"/>
  <c r="M42" i="2"/>
  <c r="K42" i="2"/>
  <c r="G42" i="2"/>
  <c r="H42" i="2" s="1"/>
  <c r="M41" i="2"/>
  <c r="K41" i="2"/>
  <c r="O41" i="2" s="1"/>
  <c r="G41" i="2"/>
  <c r="H41" i="2" s="1"/>
  <c r="M40" i="2"/>
  <c r="K40" i="2"/>
  <c r="G40" i="2"/>
  <c r="H40" i="2" s="1"/>
  <c r="M39" i="2"/>
  <c r="K39" i="2"/>
  <c r="G39" i="2"/>
  <c r="H39" i="2" s="1"/>
  <c r="M38" i="2"/>
  <c r="K38" i="2"/>
  <c r="O38" i="2" s="1"/>
  <c r="G38" i="2"/>
  <c r="H38" i="2" s="1"/>
  <c r="M37" i="2"/>
  <c r="K37" i="2"/>
  <c r="G37" i="2"/>
  <c r="H37" i="2" s="1"/>
  <c r="M36" i="2"/>
  <c r="K36" i="2"/>
  <c r="O36" i="2" s="1"/>
  <c r="G36" i="2"/>
  <c r="H36" i="2" s="1"/>
  <c r="M35" i="2"/>
  <c r="K35" i="2"/>
  <c r="G35" i="2"/>
  <c r="H35" i="2" s="1"/>
  <c r="M34" i="2"/>
  <c r="K34" i="2"/>
  <c r="G34" i="2"/>
  <c r="H34" i="2" s="1"/>
  <c r="M33" i="2"/>
  <c r="K33" i="2"/>
  <c r="G33" i="2"/>
  <c r="H33" i="2" s="1"/>
  <c r="K17" i="2"/>
  <c r="K18" i="2"/>
  <c r="K19" i="2"/>
  <c r="K20" i="2"/>
  <c r="K21" i="2"/>
  <c r="K22" i="2"/>
  <c r="K23" i="2"/>
  <c r="K24" i="2"/>
  <c r="K25" i="2"/>
  <c r="K26" i="2"/>
  <c r="K27" i="2"/>
  <c r="K28" i="2"/>
  <c r="K29" i="2"/>
  <c r="K30" i="2"/>
  <c r="K31" i="2"/>
  <c r="K32" i="2"/>
  <c r="K16" i="2"/>
  <c r="M20" i="2"/>
  <c r="M21" i="2"/>
  <c r="M22" i="2"/>
  <c r="M23" i="2"/>
  <c r="M24" i="2"/>
  <c r="M32" i="2"/>
  <c r="M25" i="2"/>
  <c r="M26" i="2"/>
  <c r="M27" i="2"/>
  <c r="M28" i="2"/>
  <c r="M29" i="2"/>
  <c r="M30" i="2"/>
  <c r="M31" i="2"/>
  <c r="M17" i="2"/>
  <c r="M18" i="2"/>
  <c r="M19" i="2"/>
  <c r="G31" i="2"/>
  <c r="H31" i="2" s="1"/>
  <c r="G30" i="2"/>
  <c r="H30" i="2" s="1"/>
  <c r="G29" i="2"/>
  <c r="H29" i="2" s="1"/>
  <c r="G28" i="2"/>
  <c r="H28" i="2" s="1"/>
  <c r="G27" i="2"/>
  <c r="H27" i="2" s="1"/>
  <c r="G26" i="2"/>
  <c r="H26" i="2" s="1"/>
  <c r="G25" i="2"/>
  <c r="H25" i="2" s="1"/>
  <c r="G24" i="2"/>
  <c r="H24" i="2" s="1"/>
  <c r="G23" i="2"/>
  <c r="H23" i="2" s="1"/>
  <c r="G22" i="2"/>
  <c r="H22" i="2" s="1"/>
  <c r="G21" i="2"/>
  <c r="H21" i="2" s="1"/>
  <c r="G20" i="2"/>
  <c r="H20" i="2" s="1"/>
  <c r="G19" i="2"/>
  <c r="H19" i="2" s="1"/>
  <c r="G18" i="2"/>
  <c r="H18" i="2" s="1"/>
  <c r="G17" i="2"/>
  <c r="H17" i="2" s="1"/>
  <c r="G32" i="2"/>
  <c r="H32" i="2" s="1"/>
  <c r="G16" i="2"/>
  <c r="H16" i="2" s="1"/>
  <c r="H16" i="1"/>
  <c r="Q99" i="1"/>
  <c r="M16" i="2"/>
  <c r="Q124" i="1"/>
  <c r="P124" i="1"/>
  <c r="Q123" i="1"/>
  <c r="P123" i="1"/>
  <c r="Q122" i="1"/>
  <c r="P122" i="1"/>
  <c r="Q121" i="1"/>
  <c r="P121" i="1"/>
  <c r="Q120" i="1"/>
  <c r="P120" i="1"/>
  <c r="Q115" i="1"/>
  <c r="P115" i="1"/>
  <c r="Q108" i="1"/>
  <c r="P108" i="1"/>
  <c r="P103" i="1"/>
  <c r="P99" i="1"/>
  <c r="Q95" i="1"/>
  <c r="P95" i="1"/>
  <c r="Q91" i="1"/>
  <c r="P91" i="1"/>
  <c r="Q84" i="1"/>
  <c r="P84" i="1"/>
  <c r="Q81" i="1"/>
  <c r="P81" i="1"/>
  <c r="Q78" i="1"/>
  <c r="P78" i="1"/>
  <c r="Q63" i="1"/>
  <c r="P63" i="1"/>
  <c r="P58" i="1"/>
  <c r="Q53" i="1"/>
  <c r="P53" i="1"/>
  <c r="Q44" i="1"/>
  <c r="P44" i="1"/>
  <c r="Q39" i="1"/>
  <c r="P39" i="1"/>
  <c r="Q34" i="1"/>
  <c r="P34" i="1"/>
  <c r="Q29" i="1"/>
  <c r="P29" i="1"/>
  <c r="Q25" i="1"/>
  <c r="P25" i="1"/>
  <c r="Q21" i="1"/>
  <c r="P21" i="1"/>
  <c r="Q17" i="1"/>
  <c r="P17" i="1"/>
  <c r="B17" i="1"/>
  <c r="B21" i="1" s="1"/>
  <c r="B25" i="1" s="1"/>
  <c r="B29" i="1" s="1"/>
  <c r="B34" i="1" s="1"/>
  <c r="B39" i="1" s="1"/>
  <c r="B44" i="1" s="1"/>
  <c r="B58" i="1" s="1"/>
  <c r="B63" i="1" s="1"/>
  <c r="B84" i="1" s="1"/>
  <c r="B95" i="1" s="1"/>
  <c r="B99" i="1" s="1"/>
  <c r="B103" i="1" s="1"/>
  <c r="B108" i="1" s="1"/>
  <c r="B120" i="1" s="1"/>
  <c r="B121" i="1" s="1"/>
  <c r="B122" i="1" s="1"/>
  <c r="B123" i="1" s="1"/>
  <c r="B124" i="1" s="1"/>
  <c r="Q16" i="1"/>
  <c r="P16" i="1"/>
  <c r="O28" i="2" l="1"/>
  <c r="O27" i="2"/>
  <c r="O26" i="2"/>
  <c r="O35" i="2"/>
  <c r="O16" i="2"/>
  <c r="O39" i="2"/>
  <c r="O42" i="2"/>
  <c r="O34" i="2"/>
  <c r="O25" i="2"/>
  <c r="O23" i="2"/>
  <c r="O19" i="2"/>
  <c r="O37" i="2"/>
  <c r="O18" i="2"/>
  <c r="O43" i="2"/>
  <c r="O22" i="2"/>
  <c r="O32" i="2"/>
  <c r="O17" i="2"/>
  <c r="O24" i="2"/>
  <c r="O31" i="2"/>
  <c r="O21" i="2"/>
  <c r="O30" i="2"/>
  <c r="O33" i="2"/>
  <c r="O44" i="2"/>
  <c r="O20" i="2"/>
  <c r="O29" i="2"/>
  <c r="O40" i="2"/>
  <c r="K45" i="2"/>
  <c r="M45" i="2"/>
  <c r="O50" i="2" s="1"/>
  <c r="Q103" i="1"/>
  <c r="Q58" i="1"/>
  <c r="O45" i="2" l="1"/>
  <c r="O49" i="2"/>
  <c r="O51" i="2" s="1"/>
  <c r="Q125" i="1"/>
</calcChain>
</file>

<file path=xl/sharedStrings.xml><?xml version="1.0" encoding="utf-8"?>
<sst xmlns="http://schemas.openxmlformats.org/spreadsheetml/2006/main" count="646" uniqueCount="223">
  <si>
    <t> ESTRUCTURA DE COSTOS - VESTUARIO</t>
  </si>
  <si>
    <t>COMPRA Y DISTRIBUCION DE ELEMENTOS DE VESTUARIO Y CALZADO PARA LAS PERSONAS BENEFICIARIAS DE LOS PROGRAMAS SOCIALES DESARROLLADOS POR LAS DISTINTAS DEPENDENCIAS Y/O PROYECTOS DE LA SECRETARIA DISTRITAL DE INTEGRACIÓN SOCIAL CONFORME A LAS ESPECIFICACIONES TECNICAS SEÑALADAS POR LA ENTIDAD.</t>
  </si>
  <si>
    <t>SUBDIRECCION PARA LA ADULTEZ</t>
  </si>
  <si>
    <t>No</t>
  </si>
  <si>
    <t>POSPRE</t>
  </si>
  <si>
    <t xml:space="preserve">ELEMENTOS </t>
  </si>
  <si>
    <t>DESCRIPCIÓN DEL ELEMENTO</t>
  </si>
  <si>
    <t>UNIDAD DE MEDIDA</t>
  </si>
  <si>
    <t>VALOR UNITARIO</t>
  </si>
  <si>
    <t>IVA</t>
  </si>
  <si>
    <t>VALOR TOTAL</t>
  </si>
  <si>
    <t xml:space="preserve">CANTIDAD TOTAL </t>
  </si>
  <si>
    <t>CANTIDADES REQUERIDAS</t>
  </si>
  <si>
    <t>VALOR TOTAL
(IVA incluido)</t>
  </si>
  <si>
    <t>CANTIDAD TOTAL</t>
  </si>
  <si>
    <t>O232020200662530_Comercio al por menor de artículos textiles, prendas de vestir y calzado, prestados a comisión o por contrata</t>
  </si>
  <si>
    <t>BABERO ADULTO</t>
  </si>
  <si>
    <t>Elaborado en su cara frontal en toalla y en su parte posterior en tela algodón poliester, cuello redondo en RIB / babero de 45 cms de ancho y 75 cms de largo aproximadamente de color blanco.</t>
  </si>
  <si>
    <t>UNIDAD</t>
  </si>
  <si>
    <t xml:space="preserve">BLUSA FORMAL MANGA LARGA PARA DAMA </t>
  </si>
  <si>
    <t>BLUSA PARA MUJER SUELTA AL CUERPO</t>
  </si>
  <si>
    <t xml:space="preserve">BRASIER TRADICIONAL </t>
  </si>
  <si>
    <t>BUZO CAPOTERO MANGA LARGA CON PUÑO DE RESORTE PARA HOMBRE</t>
  </si>
  <si>
    <t>BUZO CUELLO EN V PARA HOMBRE</t>
  </si>
  <si>
    <t>BUZO CUELLO REDONDO PARA MUJER</t>
  </si>
  <si>
    <t>CAMISA MANGA LARGA ELEGANTE HOMBRE</t>
  </si>
  <si>
    <t xml:space="preserve">CAMISETA ESQUELETO UNISEX ADULTO </t>
  </si>
  <si>
    <t>CAMISETA TIPO POLO HOMBRE</t>
  </si>
  <si>
    <t>CAMISETA TIPO T-SHIRT UNISEX</t>
  </si>
  <si>
    <t>CHAQUETA EN ALGODÓN PERCHADO PARA HOMBRE</t>
  </si>
  <si>
    <t>CHAQUETA EN ALGODÓN PERCHADO PARA MUJER</t>
  </si>
  <si>
    <t>CHAQUETA IMPERMEABLE UNISEX</t>
  </si>
  <si>
    <t>CORREA PARA CABALLERO</t>
  </si>
  <si>
    <t>MEDIAS PARA CALZADO DE CALLE HOMBRE</t>
  </si>
  <si>
    <t>MEDIAS PARA CALZADO DEPORTIVO HOMBRE</t>
  </si>
  <si>
    <t>PANTALÓN EN LINO PARA MUJER</t>
  </si>
  <si>
    <t>Pantalón dama en lino cintura elástica con bolsillo- bota recta. Empacado de manera individual por pieza, en bolsa plástica debidamente marcada</t>
  </si>
  <si>
    <t>PANTALON JEAN CLÁSICO PARA HOMBRE</t>
  </si>
  <si>
    <t>PANTALON JEAN O DRIL TIPO JOGGER  PARA HOMBRE</t>
  </si>
  <si>
    <t>PANTALONCILLO CLASICO PARA HOMBRE TIPO SLIP</t>
  </si>
  <si>
    <t>PANTALONETA DE BAÑO EN LYCRA PARA HOMBRE</t>
  </si>
  <si>
    <t xml:space="preserve">ROPA INTERIOR HOMBRE TIPO BOXER </t>
  </si>
  <si>
    <t xml:space="preserve">SUDADERA DE DOS PIEZAS UNISEX </t>
  </si>
  <si>
    <t>SUDADERA TIPO TRES RAYAS</t>
  </si>
  <si>
    <t>SUETER DE LANA ABIERTO PARA DAMA</t>
  </si>
  <si>
    <t xml:space="preserve">TOP PARA DAMA </t>
  </si>
  <si>
    <t>VESTIDO DE BAÑO PARA DAMA</t>
  </si>
  <si>
    <t>Vestido de baño enterizo tipo señora  Debe ser cómodo, proporcionar soporte y libertad de movimiento.
Composición Mezcla en poliamida, elastano y poliester
*Accesorio adicional - Gorro de Baño *</t>
  </si>
  <si>
    <t>DELANTAL DE COCINA</t>
  </si>
  <si>
    <t>Delantal de cocina unisex tipo peto. fabricado en tela 65% poliester 35% algodón. con cuello ajustable. color blanco. doble bolsillo en el frente. bordado no 1: logo de bogota. color rojo pantone 185c. bordado no 2: logo de secretaria distrital de integración social. color rojo pantone 185c. bordado no 3: logo del evento. color rojo pantone 185c. debe incluir envio.</t>
  </si>
  <si>
    <t>CAMISETA DEPORTIVA</t>
  </si>
  <si>
    <t>GORRO A</t>
  </si>
  <si>
    <t>Gorro navideño tamaño unisex. fabricado en algodón perchado rojo y borde en tela piel de conejo / durazno / flanel color blanco. debe incluir envio.</t>
  </si>
  <si>
    <t>GORRO B</t>
  </si>
  <si>
    <t>Gorro tipo bandana con lazos ajustables en la parte trasera. color blanco. frabricado 100% algodón. talla unica. bordado no 1: logo de bogota. color rojo pantone 185c. bordado no 2: logo de secretaria distrital de integración social. color rojo pantone 185c. bordado no 3: logo del evento. color rojo pantone 185c. debe incluir  envio.</t>
  </si>
  <si>
    <t> ESTRUCTURA DE COSTOS - CALZADO</t>
  </si>
  <si>
    <t>CANTIDADES TOTALES</t>
  </si>
  <si>
    <t>VALORES TOTALES
(IVA incluido)</t>
  </si>
  <si>
    <t>CALZADO DEPORTIVO ADULTO TIPO TENNIS</t>
  </si>
  <si>
    <t>PAR</t>
  </si>
  <si>
    <t>SANDALIAS DE BAÑO (B)</t>
  </si>
  <si>
    <t>PANTUFLAS PARA HOMBRE Y MUJER (B)</t>
  </si>
  <si>
    <t>ZAPATO MOCASIN HOMBRE  (B)</t>
  </si>
  <si>
    <t>SUECOS TIPO EVA</t>
  </si>
  <si>
    <r>
      <t>OBJETO</t>
    </r>
    <r>
      <rPr>
        <b/>
        <sz val="10"/>
        <rFont val="Arial"/>
        <family val="2"/>
      </rPr>
      <t>:</t>
    </r>
  </si>
  <si>
    <r>
      <t xml:space="preserve">7937 </t>
    </r>
    <r>
      <rPr>
        <sz val="10"/>
        <color rgb="FF000000"/>
        <rFont val="Arial"/>
        <family val="2"/>
      </rPr>
      <t>Generación de oportunidades para la inclusión social y productiva de las personas mayores en Bogotá D.C</t>
    </r>
  </si>
  <si>
    <r>
      <t>7948</t>
    </r>
    <r>
      <rPr>
        <sz val="10"/>
        <color rgb="FF000000"/>
        <rFont val="Arial"/>
        <family val="2"/>
      </rPr>
      <t xml:space="preserve">  “Desarrollo del abordaje integral del fenómeno de habitabilidad en calle para contribuir a la reducción de formas extremas de exclusión en Bogotá D.C.”.</t>
    </r>
  </si>
  <si>
    <t>SUBDIRECCIÓN PARA LA VEJEZ</t>
  </si>
  <si>
    <r>
      <t>7948</t>
    </r>
    <r>
      <rPr>
        <sz val="11"/>
        <color rgb="FF000000"/>
        <rFont val="Arial"/>
        <family val="2"/>
      </rPr>
      <t xml:space="preserve">  “Desarrollo del abordaje integral del fenómeno de habitabilidad en calle para contribuir a la reducción de formas extremas de exclusión en Bogotá D.C.”.</t>
    </r>
  </si>
  <si>
    <r>
      <rPr>
        <b/>
        <sz val="11"/>
        <color rgb="FF000000"/>
        <rFont val="Arial"/>
        <family val="2"/>
      </rPr>
      <t>7953</t>
    </r>
    <r>
      <rPr>
        <sz val="11"/>
        <color rgb="FF000000"/>
        <rFont val="Arial"/>
        <family val="2"/>
      </rPr>
      <t xml:space="preserve"> "Generación del Bien-estar alimentario y nutricional en Bogotá D.C."</t>
    </r>
  </si>
  <si>
    <r>
      <t>OBJETO</t>
    </r>
    <r>
      <rPr>
        <b/>
        <sz val="11"/>
        <rFont val="Arial"/>
        <family val="2"/>
      </rPr>
      <t>:</t>
    </r>
  </si>
  <si>
    <r>
      <t xml:space="preserve">Material: Mezcla % de agodon y poliester
Estilo: camisero con dos pinzas adelante y dos atrás para mejor entalle.
Botones: Deben estar ubicados en el frente derecho distribuidos uniformemente, debe llevar un botón de repuesto en el borde inferior de la blusa falda.
Colores y diseños: Dos (2) modelos clásicos y elegantes.  Un modelo debe estar disponible en blanco, y el otro debe ser de colores surtidos y de actualidad.
Cuello: fusionado con entretela.
Manga: la manga debe ser de dos piezas: manga y puño.
Puños: Deben ser fusionados con la entretela.
Costura : Debe estar por debajo del brazo y debe unir por ambos lados al cuerpo de la blusa conservando la línea de aplome.
Frentes: los bordes del frente de la blusa deben ir fusionados con entretela no tejida, el frente izquierdo debe ir doblado hacia adentro o con pechera.
</t>
    </r>
    <r>
      <rPr>
        <b/>
        <sz val="10"/>
        <color rgb="FF000000"/>
        <rFont val="Arial"/>
        <family val="2"/>
      </rPr>
      <t>Talla: S</t>
    </r>
  </si>
  <si>
    <r>
      <t xml:space="preserve">Material: Mezcla % de agodon y poliester
Estilo: camisero con dos pinzas adelante y dos atrás para mejor entalle.
Botones: Deben estar ubicados en el frente derecho distribuidos uniformemente, debe llevar un botón de repuesto en el borde inferior de la blusa falda.
Colores y diseños: Dos (2) modelos clásicos y elegantes.  Un modelo debe estar disponible en blanco, y el otro debe ser de colores surtidos y de actualidad.
Cuello: fusionado con entretela.
Manga: la manga debe ser de dos piezas: manga y puño.
Puños: Deben ser fusionados con la entretela.
Costura : Debe estar por debajo del brazo y debe unir por ambos lados al cuerpo de la blusa conservando la línea de aplome.
Frentes: los bordes del frente de la blusa deben ir fusionados con entretela no tejida, el frente izquierdo debe ir doblado hacia adentro o con pechera.
 </t>
    </r>
    <r>
      <rPr>
        <b/>
        <sz val="10"/>
        <color rgb="FF000000"/>
        <rFont val="Arial"/>
        <family val="2"/>
      </rPr>
      <t>Talla: M</t>
    </r>
  </si>
  <si>
    <r>
      <t xml:space="preserve">Material: Mezcla % de agodon y poliester
Estilo: camisero con dos pinzas adelante y dos atrás para mejor entalle.
Botones: Deben estar ubicados en el frente derecho distribuidos uniformemente, debe llevar un botón de repuesto en el borde inferior de la blusa falda.
Colores y diseños: Dos (2) modelos clásicos y elegantes.  Un modelo debe estar disponible en blanco, y el otro debe ser de colores surtidos y de actualidad.
Cuello: fusionado con entretela.
Manga: la manga debe ser de dos piezas: manga y puño.
Puños: Deben ser fusionados con la entretela.
Costura : Debe estar por debajo del brazo y debe unir por ambos lados al cuerpo de la blusa conservando la línea de aplome.
Frentes: los bordes del frente de la blusa deben ir fusionados con entretela no tejida, el frente izquierdo debe ir doblado hacia adentro o con pechera.
</t>
    </r>
    <r>
      <rPr>
        <b/>
        <sz val="10"/>
        <color rgb="FF000000"/>
        <rFont val="Arial"/>
        <family val="2"/>
      </rPr>
      <t xml:space="preserve"> Talla: L</t>
    </r>
  </si>
  <si>
    <r>
      <t xml:space="preserve">Material: Mezcla % de agodon y poliester
Estilo: camisero con dos pinzas adelante y dos atrás para mejor entalle.
Botones: Deben estar ubicados en el frente derecho distribuidos uniformemente, debe llevar un botón de repuesto en el borde inferior de la blusa falda.
Colores y diseños: Dos (2) modelos clásicos y elegantes.  Un modelo debe estar disponible en blanco, y el otro debe ser de colores surtidos y de actualidad.
Cuello: fusionado con entretela.
Manga: la manga debe ser de dos piezas: manga y puño.
Puños: Deben ser fusionados con la entretela.
Costura : Debe estar por debajo del brazo y debe unir por ambos lados al cuerpo de la blusa conservando la línea de aplome.
Frentes: los bordes del frente de la blusa deben ir fusionados con entretela no tejida, el frente izquierdo debe ir doblado hacia adentro o con pechera.
 </t>
    </r>
    <r>
      <rPr>
        <b/>
        <sz val="10"/>
        <color rgb="FF000000"/>
        <rFont val="Arial"/>
        <family val="2"/>
      </rPr>
      <t>Tallas: XL</t>
    </r>
  </si>
  <si>
    <r>
      <t xml:space="preserve">Material: mínimo un 35% en algodón y resto en poliéster, o 100% algodón.
Sin Hombreras
Entretela: Mezcla de poliéster con algodón o viscosa. Cuello Redondo. Manga 3/4. Colores: surtidos.
Rotulado: la prenda debe tener la marca del Proveedor o del fabricante. La marquilla de composición y origen debe estar insertada en la costura de confección y no debe tener empates o sobrepuestos. </t>
    </r>
    <r>
      <rPr>
        <b/>
        <sz val="10"/>
        <color rgb="FF000000"/>
        <rFont val="Arial"/>
        <family val="2"/>
      </rPr>
      <t>Talla S</t>
    </r>
  </si>
  <si>
    <r>
      <t xml:space="preserve">Material: mínimo un 35% en algodón y resto en poliéster, o 100% algodón.
Sin Hombreras
Entretela: Mezcla de poliéster con algodón o viscosa. Cuello Redondo. Manga 3/4. Colores: surtidos.
Rotulado: la prenda debe tener la marca del Proveedor o del fabricante. La marquilla de composición y origen debe estar insertada en la costura de confección y no debe tener empates o sobrepuestos. </t>
    </r>
    <r>
      <rPr>
        <b/>
        <sz val="10"/>
        <color rgb="FF000000"/>
        <rFont val="Arial"/>
        <family val="2"/>
      </rPr>
      <t>Talla M</t>
    </r>
  </si>
  <si>
    <r>
      <t xml:space="preserve">Material: mínimo un 35% en algodón y resto en poliéster, o 100% algodón.
Sin Hombreras
Entretela: Mezcla de poliéster con algodón o viscosa. Cuello Redondo. Manga 3/4. Colores: surtidos.
Rotulado: la prenda debe tener la marca del Proveedor o del fabricante. La marquilla de composición y origen debe estar insertada en la costura de confección y no debe tener empates o sobrepuestos. </t>
    </r>
    <r>
      <rPr>
        <b/>
        <sz val="10"/>
        <color rgb="FF000000"/>
        <rFont val="Arial"/>
        <family val="2"/>
      </rPr>
      <t>Talla L</t>
    </r>
  </si>
  <si>
    <r>
      <t xml:space="preserve">Material: mínimo un 35% en algodón y resto en poliéster, o 100% algodón.
Sin Hombreras
Entretela: Mezcla de poliéster con algodón o viscosa. Cuello Redondo. Manga 3/4. Colores: surtidos.
Rotulado: la prenda debe tener la marca del Proveedor o del fabricante. La marquilla de composición y origen debe estar insertada en la costura de confección y no debe tener empates o sobrepuestos. </t>
    </r>
    <r>
      <rPr>
        <b/>
        <sz val="10"/>
        <color rgb="FF000000"/>
        <rFont val="Arial"/>
        <family val="2"/>
      </rPr>
      <t>Talla XL</t>
    </r>
  </si>
  <si>
    <r>
      <t xml:space="preserve">Composición: Mezcla poliamida y elastano
Modelo tradicional, copa completa sin arco, copas triangulares forradas con tela delgada y suave. Cargaderas anchas graduables, integradas a la espalda, Broches dobles en la espalda con tres niveles de ajuste, cortes laterales que den mayor cubrimiento y ayuden a recoger y centrar el busto. Espalda en tela lisa.
Características: Brasier de copas completas y triangulares que cubren totalmente el busto, elaborado con un refuerzo en tela rígida para sostener y dar mejor modelación al busto.
</t>
    </r>
    <r>
      <rPr>
        <b/>
        <sz val="10"/>
        <color rgb="FF000000"/>
        <rFont val="Arial"/>
        <family val="2"/>
      </rPr>
      <t>Talla 34</t>
    </r>
    <r>
      <rPr>
        <sz val="10"/>
        <color rgb="FF000000"/>
        <rFont val="Arial"/>
        <family val="2"/>
      </rPr>
      <t xml:space="preserve">
Empacado de manera individual por pieza, en bolsa plástica debidamente marcada</t>
    </r>
  </si>
  <si>
    <r>
      <t xml:space="preserve">Composición: Mezcla poliamida y elastano
Modelo tradicional, copa completa sin arco, copas triangulares forradas con tela delgada y suave. Cargaderas anchas graduables, integradas a la espalda, Broches dobles en la espalda con tres niveles de ajuste, cortes laterales que den mayor cubrimiento y ayuden a recoger y centrar el busto. Espalda en tela lisa.
Características: Brasier de copas completas y triangulares que cubren totalmente el busto, elaborado con un refuerzo en tela rígida para sostener y dar mejor modelación al busto.
</t>
    </r>
    <r>
      <rPr>
        <b/>
        <sz val="10"/>
        <color rgb="FF000000"/>
        <rFont val="Arial"/>
        <family val="2"/>
      </rPr>
      <t>Talla 36</t>
    </r>
    <r>
      <rPr>
        <sz val="10"/>
        <color rgb="FF000000"/>
        <rFont val="Arial"/>
        <family val="2"/>
      </rPr>
      <t xml:space="preserve">
Empacado de manera individual por pieza, en bolsa plástica debidamente marcada</t>
    </r>
  </si>
  <si>
    <r>
      <t xml:space="preserve">Composición: Mezcla poliamida y elastano
Modelo tradicional, copa completa sin arco, copas triangulares forradas con tela delgada y suave. Cargaderas anchas graduables, integradas a la espalda, Broches dobles en la espalda con tres niveles de ajuste, cortes laterales que den mayor cubrimiento y ayuden a recoger y centrar el busto. Espalda en tela lisa.
Características: Brasier de copas completas y triangulares que cubren totalmente el busto, elaborado con un refuerzo en tela rígida para sostener y dar mejor modelación al busto.
</t>
    </r>
    <r>
      <rPr>
        <b/>
        <sz val="10"/>
        <color rgb="FF000000"/>
        <rFont val="Arial"/>
        <family val="2"/>
      </rPr>
      <t>Talla 40</t>
    </r>
    <r>
      <rPr>
        <sz val="10"/>
        <color rgb="FF000000"/>
        <rFont val="Arial"/>
        <family val="2"/>
      </rPr>
      <t xml:space="preserve">
Empacado de manera individual por pieza, en bolsa plástica debidamente marcada</t>
    </r>
  </si>
  <si>
    <r>
      <t>Buzo capotero en algodon perchado y elastano, manga larga con puño de resorte (RIB), con bolsa frontal, terminado en el interior con costura de seguridad, capucha doble alineada con cordón.
(</t>
    </r>
    <r>
      <rPr>
        <b/>
        <sz val="10"/>
        <color rgb="FF000000"/>
        <rFont val="Arial"/>
        <family val="2"/>
      </rPr>
      <t>Tallas: S</t>
    </r>
    <r>
      <rPr>
        <sz val="10"/>
        <color rgb="FF000000"/>
        <rFont val="Arial"/>
        <family val="2"/>
      </rPr>
      <t xml:space="preserve"> . En colores en gris ratón, gris perla, , azul oscuro.</t>
    </r>
  </si>
  <si>
    <r>
      <t xml:space="preserve">Buzo capotero en algodon perchado y elastano, manga larga con puño de resorte (RIB), con bolsa frontal, terminado en el interior con costura de seguridad, capucha doble alineada con cordón.
</t>
    </r>
    <r>
      <rPr>
        <b/>
        <sz val="10"/>
        <color rgb="FF000000"/>
        <rFont val="Arial"/>
        <family val="2"/>
      </rPr>
      <t>Tallas: M</t>
    </r>
    <r>
      <rPr>
        <sz val="10"/>
        <color rgb="FF000000"/>
        <rFont val="Arial"/>
        <family val="2"/>
      </rPr>
      <t xml:space="preserve"> . En colores en gris ratón, gris perla, , azul oscuro.</t>
    </r>
  </si>
  <si>
    <r>
      <t xml:space="preserve">Buzo capotero en algodon perchado y elastano, manga larga con puño de resorte (RIB), con bolsa frontal, terminado en el interior con costura de seguridad, capucha doble alineada con cordón.
</t>
    </r>
    <r>
      <rPr>
        <b/>
        <sz val="10"/>
        <color rgb="FF000000"/>
        <rFont val="Arial"/>
        <family val="2"/>
      </rPr>
      <t>Tallas: L</t>
    </r>
    <r>
      <rPr>
        <sz val="10"/>
        <color rgb="FF000000"/>
        <rFont val="Arial"/>
        <family val="2"/>
      </rPr>
      <t>. En colores en gris ratón, gris perla, , azul oscuro.</t>
    </r>
  </si>
  <si>
    <r>
      <t xml:space="preserve">Composición: Mezcla poliamida y elastano
Modelo tradicional, copa completa sin arco, copas triangulares forradas con tela delgada y suave. Cargaderas anchas graduables, integradas a la espalda, Broches dobles en la espalda con tres niveles de ajuste, cortes laterales que den mayor cubrimiento y ayuden a recoger y centrar el busto. Espalda en tela lisa.
Características: Brasier de copas completas y triangulares que cubren totalmente el busto, elaborado con un refuerzo en tela rígida para sostener y dar mejor modelación al busto.
</t>
    </r>
    <r>
      <rPr>
        <b/>
        <sz val="10"/>
        <color rgb="FF000000"/>
        <rFont val="Arial"/>
        <family val="2"/>
      </rPr>
      <t>Talla 38</t>
    </r>
    <r>
      <rPr>
        <sz val="10"/>
        <color rgb="FF000000"/>
        <rFont val="Arial"/>
        <family val="2"/>
      </rPr>
      <t xml:space="preserve">
Empacado de manera individual por pieza, en bolsa plástica debidamente marcada</t>
    </r>
  </si>
  <si>
    <r>
      <t>Buzo capotero en algodon perchado y elastano, manga larga con puño de resorte (RIB), con bolsa frontal, terminado en el interior con costura de seguridad, capucha doble alineada con cordón.
(</t>
    </r>
    <r>
      <rPr>
        <b/>
        <sz val="10"/>
        <color rgb="FF000000"/>
        <rFont val="Arial"/>
        <family val="2"/>
      </rPr>
      <t>Tallas: XL</t>
    </r>
    <r>
      <rPr>
        <sz val="10"/>
        <color rgb="FF000000"/>
        <rFont val="Arial"/>
        <family val="2"/>
      </rPr>
      <t>. En colores en gris ratón, gris perla, , azul oscuro.</t>
    </r>
  </si>
  <si>
    <r>
      <t>Buzo capotero en algodon perchado y elastano, manga larga con puño de resorte (RIB), con bolsa frontal, terminado en el interior con costura de seguridad, capucha doble alineada con cordón.
(</t>
    </r>
    <r>
      <rPr>
        <b/>
        <sz val="10"/>
        <color rgb="FF000000"/>
        <rFont val="Arial"/>
        <family val="2"/>
      </rPr>
      <t>Tallas: XXL</t>
    </r>
    <r>
      <rPr>
        <sz val="10"/>
        <color rgb="FF000000"/>
        <rFont val="Arial"/>
        <family val="2"/>
      </rPr>
      <t>). En colores en gris ratón, gris perla, , azul oscuro.</t>
    </r>
  </si>
  <si>
    <r>
      <t>Buzo cuello V tela delgada, composición: Mezcla de algodon, hilo o poliester. Cuello en “V”. Colores: blanco, azul oscuro, negro - gris oscuro.
Cuello y puños: Reeb de algodón.
(</t>
    </r>
    <r>
      <rPr>
        <b/>
        <sz val="10"/>
        <color rgb="FF000000"/>
        <rFont val="Arial"/>
        <family val="2"/>
      </rPr>
      <t>Tallas: S</t>
    </r>
    <r>
      <rPr>
        <sz val="10"/>
        <color rgb="FF000000"/>
        <rFont val="Arial"/>
        <family val="2"/>
      </rPr>
      <t>)</t>
    </r>
  </si>
  <si>
    <r>
      <t>Buzo cuello V tela delgada, composición: Mezcla de algodon, hilo o poliester. Cuello en “V”. Colores: blanco, azul oscuro, negro - gris oscuro.
Cuello y puños: Reeb de algodón.
(</t>
    </r>
    <r>
      <rPr>
        <b/>
        <sz val="10"/>
        <color rgb="FF000000"/>
        <rFont val="Arial"/>
        <family val="2"/>
      </rPr>
      <t>Tallas:M</t>
    </r>
    <r>
      <rPr>
        <sz val="10"/>
        <color rgb="FF000000"/>
        <rFont val="Arial"/>
        <family val="2"/>
      </rPr>
      <t>)</t>
    </r>
  </si>
  <si>
    <r>
      <t>Buzo cuello V tela delgada, composición: Mezcla de algodon, hilo o poliester. Cuello en “V”. Colores: blanco, azul oscuro, negro - gris oscuro.
Cuello y puños: Reeb de algodón.
(</t>
    </r>
    <r>
      <rPr>
        <b/>
        <sz val="10"/>
        <color rgb="FF000000"/>
        <rFont val="Arial"/>
        <family val="2"/>
      </rPr>
      <t>Tallas: L</t>
    </r>
    <r>
      <rPr>
        <sz val="10"/>
        <color rgb="FF000000"/>
        <rFont val="Arial"/>
        <family val="2"/>
      </rPr>
      <t xml:space="preserve"> )</t>
    </r>
  </si>
  <si>
    <r>
      <t>Buzo cuello V tela delgada, composición: Mezcla de algodon, hilo o poliester. Cuello en “V”. Colores: blanco, azul oscuro, negro - gris oscuro.
Cuello y puños: Reeb de algodón.
(</t>
    </r>
    <r>
      <rPr>
        <b/>
        <sz val="10"/>
        <color rgb="FF000000"/>
        <rFont val="Arial"/>
        <family val="2"/>
      </rPr>
      <t>Tallas: XL</t>
    </r>
    <r>
      <rPr>
        <sz val="10"/>
        <color rgb="FF000000"/>
        <rFont val="Arial"/>
        <family val="2"/>
      </rPr>
      <t>)</t>
    </r>
  </si>
  <si>
    <r>
      <t>Buzo cuello V tela delgada, composición: Mezcla de algodon, hilo o poliester. Cuello en “V”. Colores: blanco, azul oscuro, negro - gris oscuro.
Cuello y puños: Reeb de algodón.
(</t>
    </r>
    <r>
      <rPr>
        <b/>
        <sz val="10"/>
        <color rgb="FF000000"/>
        <rFont val="Arial"/>
        <family val="2"/>
      </rPr>
      <t>Tallas: XXL</t>
    </r>
    <r>
      <rPr>
        <sz val="10"/>
        <color rgb="FF000000"/>
        <rFont val="Arial"/>
        <family val="2"/>
      </rPr>
      <t>)</t>
    </r>
  </si>
  <si>
    <r>
      <t>Composición: mínimo 65 % algodón y los demás componentes pueden estar compuestos por poliéster o elastano, cuello redondo, con refuerzo en mangas y cuello. Colores variados unicolor o combinados, con o sin estampado u otros diseños. (</t>
    </r>
    <r>
      <rPr>
        <b/>
        <sz val="10"/>
        <color rgb="FF000000"/>
        <rFont val="Arial"/>
        <family val="2"/>
      </rPr>
      <t>Tallas: S</t>
    </r>
    <r>
      <rPr>
        <sz val="10"/>
        <color rgb="FF000000"/>
        <rFont val="Arial"/>
        <family val="2"/>
      </rPr>
      <t>)</t>
    </r>
  </si>
  <si>
    <r>
      <t>Composición: mínimo 65 % algodón y los demás componentes pueden estar compuestos por poliéster o elastano, cuello redondo, con refuerzo en mangas y cuello. Colores variados unicolor o combinados, con o sin estampado u otros diseños. (</t>
    </r>
    <r>
      <rPr>
        <b/>
        <sz val="10"/>
        <color rgb="FF000000"/>
        <rFont val="Arial"/>
        <family val="2"/>
      </rPr>
      <t>Tallas: M</t>
    </r>
    <r>
      <rPr>
        <sz val="10"/>
        <color rgb="FF000000"/>
        <rFont val="Arial"/>
        <family val="2"/>
      </rPr>
      <t xml:space="preserve"> )</t>
    </r>
  </si>
  <si>
    <r>
      <t>Composición: mínimo 65 % algodón y los demás componentes pueden estar compuestos por poliéster o elastano, cuello redondo, con refuerzo en mangas y cuello. Colores variados unicolor o combinados, con o sin estampado u otros diseños. (</t>
    </r>
    <r>
      <rPr>
        <b/>
        <sz val="10"/>
        <color rgb="FF000000"/>
        <rFont val="Arial"/>
        <family val="2"/>
      </rPr>
      <t>Tallas: L</t>
    </r>
    <r>
      <rPr>
        <sz val="10"/>
        <color rgb="FF000000"/>
        <rFont val="Arial"/>
        <family val="2"/>
      </rPr>
      <t xml:space="preserve"> )</t>
    </r>
  </si>
  <si>
    <r>
      <t>Composición: mínimo 65 % algodón y los demás componentes pueden estar compuestos por poliéster o elastano, cuello redondo, con refuerzo en mangas y cuello. Colores variados unicolor o combinados, con o sin estampado u otros diseños. (</t>
    </r>
    <r>
      <rPr>
        <b/>
        <sz val="10"/>
        <color rgb="FF000000"/>
        <rFont val="Arial"/>
        <family val="2"/>
      </rPr>
      <t>Tallas XL</t>
    </r>
    <r>
      <rPr>
        <sz val="10"/>
        <color rgb="FF000000"/>
        <rFont val="Arial"/>
        <family val="2"/>
      </rPr>
      <t>)</t>
    </r>
  </si>
  <si>
    <r>
      <t>Composición: mínimo 65 % algodón y los demás componentes pueden estar compuestos por poliéster o elastano, cuello redondo, con refuerzo en mangas y cuello. Colores variados unicolor o combinados, con o sin estampado u otros diseños. (</t>
    </r>
    <r>
      <rPr>
        <b/>
        <sz val="10"/>
        <color rgb="FF000000"/>
        <rFont val="Arial"/>
        <family val="2"/>
      </rPr>
      <t>Tallas: XXL</t>
    </r>
    <r>
      <rPr>
        <sz val="10"/>
        <color rgb="FF000000"/>
        <rFont val="Arial"/>
        <family val="2"/>
      </rPr>
      <t>)</t>
    </r>
  </si>
  <si>
    <r>
      <t>Camisa manga larga unicolor o con diseño para hombre cuenta con una elaboración en tela 100% de algodón, cuello button down, cierre delantero con botones y un bolsillo cuadrado en el pecho. Empacado de manera individual por pieza, en bolsa plástica debidamente marcada(</t>
    </r>
    <r>
      <rPr>
        <b/>
        <sz val="10"/>
        <color rgb="FF000000"/>
        <rFont val="Arial"/>
        <family val="2"/>
      </rPr>
      <t>Tallas:S</t>
    </r>
    <r>
      <rPr>
        <sz val="10"/>
        <color rgb="FF000000"/>
        <rFont val="Arial"/>
        <family val="2"/>
      </rPr>
      <t xml:space="preserve">). </t>
    </r>
  </si>
  <si>
    <r>
      <t>Camisa manga larga unicolor o con diseño para hombre cuenta con una elaboración en tela 100% de algodón, cuello button down, cierre delantero con botones y un bolsillo cuadrado en el pecho. Empacado de manera individual por pieza, en bolsa plástica debidamente marcada(</t>
    </r>
    <r>
      <rPr>
        <b/>
        <sz val="10"/>
        <color rgb="FF000000"/>
        <rFont val="Arial"/>
        <family val="2"/>
      </rPr>
      <t xml:space="preserve">Tallas: M </t>
    </r>
    <r>
      <rPr>
        <sz val="10"/>
        <color rgb="FF000000"/>
        <rFont val="Arial"/>
        <family val="2"/>
      </rPr>
      <t xml:space="preserve">). </t>
    </r>
  </si>
  <si>
    <r>
      <t>Camisa manga larga unicolor o con diseño para hombre cuenta con una elaboración en tela 100% de algodón, cuello button down, cierre delantero con botones y un bolsillo cuadrado en el pecho. Empacado de manera individual por pieza, en bolsa plástica debidamente marcada(</t>
    </r>
    <r>
      <rPr>
        <b/>
        <sz val="10"/>
        <color rgb="FF000000"/>
        <rFont val="Arial"/>
        <family val="2"/>
      </rPr>
      <t>Tallas: L</t>
    </r>
    <r>
      <rPr>
        <sz val="10"/>
        <color rgb="FF000000"/>
        <rFont val="Arial"/>
        <family val="2"/>
      </rPr>
      <t xml:space="preserve">). </t>
    </r>
  </si>
  <si>
    <r>
      <t>Camisa manga larga unicolor o con diseño para hombre cuenta con una elaboración en tela 100% de algodón, cuello button down, cierre delantero con botones y un bolsillo cuadrado en el pecho. Empacado de manera individual por pieza, en bolsa plástica debidamente marcada(</t>
    </r>
    <r>
      <rPr>
        <b/>
        <sz val="10"/>
        <color rgb="FF000000"/>
        <rFont val="Arial"/>
        <family val="2"/>
      </rPr>
      <t>Tallas: XL</t>
    </r>
    <r>
      <rPr>
        <sz val="10"/>
        <color rgb="FF000000"/>
        <rFont val="Arial"/>
        <family val="2"/>
      </rPr>
      <t xml:space="preserve">). </t>
    </r>
  </si>
  <si>
    <r>
      <t>Camiseta manga sisa tipo esqueleto.
Composición: mínimo 65% algodón, cuello redondo, en tela con diseños juveniles, colores variados, con o sin diseños estampados.
En tallas regulares  (</t>
    </r>
    <r>
      <rPr>
        <b/>
        <sz val="10"/>
        <color rgb="FF000000"/>
        <rFont val="Arial"/>
        <family val="2"/>
      </rPr>
      <t>Tallas: S</t>
    </r>
    <r>
      <rPr>
        <sz val="10"/>
        <color rgb="FF000000"/>
        <rFont val="Arial"/>
        <family val="2"/>
      </rPr>
      <t>)</t>
    </r>
  </si>
  <si>
    <r>
      <t>Camiseta manga sisa tipo esqueleto.
Composición: mínimo 65% algodón, cuello redondo, en tela con diseños juveniles, colores variados, con o sin diseños estampados.
En tallas regulares  (</t>
    </r>
    <r>
      <rPr>
        <b/>
        <sz val="10"/>
        <color rgb="FF000000"/>
        <rFont val="Arial"/>
        <family val="2"/>
      </rPr>
      <t>Tallas: M</t>
    </r>
    <r>
      <rPr>
        <sz val="10"/>
        <color rgb="FF000000"/>
        <rFont val="Arial"/>
        <family val="2"/>
      </rPr>
      <t xml:space="preserve"> )</t>
    </r>
  </si>
  <si>
    <r>
      <t>Camiseta manga sisa tipo esqueleto.
Composición: mínimo 65% algodón, cuello redondo, en tela con diseños juveniles, colores variados, con o sin diseños estampados.
En tallas regulares  (</t>
    </r>
    <r>
      <rPr>
        <b/>
        <sz val="10"/>
        <color rgb="FF000000"/>
        <rFont val="Arial"/>
        <family val="2"/>
      </rPr>
      <t>Tallas: L</t>
    </r>
    <r>
      <rPr>
        <sz val="10"/>
        <color rgb="FF000000"/>
        <rFont val="Arial"/>
        <family val="2"/>
      </rPr>
      <t>)</t>
    </r>
  </si>
  <si>
    <r>
      <t>Camiseta manga sisa tipo esqueleto.
Composición: mínimo 65% algodón, cuello redondo, en tela con diseños juveniles, colores variados, con o sin diseños estampados.
En tallas regulares  (</t>
    </r>
    <r>
      <rPr>
        <b/>
        <sz val="10"/>
        <color rgb="FF000000"/>
        <rFont val="Arial"/>
        <family val="2"/>
      </rPr>
      <t>Tallas: XL</t>
    </r>
    <r>
      <rPr>
        <sz val="10"/>
        <color rgb="FF000000"/>
        <rFont val="Arial"/>
        <family val="2"/>
      </rPr>
      <t>)</t>
    </r>
  </si>
  <si>
    <r>
      <t>Camiseta manga sisa tipo esqueleto.
Composición: mínimo 65% algodón, cuello redondo, en tela con diseños juveniles, colores variados, con o sin diseños estampados.
En tallas regulares  (</t>
    </r>
    <r>
      <rPr>
        <b/>
        <sz val="10"/>
        <color rgb="FF000000"/>
        <rFont val="Arial"/>
        <family val="2"/>
      </rPr>
      <t>Tallas: XXL</t>
    </r>
    <r>
      <rPr>
        <sz val="10"/>
        <color rgb="FF000000"/>
        <rFont val="Arial"/>
        <family val="2"/>
      </rPr>
      <t>)</t>
    </r>
  </si>
  <si>
    <r>
      <t>Composición: mínimo 90% algodón o mezcla 50% algodón y 50% poliéster, cierre en cuello de tres botones y puño reforzado, manga corta.
Colores varios surtidos, unicolor o combiado con o sin estampado.
 (</t>
    </r>
    <r>
      <rPr>
        <b/>
        <sz val="10"/>
        <color rgb="FF000000"/>
        <rFont val="Arial"/>
        <family val="2"/>
      </rPr>
      <t>Tallas: S</t>
    </r>
    <r>
      <rPr>
        <sz val="10"/>
        <color rgb="FF000000"/>
        <rFont val="Arial"/>
        <family val="2"/>
      </rPr>
      <t>)</t>
    </r>
  </si>
  <si>
    <r>
      <t>Composición: mínimo 90% algodón o mezcla 50% algodón y 50% poliéster, cierre en cuello de tres botones y puño reforzado, manga corta.
Colores varios surtidos, unicolor o combiado con o sin estampado.
 (</t>
    </r>
    <r>
      <rPr>
        <b/>
        <sz val="10"/>
        <color rgb="FF000000"/>
        <rFont val="Arial"/>
        <family val="2"/>
      </rPr>
      <t>Tallas: M</t>
    </r>
    <r>
      <rPr>
        <sz val="10"/>
        <color rgb="FF000000"/>
        <rFont val="Arial"/>
        <family val="2"/>
      </rPr>
      <t xml:space="preserve"> )</t>
    </r>
  </si>
  <si>
    <r>
      <t>Composición: mínimo 90% algodón o mezcla 50% algodón y 50% poliéster, cierre en cuello de tres botones y puño reforzado, manga corta.
Colores varios surtidos, unicolor o combiado con o sin estampado.
 (</t>
    </r>
    <r>
      <rPr>
        <b/>
        <sz val="10"/>
        <color rgb="FF000000"/>
        <rFont val="Arial"/>
        <family val="2"/>
      </rPr>
      <t>Tallas: L</t>
    </r>
    <r>
      <rPr>
        <sz val="10"/>
        <color rgb="FF000000"/>
        <rFont val="Arial"/>
        <family val="2"/>
      </rPr>
      <t>)</t>
    </r>
  </si>
  <si>
    <r>
      <t>Composición: mínimo 90% algodón o mezcla 50% algodón y 50% poliéster, cierre en cuello de tres botones y puño reforzado, manga corta.
Colores varios surtidos, unicolor o combiado con o sin estampado.
 (</t>
    </r>
    <r>
      <rPr>
        <b/>
        <sz val="10"/>
        <color rgb="FF000000"/>
        <rFont val="Arial"/>
        <family val="2"/>
      </rPr>
      <t>Tallas: XL</t>
    </r>
    <r>
      <rPr>
        <sz val="10"/>
        <color rgb="FF000000"/>
        <rFont val="Arial"/>
        <family val="2"/>
      </rPr>
      <t>)</t>
    </r>
  </si>
  <si>
    <r>
      <t>Composición: mínimo 90% algodón o mezcla 50% algodón y 50% poliéster, cierre en cuello de tres botones y puño reforzado, manga corta.
Colores varios surtidos, unicolor o combiado con o sin estampado.
 (</t>
    </r>
    <r>
      <rPr>
        <b/>
        <sz val="10"/>
        <color rgb="FF000000"/>
        <rFont val="Arial"/>
        <family val="2"/>
      </rPr>
      <t>Tallas: XXL)</t>
    </r>
  </si>
  <si>
    <r>
      <t xml:space="preserve">Material: mínimo 90 % algodón licrado o mezcla 50% algodón y 50% poliéster; Cuello: en v enterizo, con refuerzo en mangas y cuello. Mangas: deben ser cortas y pueden terminar en un dobladillo de la misma tela. Colores oscuros surtidos, unicolor o combiado con o sin estampado.
</t>
    </r>
    <r>
      <rPr>
        <b/>
        <sz val="10"/>
        <color rgb="FF000000"/>
        <rFont val="Arial"/>
        <family val="2"/>
      </rPr>
      <t>Talla: S</t>
    </r>
  </si>
  <si>
    <r>
      <t xml:space="preserve">Material: mínimo 90 % algodón licrado o mezcla 50% algodón y 50% poliéster; Cuello: en v enterizo, con refuerzo en mangas y cuello. Mangas: deben ser cortas y pueden terminar en un dobladillo de la misma tela. Colores oscuros surtidos, unicolor o combiado con o sin estampado.
</t>
    </r>
    <r>
      <rPr>
        <b/>
        <sz val="10"/>
        <color rgb="FF000000"/>
        <rFont val="Arial"/>
        <family val="2"/>
      </rPr>
      <t>Talla: M</t>
    </r>
  </si>
  <si>
    <r>
      <t xml:space="preserve">Material: mínimo 90 % algodón licrado o mezcla 50% algodón y 50% poliéster; Cuello: en v enterizo, con refuerzo en mangas y cuello. Mangas: deben ser cortas y pueden terminar en un dobladillo de la misma tela. Colores oscuros surtidos, unicolor o combiado con o sin estampado.
</t>
    </r>
    <r>
      <rPr>
        <b/>
        <sz val="10"/>
        <color rgb="FF000000"/>
        <rFont val="Arial"/>
        <family val="2"/>
      </rPr>
      <t>Talla: L</t>
    </r>
  </si>
  <si>
    <r>
      <t xml:space="preserve">Material: mínimo 90 % algodón licrado o mezcla 50% algodón y 50% poliéster; Cuello: en v enterizo, con refuerzo en mangas y cuello. Mangas: deben ser cortas y pueden terminar en un dobladillo de la misma tela. Colores oscuros surtidos, unicolor o combiado con o sin estampado.
</t>
    </r>
    <r>
      <rPr>
        <b/>
        <sz val="10"/>
        <color rgb="FF000000"/>
        <rFont val="Arial"/>
        <family val="2"/>
      </rPr>
      <t>Talla: XL</t>
    </r>
  </si>
  <si>
    <r>
      <t xml:space="preserve">Material: mínimo 90 % algodón licrado o mezcla 50% algodón y 50% poliéster; Cuello: en v enterizo, con refuerzo en mangas y cuello. Mangas: deben ser cortas y pueden terminar en un dobladillo de la misma tela. Colores oscuros surtidos, unicolor o combiado con o sin estampado.
</t>
    </r>
    <r>
      <rPr>
        <b/>
        <sz val="10"/>
        <color rgb="FF000000"/>
        <rFont val="Arial"/>
        <family val="2"/>
      </rPr>
      <t>Talla: XXL</t>
    </r>
    <r>
      <rPr>
        <sz val="10"/>
        <color rgb="FF000000"/>
        <rFont val="Arial"/>
        <family val="2"/>
      </rPr>
      <t>.</t>
    </r>
  </si>
  <si>
    <r>
      <t xml:space="preserve">Chaqueta para hombre en algodón perchado-manga larga con cierre de cremallera y bolsillos laterales, Colores verde-amarilla-azul-naranja-roja-fucsia-café -gris ratón-negro. Empacado de manera individual por pieza, en bolsa plástica debidamente marcada En </t>
    </r>
    <r>
      <rPr>
        <b/>
        <sz val="10"/>
        <color rgb="FF000000"/>
        <rFont val="Arial"/>
        <family val="2"/>
      </rPr>
      <t>Tallas: M</t>
    </r>
  </si>
  <si>
    <r>
      <t xml:space="preserve">Chaqueta para hombre en algodón perchado-manga larga con cierre de cremallera y bolsillos laterales, Colores verde-amarilla-azul-naranja-roja-fucsia-café -gris ratón-negro. Empacado de manera individual por pieza, en bolsa plástica debidamente marcada En </t>
    </r>
    <r>
      <rPr>
        <b/>
        <sz val="10"/>
        <color rgb="FF000000"/>
        <rFont val="Arial"/>
        <family val="2"/>
      </rPr>
      <t>Tallas S</t>
    </r>
  </si>
  <si>
    <r>
      <t xml:space="preserve">Chaqueta para hombre en algodón perchado-manga larga con cierre de cremallera y bolsillos laterales, Colores verde-amarilla-azul-naranja-roja-fucsia-café -gris ratón-negro. Empacado de manera individual por pieza, en bolsa plástica debidamente marcada En </t>
    </r>
    <r>
      <rPr>
        <b/>
        <sz val="10"/>
        <color rgb="FF000000"/>
        <rFont val="Arial"/>
        <family val="2"/>
      </rPr>
      <t>Tallas L</t>
    </r>
  </si>
  <si>
    <r>
      <t xml:space="preserve">Chaqueta para hombre en algodón perchado-manga larga con cierre de cremallera y bolsillos laterales, Colores verde-amarilla-azul-naranja-roja-fucsia-café -gris ratón-negro. Empacado de manera individual por pieza, en bolsa plástica debidamente marcada En </t>
    </r>
    <r>
      <rPr>
        <b/>
        <sz val="10"/>
        <color rgb="FF000000"/>
        <rFont val="Arial"/>
        <family val="2"/>
      </rPr>
      <t>Tallas: XL</t>
    </r>
  </si>
  <si>
    <r>
      <t xml:space="preserve">Chaqueta para hombre en algodón perchado-manga larga con cierre de cremallera y bolsillos laterales, Colores verde-amarilla-azul-naranja-roja-fucsia-café -gris ratón-negro. Empacado de manera individual por pieza, en bolsa plástica debidamente marcada En </t>
    </r>
    <r>
      <rPr>
        <b/>
        <sz val="10"/>
        <color rgb="FF000000"/>
        <rFont val="Arial"/>
        <family val="2"/>
      </rPr>
      <t>Tallas: XXL</t>
    </r>
  </si>
  <si>
    <r>
      <t>Chaqueta para dama en algodón perchado-manga larga con botones y bolsillos -rosada-verde-amarilla-azul-naranja-roja-fucsia -beige- negro-gris. Empacado de manera individual por pieza, en bolsa plástica debidamente marcada (</t>
    </r>
    <r>
      <rPr>
        <b/>
        <sz val="10"/>
        <color rgb="FF000000"/>
        <rFont val="Arial"/>
        <family val="2"/>
      </rPr>
      <t>Tallas: S</t>
    </r>
    <r>
      <rPr>
        <sz val="10"/>
        <color rgb="FF000000"/>
        <rFont val="Arial"/>
        <family val="2"/>
      </rPr>
      <t xml:space="preserve">). </t>
    </r>
  </si>
  <si>
    <r>
      <t>Chaqueta para dama en algodón perchado-manga larga con botones y bolsillos -rosada-verde-amarilla-azul-naranja-roja-fucsia -beige- negro-gris. Empacado de manera individual por pieza, en bolsa plástica debidamente marcada (</t>
    </r>
    <r>
      <rPr>
        <b/>
        <sz val="10"/>
        <color rgb="FF000000"/>
        <rFont val="Arial"/>
        <family val="2"/>
      </rPr>
      <t xml:space="preserve">Tallas: M </t>
    </r>
    <r>
      <rPr>
        <sz val="10"/>
        <color rgb="FF000000"/>
        <rFont val="Arial"/>
        <family val="2"/>
      </rPr>
      <t xml:space="preserve">). </t>
    </r>
  </si>
  <si>
    <r>
      <t>Chaqueta para dama en algodón perchado-manga larga con botones y bolsillos -rosada-verde-amarilla-azul-naranja-roja-fucsia -beige- negro-gris. Empacado de manera individual por pieza, en bolsa plástica debidamente marcada (</t>
    </r>
    <r>
      <rPr>
        <b/>
        <sz val="10"/>
        <color rgb="FF000000"/>
        <rFont val="Arial"/>
        <family val="2"/>
      </rPr>
      <t>Tallas: L</t>
    </r>
    <r>
      <rPr>
        <sz val="10"/>
        <color rgb="FF000000"/>
        <rFont val="Arial"/>
        <family val="2"/>
      </rPr>
      <t xml:space="preserve"> ). </t>
    </r>
  </si>
  <si>
    <r>
      <t>Chaqueta para dama en algodón perchado-manga larga con botones y bolsillos -rosada-verde-amarilla-azul-naranja-roja-fucsia -beige- negro-gris. Empacado de manera individual por pieza, en bolsa plástica debidamente marcada (</t>
    </r>
    <r>
      <rPr>
        <b/>
        <sz val="10"/>
        <color rgb="FF000000"/>
        <rFont val="Arial"/>
        <family val="2"/>
      </rPr>
      <t>Tallas: XL</t>
    </r>
    <r>
      <rPr>
        <sz val="10"/>
        <color rgb="FF000000"/>
        <rFont val="Arial"/>
        <family val="2"/>
      </rPr>
      <t xml:space="preserve">). </t>
    </r>
  </si>
  <si>
    <r>
      <t xml:space="preserve">Chaqueta Tela impermeable 100% poliéster, forro interno.
Con 2 Bolsillos laterales (semi-inclinados) con cremallera o boton, asegurados con cierre poliéster a nivel de cintura, preferiblemente un (1) bolsillo a nivel de pecho semi-oculto vertical interno, asegurado con cierre poliéster.
Puños resortados con poliéster de chompa.
Forro interno en algodón perchado. Terminado en el interior con costura de seguridad, capucha doble alineada.   Colores Juveniles.
</t>
    </r>
    <r>
      <rPr>
        <b/>
        <sz val="10"/>
        <color rgb="FF000000"/>
        <rFont val="Arial"/>
        <family val="2"/>
      </rPr>
      <t>Tallas:  S</t>
    </r>
  </si>
  <si>
    <r>
      <t xml:space="preserve">Chaqueta Tela impermeable 100% poliéster, forro interno.
Con 2 Bolsillos laterales (semi-inclinados) con cremallera o boton, asegurados con cierre poliéster a nivel de cintura, preferiblemente un (1) bolsillo a nivel de pecho semi-oculto vertical interno, asegurado con cierre poliéster.
Puños resortados con poliéster de chompa.
Forro interno en algodón perchado. Terminado en el interior con costura de seguridad, capucha doble alineada.   Colores Juveniles.
</t>
    </r>
    <r>
      <rPr>
        <b/>
        <sz val="10"/>
        <color rgb="FF000000"/>
        <rFont val="Arial"/>
        <family val="2"/>
      </rPr>
      <t>Tallas  M</t>
    </r>
    <r>
      <rPr>
        <sz val="10"/>
        <color rgb="FF000000"/>
        <rFont val="Arial"/>
        <family val="2"/>
      </rPr>
      <t xml:space="preserve"> </t>
    </r>
  </si>
  <si>
    <r>
      <t xml:space="preserve">Chaqueta Tela impermeable 100% poliéster, forro interno.
Con 2 Bolsillos laterales (semi-inclinados) con cremallera o boton, asegurados con cierre poliéster a nivel de cintura, preferiblemente un (1) bolsillo a nivel de pecho semi-oculto vertical interno, asegurado con cierre poliéster.
Puños resortados con poliéster de chompa.
Forro interno en algodón perchado. Terminado en el interior con costura de seguridad, capucha doble alineada.   Colores Juveniles.
</t>
    </r>
    <r>
      <rPr>
        <b/>
        <sz val="10"/>
        <color rgb="FF000000"/>
        <rFont val="Arial"/>
        <family val="2"/>
      </rPr>
      <t>Tallas  L</t>
    </r>
    <r>
      <rPr>
        <sz val="10"/>
        <color rgb="FF000000"/>
        <rFont val="Arial"/>
        <family val="2"/>
      </rPr>
      <t xml:space="preserve"> </t>
    </r>
  </si>
  <si>
    <r>
      <t xml:space="preserve">Chaqueta Tela impermeable 100% poliéster, forro interno.
Con 2 Bolsillos laterales (semi-inclinados) con cremallera o boton, asegurados con cierre poliéster a nivel de cintura, preferiblemente un (1) bolsillo a nivel de pecho semi-oculto vertical interno, asegurado con cierre poliéster.
Puños resortados con poliéster de chompa.
Forro interno en algodón perchado. Terminado en el interior con costura de seguridad, capucha doble alineada.   Colores Juveniles.
</t>
    </r>
    <r>
      <rPr>
        <b/>
        <sz val="10"/>
        <color rgb="FF000000"/>
        <rFont val="Arial"/>
        <family val="2"/>
      </rPr>
      <t>Tallas  XL</t>
    </r>
    <r>
      <rPr>
        <sz val="10"/>
        <color rgb="FF000000"/>
        <rFont val="Arial"/>
        <family val="2"/>
      </rPr>
      <t>.</t>
    </r>
  </si>
  <si>
    <r>
      <t xml:space="preserve">Material en cuero con hebilla de metal. COLOR CAFÉ Y NEGRO </t>
    </r>
    <r>
      <rPr>
        <b/>
        <sz val="10"/>
        <color rgb="FF000000"/>
        <rFont val="Arial"/>
        <family val="2"/>
      </rPr>
      <t>Tallas  34</t>
    </r>
  </si>
  <si>
    <r>
      <t xml:space="preserve">Material en cuero con hebilla de metal. COLOR CAFÉ Y NEGRO </t>
    </r>
    <r>
      <rPr>
        <b/>
        <sz val="10"/>
        <color rgb="FF000000"/>
        <rFont val="Arial"/>
        <family val="2"/>
      </rPr>
      <t>Tallas  36</t>
    </r>
  </si>
  <si>
    <r>
      <t>Material principal: mínimo 96% poliamida y un 4% elastómeros.
Requisitos generales El material empleado para la confección de los calcetines debe ser en tejido de punto. Las costuras deben ser reforzadas. El calcetín debe ser elaborado preferiblemente en hilo de poliamida texturizada que debe cumplir los requisitos para un título mínimo. El calcetín debe estar firmemente unido a la puntera. El enlace debe ser elástico, liso y libre de nudos.
Colores y diseños clásico (</t>
    </r>
    <r>
      <rPr>
        <b/>
        <sz val="10"/>
        <color rgb="FF000000"/>
        <rFont val="Arial"/>
        <family val="2"/>
      </rPr>
      <t>Tallas: 8-10</t>
    </r>
    <r>
      <rPr>
        <sz val="10"/>
        <color rgb="FF000000"/>
        <rFont val="Arial"/>
        <family val="2"/>
      </rPr>
      <t>)</t>
    </r>
  </si>
  <si>
    <r>
      <t>Material principal: mínimo 96% poliamida y un 4% elastómeros.
Requisitos generales El material empleado para la confección de los calcetines debe ser en tejido de punto. Las costuras deben ser reforzadas. El calcetín debe ser elaborado preferiblemente en hilo de poliamida texturizada que debe cumplir los requisitos para un título mínimo. El calcetín debe estar firmemente unido a la puntera. El enlace debe ser elástico, liso y libre de nudos.
Colores y diseños clásico (</t>
    </r>
    <r>
      <rPr>
        <b/>
        <sz val="10"/>
        <color rgb="FF000000"/>
        <rFont val="Arial"/>
        <family val="2"/>
      </rPr>
      <t>Tallas: 10-12</t>
    </r>
    <r>
      <rPr>
        <sz val="10"/>
        <color rgb="FF000000"/>
        <rFont val="Arial"/>
        <family val="2"/>
      </rPr>
      <t>)</t>
    </r>
  </si>
  <si>
    <r>
      <t>Material principal: mínimo 96% poliamida y un 4% elastómeros.
Requisitos generales El material empleado para la confección de los calcetines debe ser en tejido de punto. Las costuras deben ser reforzadas. El calcetín debe ser elaborado preferiblemente en hilo de poliamida texturizada que debe cumplir los requisitos para un título mínimo. El calcetín debe estar firmemente unido a la puntera. El enlace debe ser elástico, liso y libre de nudos.
Colores y diseños clásico (</t>
    </r>
    <r>
      <rPr>
        <b/>
        <sz val="10"/>
        <color rgb="FF000000"/>
        <rFont val="Arial"/>
        <family val="2"/>
      </rPr>
      <t>Tallas: 12-14</t>
    </r>
    <r>
      <rPr>
        <sz val="10"/>
        <color rgb="FF000000"/>
        <rFont val="Arial"/>
        <family val="2"/>
      </rPr>
      <t>)</t>
    </r>
  </si>
  <si>
    <r>
      <t>Material principal: mínimo un 60% en algodón, un 30% en poliamida y un 10% elastómeros. Con refuerzo en talón y dedos. Requisitos generales: El calcetín debe ser elaborado preferiblemente en hilo de Nailon. Colores básicos y diseños diseño deportivo  (</t>
    </r>
    <r>
      <rPr>
        <b/>
        <sz val="10"/>
        <color rgb="FF000000"/>
        <rFont val="Arial"/>
        <family val="2"/>
      </rPr>
      <t>Tallas: 8-10</t>
    </r>
    <r>
      <rPr>
        <sz val="10"/>
        <color rgb="FF000000"/>
        <rFont val="Arial"/>
        <family val="2"/>
      </rPr>
      <t>).</t>
    </r>
  </si>
  <si>
    <r>
      <t>Material principal: mínimo un 60% en algodón, un 30% en poliamida y un 10% elastómeros. Con refuerzo en talón y dedos. Requisitos generales: El calcetín debe ser elaborado preferiblemente en hilo de Nailon. Colores básicos y diseños diseño deportivo  (</t>
    </r>
    <r>
      <rPr>
        <b/>
        <sz val="10"/>
        <color rgb="FF000000"/>
        <rFont val="Arial"/>
        <family val="2"/>
      </rPr>
      <t>Tallas: 10-12</t>
    </r>
    <r>
      <rPr>
        <sz val="10"/>
        <color rgb="FF000000"/>
        <rFont val="Arial"/>
        <family val="2"/>
      </rPr>
      <t>).</t>
    </r>
  </si>
  <si>
    <r>
      <t>Material principal: mínimo un 60% en algodón, un 30% en poliamida y un 10% elastómeros. Con refuerzo en talón y dedos. Requisitos generales: El calcetín debe ser elaborado preferiblemente en hilo de Nailon. Colores básicos y diseños diseño deportivo  (</t>
    </r>
    <r>
      <rPr>
        <b/>
        <sz val="10"/>
        <color rgb="FF000000"/>
        <rFont val="Arial"/>
        <family val="2"/>
      </rPr>
      <t>Tallas: 12-14</t>
    </r>
    <r>
      <rPr>
        <sz val="10"/>
        <color rgb="FF000000"/>
        <rFont val="Arial"/>
        <family val="2"/>
      </rPr>
      <t>).</t>
    </r>
  </si>
  <si>
    <r>
      <t xml:space="preserve">Material: con un 2% spandex y resto en algodón. Cremallera: el cierre utilizado en el pantalón debe ser de material metálico, con deslizador automático (seguridad).
Requisitos generales Diseño clásico con dos bolsillos delanteros y dos posteriores de bota semientubada. Todos los bolsillos del pantalón deben llevar una costura de refuerzo (presilla) en cada uno de sus extremos.
Colores y diseños: mínimo un modelo en azul medio y otro en azul oscuro. </t>
    </r>
    <r>
      <rPr>
        <b/>
        <sz val="10"/>
        <color rgb="FF000000"/>
        <rFont val="Arial"/>
        <family val="2"/>
      </rPr>
      <t>Talla: 36</t>
    </r>
  </si>
  <si>
    <r>
      <t xml:space="preserve">Material: con un 2% spandex y resto en algodón. Cremallera: el cierre utilizado en el pantalón debe ser de material metálico, con deslizador automático (seguridad).
Requisitos generales Diseño clásico con dos bolsillos delanteros y dos posteriores de bota semientubada. Todos los bolsillos del pantalón deben llevar una costura de refuerzo (presilla) en cada uno de sus extremos.
Colores y diseños: mínimo un modelo en azul medio y otro en azul oscuro. </t>
    </r>
    <r>
      <rPr>
        <b/>
        <sz val="10"/>
        <color rgb="FF000000"/>
        <rFont val="Arial"/>
        <family val="2"/>
      </rPr>
      <t>Talla: 38</t>
    </r>
  </si>
  <si>
    <r>
      <t xml:space="preserve">Material: con un 2% spandex y resto en algodón. Cremallera: el cierre utilizado en el pantalón debe ser de material metálico, con deslizador automático (seguridad).
Requisitos generales Diseño clásico con dos bolsillos delanteros y dos posteriores de bota semientubada. Todos los bolsillos del pantalón deben llevar una costura de refuerzo (presilla) en cada uno de sus extremos.
Colores y diseños: mínimo un modelo en azul medio y otro en azul oscuro. </t>
    </r>
    <r>
      <rPr>
        <b/>
        <sz val="10"/>
        <color rgb="FF000000"/>
        <rFont val="Arial"/>
        <family val="2"/>
      </rPr>
      <t>Talla: 40</t>
    </r>
    <r>
      <rPr>
        <sz val="10"/>
        <color rgb="FF000000"/>
        <rFont val="Arial"/>
        <family val="2"/>
      </rPr>
      <t>.</t>
    </r>
  </si>
  <si>
    <r>
      <t xml:space="preserve">Material: tipo spandex. Para mayor  ajuste con Cordon y resorte en la cintura
Requisitos generales Diseño clásico De ajuste con con dos bolsillos delanteros y traseros. Colores oscuros y diseños variados. </t>
    </r>
    <r>
      <rPr>
        <b/>
        <sz val="10"/>
        <color rgb="FF000000"/>
        <rFont val="Arial"/>
        <family val="2"/>
      </rPr>
      <t>Talla: 36</t>
    </r>
  </si>
  <si>
    <r>
      <t xml:space="preserve">Material: tipo spandex. Para mayor  ajuste con Cordon y resorte en la cintura
Requisitos generales Diseño clásico De ajuste con con dos bolsillos delanteros y traseros. Colores oscuros y diseños variados. </t>
    </r>
    <r>
      <rPr>
        <b/>
        <sz val="10"/>
        <color rgb="FF000000"/>
        <rFont val="Arial"/>
        <family val="2"/>
      </rPr>
      <t>Talla: 38</t>
    </r>
  </si>
  <si>
    <r>
      <t xml:space="preserve">Material: tipo spandex. Para mayor  ajuste con Cordon y resorte en la cintura
Requisitos generales Diseño clásico De ajuste con con dos bolsillos delanteros y traseros. Colores oscuros y diseños variados. </t>
    </r>
    <r>
      <rPr>
        <b/>
        <sz val="10"/>
        <color rgb="FF000000"/>
        <rFont val="Arial"/>
        <family val="2"/>
      </rPr>
      <t>Talla: 40</t>
    </r>
    <r>
      <rPr>
        <sz val="10"/>
        <color rgb="FF000000"/>
        <rFont val="Arial"/>
        <family val="2"/>
      </rPr>
      <t>.</t>
    </r>
  </si>
  <si>
    <r>
      <t>Material: 100% algodón, sin perneras, Ajuste con resorte en cintura
Requisitos generales: El pantaloncillo debe ser confeccionado en tela de algodon y con proceso de preencogido. Costuras: Deben estar completas, sin hilos sueltos remates inadecuados, deben presentar extensibilidad uniforme con el tejido y no deben romperse al ser estiradas. Simulando condiciones normales de uso. Las uniones deben coincidir entre una y otra en un mismo punto. Colores: Un diseño disponible en dos (2) colores sobrios. (</t>
    </r>
    <r>
      <rPr>
        <b/>
        <sz val="10"/>
        <color rgb="FF000000"/>
        <rFont val="Arial"/>
        <family val="2"/>
      </rPr>
      <t>Tallas: S</t>
    </r>
    <r>
      <rPr>
        <sz val="10"/>
        <color rgb="FF000000"/>
        <rFont val="Arial"/>
        <family val="2"/>
      </rPr>
      <t xml:space="preserve">). </t>
    </r>
  </si>
  <si>
    <r>
      <t>Material: 100% algodón, sin perneras, Ajuste con resorte en cintura
Requisitos generales: El pantaloncillo debe ser confeccionado en tela de algodon y con proceso de preencogido. Costuras: Deben estar completas, sin hilos sueltos remates inadecuados, deben presentar extensibilidad uniforme con el tejido y no deben romperse al ser estiradas. Simulando condiciones normales de uso. Las uniones deben coincidir entre una y otra en un mismo punto. Colores: Un diseño disponible en dos (2) colores sobrios. (</t>
    </r>
    <r>
      <rPr>
        <b/>
        <sz val="10"/>
        <color rgb="FF000000"/>
        <rFont val="Arial"/>
        <family val="2"/>
      </rPr>
      <t xml:space="preserve">Tallas:  M </t>
    </r>
    <r>
      <rPr>
        <sz val="10"/>
        <color rgb="FF000000"/>
        <rFont val="Arial"/>
        <family val="2"/>
      </rPr>
      <t xml:space="preserve">). </t>
    </r>
  </si>
  <si>
    <r>
      <t>Material: 100% algodón, sin perneras, Ajuste con resorte en cintura
Requisitos generales: El pantaloncillo debe ser confeccionado en tela de algodon y con proceso de preencogido. Costuras: Deben estar completas, sin hilos sueltos remates inadecuados, deben presentar extensibilidad uniforme con el tejido y no deben romperse al ser estiradas. Simulando condiciones normales de uso. Las uniones deben coincidir entre una y otra en un mismo punto. Colores: Un diseño disponible en dos (2) colores sobrios. (</t>
    </r>
    <r>
      <rPr>
        <b/>
        <sz val="10"/>
        <color rgb="FF000000"/>
        <rFont val="Arial"/>
        <family val="2"/>
      </rPr>
      <t xml:space="preserve">Tallas L </t>
    </r>
    <r>
      <rPr>
        <sz val="10"/>
        <color rgb="FF000000"/>
        <rFont val="Arial"/>
        <family val="2"/>
      </rPr>
      <t xml:space="preserve">). </t>
    </r>
  </si>
  <si>
    <r>
      <t>Material: 100% algodón, sin perneras, Ajuste con resorte en cintura
Requisitos generales: El pantaloncillo debe ser confeccionado en tela de algodon y con proceso de preencogido. Costuras: Deben estar completas, sin hilos sueltos remates inadecuados, deben presentar extensibilidad uniforme con el tejido y no deben romperse al ser estiradas. Simulando condiciones normales de uso. Las uniones deben coincidir entre una y otra en un mismo punto. Colores: Un diseño disponible en dos (2) colores sobrios. (</t>
    </r>
    <r>
      <rPr>
        <b/>
        <sz val="10"/>
        <color rgb="FF000000"/>
        <rFont val="Arial"/>
        <family val="2"/>
      </rPr>
      <t>Tallas: XL</t>
    </r>
    <r>
      <rPr>
        <sz val="10"/>
        <color rgb="FF000000"/>
        <rFont val="Arial"/>
        <family val="2"/>
      </rPr>
      <t xml:space="preserve">). </t>
    </r>
  </si>
  <si>
    <r>
      <t>Vestido de baño para hombre en poliester o lycra, cintura con caucho para ajuste perfecto.  Costuras doble costura en cintura, entre pierna y pierna. Tela con diseños playeros en azul rey, rojo, verde, gris, naranja, mostaza. En tallas regulares (</t>
    </r>
    <r>
      <rPr>
        <b/>
        <sz val="10"/>
        <color rgb="FF000000"/>
        <rFont val="Arial"/>
        <family val="2"/>
      </rPr>
      <t>Talla 30</t>
    </r>
    <r>
      <rPr>
        <sz val="10"/>
        <color rgb="FF000000"/>
        <rFont val="Arial"/>
        <family val="2"/>
      </rPr>
      <t>)
*Accesorio adicional - Gorro de Baño  *Los materiales empleados en la confección, deben reunir las condiciones de durabilidad, confort, resistencia y calidad.</t>
    </r>
  </si>
  <si>
    <r>
      <t>Vestido de baño para hombre en poliester o lycra, cintura con caucho para ajuste perfecto.  Costuras doble costura en cintura, entre pierna y pierna. Tela con diseños playeros en azul rey, rojo, verde, gris, naranja, mostaza. En tallas regulares (</t>
    </r>
    <r>
      <rPr>
        <b/>
        <sz val="10"/>
        <color rgb="FF000000"/>
        <rFont val="Arial"/>
        <family val="2"/>
      </rPr>
      <t>Talla 36</t>
    </r>
    <r>
      <rPr>
        <sz val="10"/>
        <color rgb="FF000000"/>
        <rFont val="Arial"/>
        <family val="2"/>
      </rPr>
      <t>)
*Accesorio adicional - Gorro de Baño  *Los materiales empleados en la confección, deben reunir las condiciones de durabilidad, confort, resistencia y calidad.</t>
    </r>
  </si>
  <si>
    <r>
      <t>Vestido de baño para hombre en poliester o lycra, cintura con caucho para ajuste perfecto.  Costuras doble costura en cintura, entre pierna y pierna. Tela con diseños playeros en azul rey, rojo, verde, gris, naranja, mostaza. En tallas regulares (</t>
    </r>
    <r>
      <rPr>
        <b/>
        <sz val="10"/>
        <color rgb="FF000000"/>
        <rFont val="Arial"/>
        <family val="2"/>
      </rPr>
      <t>Talla 38</t>
    </r>
    <r>
      <rPr>
        <sz val="10"/>
        <color rgb="FF000000"/>
        <rFont val="Arial"/>
        <family val="2"/>
      </rPr>
      <t>)
*Accesorio adicional - Gorro de Baño  *Los materiales empleados en la confección, deben reunir las condiciones de durabilidad, confort, resistencia y calidad.</t>
    </r>
  </si>
  <si>
    <r>
      <t>Vestido de baño para hombre en poliester o lycra, cintura con caucho para ajuste perfecto.  Costuras doble costura en cintura, entre pierna y pierna. Tela con diseños playeros en azul rey, rojo, verde, gris, naranja, mostaza. En tallas regulares (</t>
    </r>
    <r>
      <rPr>
        <b/>
        <sz val="10"/>
        <color rgb="FF000000"/>
        <rFont val="Arial"/>
        <family val="2"/>
      </rPr>
      <t>Talla 40</t>
    </r>
    <r>
      <rPr>
        <sz val="10"/>
        <color rgb="FF000000"/>
        <rFont val="Arial"/>
        <family val="2"/>
      </rPr>
      <t>)
*Accesorio adicional - Gorro de Baño  *Los materiales empleados en la confección, deben reunir las condiciones de durabilidad, confort, resistencia y calidad.</t>
    </r>
  </si>
  <si>
    <r>
      <t>Interior para hombre Estilo Bóxer unicolor, con recubridor.
Material Principal: mínimo un 85% algodón y resto en elastómero. El pantaloncillo debe ser confeccionado en tela tejido de punto y con proceso de pre-encogido. Empacado de manera individual por pieza, en bolsa plástica debidamente marcada.(</t>
    </r>
    <r>
      <rPr>
        <b/>
        <sz val="10"/>
        <color rgb="FF000000"/>
        <rFont val="Arial"/>
        <family val="2"/>
      </rPr>
      <t>Tallas: S</t>
    </r>
    <r>
      <rPr>
        <sz val="10"/>
        <color rgb="FF000000"/>
        <rFont val="Arial"/>
        <family val="2"/>
      </rPr>
      <t>).
Colores: negro -verde-azul oscuro, rojo.</t>
    </r>
  </si>
  <si>
    <r>
      <t>Interior para hombre Estilo Bóxer unicolor, con recubridor.
Material Principal: mínimo un 85% algodón y resto en elastómero. El pantaloncillo debe ser confeccionado en tela tejido de punto y con proceso de pre-encogido. Empacado de manera individual por pieza, en bolsa plástica debidamente marcada.(</t>
    </r>
    <r>
      <rPr>
        <b/>
        <sz val="10"/>
        <color rgb="FF000000"/>
        <rFont val="Arial"/>
        <family val="2"/>
      </rPr>
      <t>Tallas: M</t>
    </r>
    <r>
      <rPr>
        <sz val="10"/>
        <color rgb="FF000000"/>
        <rFont val="Arial"/>
        <family val="2"/>
      </rPr>
      <t xml:space="preserve"> ).
Colores: negro -verde-azul oscuro, rojo.</t>
    </r>
  </si>
  <si>
    <r>
      <t>Interior para hombre Estilo Bóxer unicolor, con recubridor.
Material Principal: mínimo un 85% algodón y resto en elastómero. El pantaloncillo debe ser confeccionado en tela tejido de punto y con proceso de pre-encogido. Empacado de manera individual por pieza, en bolsa plástica debidamente marcada.(</t>
    </r>
    <r>
      <rPr>
        <b/>
        <sz val="10"/>
        <color rgb="FF000000"/>
        <rFont val="Arial"/>
        <family val="2"/>
      </rPr>
      <t>Tallas: L</t>
    </r>
    <r>
      <rPr>
        <sz val="10"/>
        <color rgb="FF000000"/>
        <rFont val="Arial"/>
        <family val="2"/>
      </rPr>
      <t xml:space="preserve"> ).
Colores: negro -verde-azul oscuro, rojo.</t>
    </r>
  </si>
  <si>
    <r>
      <t>Interior para hombre Estilo Bóxer unicolor, con recubridor.
Material Principal: mínimo un 85% algodón y resto en elastómero. El pantaloncillo debe ser confeccionado en tela tejido de punto y con proceso de pre-encogido. Empacado de manera individual por pieza, en bolsa plástica debidamente marcada.(</t>
    </r>
    <r>
      <rPr>
        <b/>
        <sz val="10"/>
        <color rgb="FF000000"/>
        <rFont val="Arial"/>
        <family val="2"/>
      </rPr>
      <t>Tallas: XL</t>
    </r>
    <r>
      <rPr>
        <sz val="10"/>
        <color rgb="FF000000"/>
        <rFont val="Arial"/>
        <family val="2"/>
      </rPr>
      <t>).
Colores: negro -verde-azul oscuro, rojo.</t>
    </r>
  </si>
  <si>
    <r>
      <t>Sudadera de dos piezas unisex resistente y que no encoja, mezclas de algodón y poliéster (como 60/40 o 50/50), o materiales sintéticos de alto rendimiento, que permitan el lavado en maquina, la chaqueta debe estar compuesta capucha, un bolsillo delantero, manga larga con resorte, en cintura y puños de la chaqueta, sin cremalleras
Pantalón con pretina encauchada y cordón ajustable, bota recta, con bolsillos en los costados. Sin bordados de ningún tipo de marca.  Colores juveniles variados,  (</t>
    </r>
    <r>
      <rPr>
        <b/>
        <sz val="10"/>
        <color rgb="FF000000"/>
        <rFont val="Arial"/>
        <family val="2"/>
      </rPr>
      <t>Tallas: S</t>
    </r>
    <r>
      <rPr>
        <sz val="10"/>
        <color rgb="FF000000"/>
        <rFont val="Arial"/>
        <family val="2"/>
      </rPr>
      <t xml:space="preserve">). </t>
    </r>
  </si>
  <si>
    <r>
      <t>Sudadera de dos piezas unisex resistente y que no encoja, mezclas de algodón y poliéster (como 60/40 o 50/50), o materiales sintéticos de alto rendimiento, que permitan el lavado en maquina, la chaqueta debe estar compuesta capucha, un bolsillo delantero, manga larga con resorte, en cintura y puños de la chaqueta, sin cremalleras
Pantalón con pretina encauchada y cordón ajustable, bota recta, con bolsillos en los costados. Sin bordados de ningún tipo de marca.  Colores juveniles variados,  (</t>
    </r>
    <r>
      <rPr>
        <b/>
        <sz val="10"/>
        <color rgb="FF000000"/>
        <rFont val="Arial"/>
        <family val="2"/>
      </rPr>
      <t>Tallas: M</t>
    </r>
    <r>
      <rPr>
        <sz val="10"/>
        <color rgb="FF000000"/>
        <rFont val="Arial"/>
        <family val="2"/>
      </rPr>
      <t xml:space="preserve"> ). </t>
    </r>
  </si>
  <si>
    <r>
      <t>Sudadera de dos piezas unisex resistente y que no encoja, mezclas de algodón y poliéster (como 60/40 o 50/50), o materiales sintéticos de alto rendimiento, que permitan el lavado en maquina, la chaqueta debe estar compuesta capucha, un bolsillo delantero, manga larga con resorte, en cintura y puños de la chaqueta, sin cremalleras
Pantalón con pretina encauchada y cordón ajustable, bota recta, con bolsillos en los costados. Sin bordados de ningún tipo de marca.  Colores juveniles variados,  (</t>
    </r>
    <r>
      <rPr>
        <b/>
        <sz val="10"/>
        <color rgb="FF000000"/>
        <rFont val="Arial"/>
        <family val="2"/>
      </rPr>
      <t>Tallas: L</t>
    </r>
    <r>
      <rPr>
        <sz val="10"/>
        <color rgb="FF000000"/>
        <rFont val="Arial"/>
        <family val="2"/>
      </rPr>
      <t xml:space="preserve">). </t>
    </r>
  </si>
  <si>
    <r>
      <t>Sudadera de dos piezas unisex resistente y que no encoja, mezclas de algodón y poliéster (como 60/40 o 50/50), o materiales sintéticos de alto rendimiento, que permitan el lavado en maquina, la chaqueta debe estar compuesta capucha, un bolsillo delantero, manga larga con resorte, en cintura y puños de la chaqueta, sin cremalleras
Pantalón con pretina encauchada y cordón ajustable, bota recta, con bolsillos en los costados. Sin bordados de ningún tipo de marca.  Colores juveniles variados,  (</t>
    </r>
    <r>
      <rPr>
        <b/>
        <sz val="10"/>
        <color rgb="FF000000"/>
        <rFont val="Arial"/>
        <family val="2"/>
      </rPr>
      <t>Tallas: XL</t>
    </r>
    <r>
      <rPr>
        <sz val="10"/>
        <color rgb="FF000000"/>
        <rFont val="Arial"/>
        <family val="2"/>
      </rPr>
      <t xml:space="preserve">). </t>
    </r>
  </si>
  <si>
    <r>
      <t>Sudadera de dos piezas unisex resistente y que no encoja, mezclas de algodón y poliéster (como 60/40 o 50/50), o materiales sintéticos de alto rendimiento, que permitan el lavado en maquina, la chaqueta debe estar compuesta capucha, un bolsillo delantero, manga larga con resorte, en cintura y puños de la chaqueta, sin cremalleras
Pantalón con pretina encauchada y cordón ajustable, bota recta, con bolsillos en los costados. Sin bordados de ningún tipo de marca.  Colores juveniles variados,  (</t>
    </r>
    <r>
      <rPr>
        <b/>
        <sz val="10"/>
        <color rgb="FF000000"/>
        <rFont val="Arial"/>
        <family val="2"/>
      </rPr>
      <t>Tallas: XXL</t>
    </r>
    <r>
      <rPr>
        <sz val="10"/>
        <color rgb="FF000000"/>
        <rFont val="Arial"/>
        <family val="2"/>
      </rPr>
      <t xml:space="preserve">). </t>
    </r>
  </si>
  <si>
    <r>
      <t>Sudadera tipo tres rayas, dos piezas compuesto por chaqueta y pantalón. Confeccionada en material tipo náutica antifluido, combinada en dos tonos, colores Blanco, Negro, Azul, Amarillo, Rojo, Verde, Naranja La chaqueta debe estar compuesta por 2 bolsillos laterales con cremallera en doble ribete de seguridad y cremallera en la parte delantera de la chaqueta, manga larga con resorte, en cintura y puños de la chaqueta. Pantalón con pretina encauchada y cordón ajustable, bota recta, Con bolsillos en los costados, sistema de cierre con cremallera esta sudadera debe estar elaborada en tejido de punto, forrado en malla blanca. Sin bordados de ningún tipo de marca, todas las costuras deben estar completas, sin hilos sueltos remates inadecuados y manchas, empacado de manera individual por pieza, en bolsa plástica debidamente marcada. Rotulado: la prenda debe tener la marca del Proveedor o del fabricante. La marquilla de composición y origen debe estar insertada en la costura de confección y no debe tener empates o sobrepuestos (</t>
    </r>
    <r>
      <rPr>
        <b/>
        <sz val="10"/>
        <color rgb="FF000000"/>
        <rFont val="Arial"/>
        <family val="2"/>
      </rPr>
      <t>Tallas: S</t>
    </r>
    <r>
      <rPr>
        <sz val="10"/>
        <color rgb="FF000000"/>
        <rFont val="Arial"/>
        <family val="2"/>
      </rPr>
      <t xml:space="preserve">). </t>
    </r>
  </si>
  <si>
    <r>
      <t>Sudadera tipo tres rayas, dos piezas compuesto por chaqueta y pantalón. Confeccionada en material tipo náutica antifluido, combinada en dos tonos, colores Blanco, Negro, Azul, Amarillo, Rojo, Verde, Naranja La chaqueta debe estar compuesta por 2 bolsillos laterales con cremallera en doble ribete de seguridad y cremallera en la parte delantera de la chaqueta, manga larga con resorte, en cintura y puños de la chaqueta. Pantalón con pretina encauchada y cordón ajustable, bota recta, Con bolsillos en los costados, sistema de cierre con cremallera esta sudadera debe estar elaborada en tejido de punto, forrado en malla blanca. Sin bordados de ningún tipo de marca, todas las costuras deben estar completas, sin hilos sueltos remates inadecuados y manchas, empacado de manera individual por pieza, en bolsa plástica debidamente marcada. Rotulado: la prenda debe tener la marca del Proveedor o del fabricante. La marquilla de composición y origen debe estar insertada en la costura de confección y no debe tener empates o sobrepuestos (</t>
    </r>
    <r>
      <rPr>
        <b/>
        <sz val="10"/>
        <color rgb="FF000000"/>
        <rFont val="Arial"/>
        <family val="2"/>
      </rPr>
      <t>Tallas: M</t>
    </r>
    <r>
      <rPr>
        <sz val="10"/>
        <color rgb="FF000000"/>
        <rFont val="Arial"/>
        <family val="2"/>
      </rPr>
      <t xml:space="preserve"> ). </t>
    </r>
  </si>
  <si>
    <r>
      <t>Sudadera tipo tres rayas, dos piezas compuesto por chaqueta y pantalón. Confeccionada en material tipo náutica antifluido, combinada en dos tonos, colores Blanco, Negro, Azul, Amarillo, Rojo, Verde, Naranja La chaqueta debe estar compuesta por 2 bolsillos laterales con cremallera en doble ribete de seguridad y cremallera en la parte delantera de la chaqueta, manga larga con resorte, en cintura y puños de la chaqueta. Pantalón con pretina encauchada y cordón ajustable, bota recta, Con bolsillos en los costados, sistema de cierre con cremallera esta sudadera debe estar elaborada en tejido de punto, forrado en malla blanca. Sin bordados de ningún tipo de marca, todas las costuras deben estar completas, sin hilos sueltos remates inadecuados y manchas, empacado de manera individual por pieza, en bolsa plástica debidamente marcada. Rotulado: la prenda debe tener la marca del Proveedor o del fabricante. La marquilla de composición y origen debe estar insertada en la costura de confección y no debe tener empates o sobrepuestos (</t>
    </r>
    <r>
      <rPr>
        <b/>
        <sz val="10"/>
        <color rgb="FF000000"/>
        <rFont val="Arial"/>
        <family val="2"/>
      </rPr>
      <t>Tallas:  L</t>
    </r>
    <r>
      <rPr>
        <sz val="10"/>
        <color rgb="FF000000"/>
        <rFont val="Arial"/>
        <family val="2"/>
      </rPr>
      <t xml:space="preserve"> ). </t>
    </r>
  </si>
  <si>
    <r>
      <t>Sudadera tipo tres rayas, dos piezas compuesto por chaqueta y pantalón. Confeccionada en material tipo náutica antifluido, combinada en dos tonos, colores Blanco, Negro, Azul, Amarillo, Rojo, Verde, Naranja La chaqueta debe estar compuesta por 2 bolsillos laterales con cremallera en doble ribete de seguridad y cremallera en la parte delantera de la chaqueta, manga larga con resorte, en cintura y puños de la chaqueta. Pantalón con pretina encauchada y cordón ajustable, bota recta, Con bolsillos en los costados, sistema de cierre con cremallera esta sudadera debe estar elaborada en tejido de punto, forrado en malla blanca. Sin bordados de ningún tipo de marca, todas las costuras deben estar completas, sin hilos sueltos remates inadecuados y manchas, empacado de manera individual por pieza, en bolsa plástica debidamente marcada. Rotulado: la prenda debe tener la marca del Proveedor o del fabricante. La marquilla de composición y origen debe estar insertada en la costura de confección y no debe tener empates o sobrepuestos (</t>
    </r>
    <r>
      <rPr>
        <b/>
        <sz val="10"/>
        <color rgb="FF000000"/>
        <rFont val="Arial"/>
        <family val="2"/>
      </rPr>
      <t>Tallas: XL</t>
    </r>
    <r>
      <rPr>
        <sz val="10"/>
        <color rgb="FF000000"/>
        <rFont val="Arial"/>
        <family val="2"/>
      </rPr>
      <t xml:space="preserve">). </t>
    </r>
  </si>
  <si>
    <r>
      <t xml:space="preserve">Suéter de lana 100%, abierto, cierre de botones en la parte delantera, cuello en V, tejido en llave cerrada, terminaciones en canalé.
</t>
    </r>
    <r>
      <rPr>
        <b/>
        <sz val="10"/>
        <color rgb="FF000000"/>
        <rFont val="Arial"/>
        <family val="2"/>
      </rPr>
      <t>Tallas S</t>
    </r>
  </si>
  <si>
    <r>
      <t xml:space="preserve">Suéter de lana 100%, abierto, cierre de botones en la parte delantera, cuello en V, tejido en llave cerrada, terminaciones en canalé.
</t>
    </r>
    <r>
      <rPr>
        <b/>
        <sz val="10"/>
        <color rgb="FF000000"/>
        <rFont val="Arial"/>
        <family val="2"/>
      </rPr>
      <t>Tallas M</t>
    </r>
  </si>
  <si>
    <r>
      <t xml:space="preserve">Suéter de lana 100%, abierto, cierre de botones en la parte delantera, cuello en V, tejido en llave cerrada, terminaciones en canalé.
</t>
    </r>
    <r>
      <rPr>
        <b/>
        <sz val="10"/>
        <color rgb="FF000000"/>
        <rFont val="Arial"/>
        <family val="2"/>
      </rPr>
      <t>Tallas  L</t>
    </r>
  </si>
  <si>
    <r>
      <t>Elaborado sin costuras, diseño con cargadera liviana con refuerzo en sentido recto.
Composición: Mínimo 70 % algodón, y  los demás componentes pueden estar compuestos por Elastano o poliamida.
Colores variados surtidos, con o sin diseño estampados infantiles.
En tallas regulares para dama (</t>
    </r>
    <r>
      <rPr>
        <b/>
        <sz val="10"/>
        <color rgb="FF000000"/>
        <rFont val="Arial"/>
        <family val="2"/>
      </rPr>
      <t>Tallas: S</t>
    </r>
    <r>
      <rPr>
        <sz val="10"/>
        <color rgb="FF000000"/>
        <rFont val="Arial"/>
        <family val="2"/>
      </rPr>
      <t>)</t>
    </r>
  </si>
  <si>
    <r>
      <t>Elaborado sin costuras, diseño con cargadera liviana con refuerzo en sentido recto.
Composición: Mínimo 70 % algodón, y  los demás componentes pueden estar compuestos por Elastano o poliamida.
Colores variados surtidos, con o sin diseño estampados infantiles.
En tallas regulares para dama (</t>
    </r>
    <r>
      <rPr>
        <b/>
        <sz val="10"/>
        <color rgb="FF000000"/>
        <rFont val="Arial"/>
        <family val="2"/>
      </rPr>
      <t>Tallas: M</t>
    </r>
    <r>
      <rPr>
        <sz val="10"/>
        <color rgb="FF000000"/>
        <rFont val="Arial"/>
        <family val="2"/>
      </rPr>
      <t xml:space="preserve"> )</t>
    </r>
  </si>
  <si>
    <r>
      <t>Elaborado sin costuras, diseño con cargadera liviana con refuerzo en sentido recto.
Composición: Mínimo 70 % algodón, y  los demás componentes pueden estar compuestos por Elastano o poliamida.
Colores variados surtidos, con o sin diseño estampados infantiles.
En tallas regulares para dama (</t>
    </r>
    <r>
      <rPr>
        <b/>
        <sz val="10"/>
        <color rgb="FF000000"/>
        <rFont val="Arial"/>
        <family val="2"/>
      </rPr>
      <t>Tallas: L</t>
    </r>
    <r>
      <rPr>
        <sz val="10"/>
        <color rgb="FF000000"/>
        <rFont val="Arial"/>
        <family val="2"/>
      </rPr>
      <t>)</t>
    </r>
  </si>
  <si>
    <r>
      <t>Elaborado sin costuras, diseño con cargadera liviana con refuerzo en sentido recto.
Composición: Mínimo 70 % algodón, y  los demás componentes pueden estar compuestos por Elastano o poliamida.
Colores variados surtidos, con o sin diseño estampados infantiles.
En tallas regulares para dama (</t>
    </r>
    <r>
      <rPr>
        <b/>
        <sz val="10"/>
        <color rgb="FF000000"/>
        <rFont val="Arial"/>
        <family val="2"/>
      </rPr>
      <t>Tallas:  XL</t>
    </r>
    <r>
      <rPr>
        <sz val="10"/>
        <color rgb="FF000000"/>
        <rFont val="Arial"/>
        <family val="2"/>
      </rPr>
      <t>)</t>
    </r>
  </si>
  <si>
    <r>
      <t>Elaborado sin costuras, diseño con cargadera liviana con refuerzo en sentido recto.
Composición: Mínimo 70 % algodón, y  los demás componentes pueden estar compuestos por Elastano o poliamida.
Colores variados surtidos, con o sin diseño estampados infantiles.
En tallas regulares para dama (</t>
    </r>
    <r>
      <rPr>
        <b/>
        <sz val="10"/>
        <color rgb="FF000000"/>
        <rFont val="Arial"/>
        <family val="2"/>
      </rPr>
      <t>Tallas: XXL</t>
    </r>
    <r>
      <rPr>
        <sz val="10"/>
        <color rgb="FF000000"/>
        <rFont val="Arial"/>
        <family val="2"/>
      </rPr>
      <t>)</t>
    </r>
  </si>
  <si>
    <r>
      <t xml:space="preserve">camiseta deportiva manga corta y cuello redondo color blanco fabricada en 97% (20%+/-) poliester 3% (20%+/-) elastano. antitranspirante y secado rapido. antibacterial. protección uv. </t>
    </r>
    <r>
      <rPr>
        <b/>
        <sz val="10"/>
        <color rgb="FF000000"/>
        <rFont val="Arial"/>
        <family val="2"/>
      </rPr>
      <t>tallas S</t>
    </r>
    <r>
      <rPr>
        <sz val="10"/>
        <color rgb="FF000000"/>
        <rFont val="Arial"/>
        <family val="2"/>
      </rPr>
      <t>  logo estampado no 1:  bogota. color rojo pantone 185c. logo estampado no 2:  secretaria distrital de integración social. color rojo pantone 185c. logo estampado no 3: logo del evento. color rojo pantone 185c. debe incluir envio.</t>
    </r>
  </si>
  <si>
    <r>
      <t xml:space="preserve">TENNIS UNISEX Elaborado en cuero o en material sintético con soporte textil, Suela. En P.V.C (POLI-VINILO-CLORURO) ó goma y EVA (ETIL – VINIL – ACETATO), de Alta resistencia a la abrasión. Forro interno. En material textil transpirable. Puntera y contrafuerte. En material termoplástico de retorno rápido, En poliéster 100%, Sobre-plantilla. en EVA, látex u otro material de efecto amortiguante, forrada en material textil en la parte superior, con tratamiento antibacterial., Plantilla de armado: En material sintético, de características tales que permita o facilite el Montaje de la capellada y la unión de éste conjunto con la suela, de alto poder de absorción de la humedad., Cuello: Abullonado con espuma de alta densidad. Tallas. Las diferentes tallas se deben convenir entre comprador y proveedor; principalmente se solicitarán las </t>
    </r>
    <r>
      <rPr>
        <b/>
        <sz val="9"/>
        <color rgb="FF000000"/>
        <rFont val="Arial"/>
        <family val="2"/>
      </rPr>
      <t>tallas 34</t>
    </r>
    <r>
      <rPr>
        <sz val="9"/>
        <color rgb="FF000000"/>
        <rFont val="Arial"/>
        <family val="2"/>
      </rPr>
      <t xml:space="preserve"> Diseño. El diseño del calzado deportivo debe ser tipo zapatillas con estilo moderno, anatómico y actual, de “amarrar”, con lengüeta que garantice el cierre del mismo, suministrando el Máximo de seguridad y comodidad a los pies del usuario. El forro interno en material textil debe ser integrar en la totalidad de la capellada garantizando confort y suavidad al usuario. Con cuello abullonado con espuma de alta densidad. El sistema de fabricación empleado para el ensamble del conjunto capellada – suela es cementado empleando pegantes de última tecnología reactivos con calor. COMPOSICIÓN DE LA TELA: Se efectúa dé acuerdo con lo indicado en la NTC 481 y/o NTC 1213. EMPAQUE: Cada par de tenis debe venir empacado en caja de cartón que permita la conservación, limpieza y en buen estado hasta su destino final. Acabados: El calzado no debe presentar cuños; lados y puntas arrugadas, punteras y contrafuertes marcados, cortes descentrados. El terminado del calzado no debe presentar peladuras, cortaduras, manchas de pegante, el color debe ser homogéneo. Cordones. Tipo plano o redondo según diseño del calzado, de largo adecuado y suficiente al tenis, con extremos “herretes” cubiertos de mínimo 14 mm de longitud. Ojáleles. Las perforaciones para el paso de los cordones deben poseer refuerzos con ojáleles de alta resistencia, así como una pieza interna de cuero recuperado para evitar la rotura de material al momento de tensionarlos. Suela. Según el diseño puede ser cosida a la capellada en todo su contorno. La cara de la suela en contacto con el piso debe tener un diseño en relieve que ofrezca efecto antideslizante, de agarre para superficies húmedas o secas. ROTULADO: Marquilla tejida o estampada resistente al lavado ubicado en la parte interna del calzado, que contenga la siguiente información: Nombre del confeccionista o marca registrada,</t>
    </r>
  </si>
  <si>
    <r>
      <t>TENNIS UNISEX Elaborado en cuero o en material sintético con soporte textil, Suela. En P.V.C (POLI-VINILO-CLORURO) ó goma y EVA (ETIL – VINIL – ACETATO), de Alta resistencia a la abrasión. Forro interno. En material textil transpirable. Puntera y contrafuerte. En material termoplástico de retorno rápido, En poliéster 100%, Sobre-plantilla. en EVA, látex u otro material de efecto amortiguante, forrada en material textil en la parte superior, con tratamiento antibacterial., Plantilla de armado: En material sintético, de características tales que permita o facilite el Montaje de la capellada y la unión de éste conjunto con la suela, de alto poder de absorción de la humedad., Cuello: Abullonado con espuma de alta densidad. Tallas. Las diferentes tallas se deben convenir entre comprador y proveedor; principalmente se solicitarán las</t>
    </r>
    <r>
      <rPr>
        <b/>
        <sz val="9"/>
        <color rgb="FF000000"/>
        <rFont val="Arial"/>
        <family val="2"/>
      </rPr>
      <t xml:space="preserve"> tallas 35</t>
    </r>
    <r>
      <rPr>
        <sz val="9"/>
        <color rgb="FF000000"/>
        <rFont val="Arial"/>
        <family val="2"/>
      </rPr>
      <t>. Diseño. El diseño del calzado deportivo debe ser tipo zapatillas con estilo moderno, anatómico y actual, de “amarrar”, con lengüeta que garantice el cierre del mismo, suministrando el Máximo de seguridad y comodidad a los pies del usuario. El forro interno en material textil debe ser integrar en la totalidad de la capellada garantizando confort y suavidad al usuario. Con cuello abullonado con espuma de alta densidad. El sistema de fabricación empleado para el ensamble del conjunto capellada – suela es cementado empleando pegantes de última tecnología reactivos con calor. COMPOSICIÓN DE LA TELA: Se efectúa dé acuerdo con lo indicado en la NTC 481 y/o NTC 1213. EMPAQUE: Cada par de tenis debe venir empacado en caja de cartón que permita la conservación, limpieza y en buen estado hasta su destino final. Acabados: El calzado no debe presentar cuños; lados y puntas arrugadas, punteras y contrafuertes marcados, cortes descentrados. El terminado del calzado no debe presentar peladuras, cortaduras, manchas de pegante, el color debe ser homogéneo. Cordones. Tipo plano o redondo según diseño del calzado, de largo adecuado y suficiente al tenis, con extremos “herretes” cubiertos de mínimo 14 mm de longitud. Ojáleles. Las perforaciones para el paso de los cordones deben poseer refuerzos con ojáleles de alta resistencia, así como una pieza interna de cuero recuperado para evitar la rotura de material al momento de tensionarlos. Suela. Según el diseño puede ser cosida a la capellada en todo su contorno. La cara de la suela en contacto con el piso debe tener un diseño en relieve que ofrezca efecto antideslizante, de agarre para superficies húmedas o secas. ROTULADO: Marquilla tejida o estampada resistente al lavado ubicado en la parte interna del calzado, que contenga la siguiente información: Nombre del confeccionista o marca registrada,</t>
    </r>
  </si>
  <si>
    <r>
      <t xml:space="preserve">TENNIS UNISEX Elaborado en cuero o en material sintético con soporte textil, Suela. En P.V.C (POLI-VINILO-CLORURO) ó goma y EVA (ETIL – VINIL – ACETATO), de Alta resistencia a la abrasión. Forro interno. En material textil transpirable. Puntera y contrafuerte. En material termoplástico de retorno rápido, En poliéster 100%, Sobre-plantilla. en EVA, látex u otro material de efecto amortiguante, forrada en material textil en la parte superior, con tratamiento antibacterial., Plantilla de armado: En material sintético, de características tales que permita o facilite el Montaje de la capellada y la unión de éste conjunto con la suela, de alto poder de absorción de la humedad., Cuello: Abullonado con espuma de alta densidad. Tallas. Las diferentes tallas se deben convenir entre comprador y proveedor; principalmente se solicitarán las </t>
    </r>
    <r>
      <rPr>
        <b/>
        <sz val="9"/>
        <color rgb="FF000000"/>
        <rFont val="Arial"/>
        <family val="2"/>
      </rPr>
      <t>tallas 36</t>
    </r>
    <r>
      <rPr>
        <sz val="9"/>
        <color rgb="FF000000"/>
        <rFont val="Arial"/>
        <family val="2"/>
      </rPr>
      <t>. Diseño. El diseño del calzado deportivo debe ser tipo zapatillas con estilo moderno, anatómico y actual, de “amarrar”, con lengüeta que garantice el cierre del mismo, suministrando el Máximo de seguridad y comodidad a los pies del usuario. El forro interno en material textil debe ser integrar en la totalidad de la capellada garantizando confort y suavidad al usuario. Con cuello abullonado con espuma de alta densidad. El sistema de fabricación empleado para el ensamble del conjunto capellada – suela es cementado empleando pegantes de última tecnología reactivos con calor. COMPOSICIÓN DE LA TELA: Se efectúa dé acuerdo con lo indicado en la NTC 481 y/o NTC 1213. EMPAQUE: Cada par de tenis debe venir empacado en caja de cartón que permita la conservación, limpieza y en buen estado hasta su destino final. Acabados: El calzado no debe presentar cuños; lados y puntas arrugadas, punteras y contrafuertes marcados, cortes descentrados. El terminado del calzado no debe presentar peladuras, cortaduras, manchas de pegante, el color debe ser homogéneo. Cordones. Tipo plano o redondo según diseño del calzado, de largo adecuado y suficiente al tenis, con extremos “herretes” cubiertos de mínimo 14 mm de longitud. Ojáleles. Las perforaciones para el paso de los cordones deben poseer refuerzos con ojáleles de alta resistencia, así como una pieza interna de cuero recuperado para evitar la rotura de material al momento de tensionarlos. Suela. Según el diseño puede ser cosida a la capellada en todo su contorno. La cara de la suela en contacto con el piso debe tener un diseño en relieve que ofrezca efecto antideslizante, de agarre para superficies húmedas o secas. ROTULADO: Marquilla tejida o estampada resistente al lavado ubicado en la parte interna del calzado, que contenga la siguiente información: Nombre del confeccionista o marca registrada,</t>
    </r>
  </si>
  <si>
    <r>
      <t xml:space="preserve">TENNIS UNISEX Elaborado en cuero o en material sintético con soporte textil, Suela. En P.V.C (POLI-VINILO-CLORURO) ó goma y EVA (ETIL – VINIL – ACETATO), de Alta resistencia a la abrasión. Forro interno. En material textil transpirable. Puntera y contrafuerte. En material termoplástico de retorno rápido, En poliéster 100%, Sobre-plantilla. en EVA, látex u otro material de efecto amortiguante, forrada en material textil en la parte superior, con tratamiento antibacterial., Plantilla de armado: En material sintético, de características tales que permita o facilite el Montaje de la capellada y la unión de éste conjunto con la suela, de alto poder de absorción de la humedad., Cuello: Abullonado con espuma de alta densidad. Tallas. Las diferentes tallas se deben convenir entre comprador y proveedor; principalmente se solicitarán las </t>
    </r>
    <r>
      <rPr>
        <b/>
        <sz val="9"/>
        <color rgb="FF000000"/>
        <rFont val="Arial"/>
        <family val="2"/>
      </rPr>
      <t>tallas 37</t>
    </r>
    <r>
      <rPr>
        <sz val="9"/>
        <color rgb="FF000000"/>
        <rFont val="Arial"/>
        <family val="2"/>
      </rPr>
      <t>. Diseño. El diseño del calzado deportivo debe ser tipo zapatillas con estilo moderno, anatómico y actual, de “amarrar”, con lengüeta que garantice el cierre del mismo, suministrando el Máximo de seguridad y comodidad a los pies del usuario. El forro interno en material textil debe ser integrar en la totalidad de la capellada garantizando confort y suavidad al usuario. Con cuello abullonado con espuma de alta densidad. El sistema de fabricación empleado para el ensamble del conjunto capellada – suela es cementado empleando pegantes de última tecnología reactivos con calor. COMPOSICIÓN DE LA TELA: Se efectúa dé acuerdo con lo indicado en la NTC 481 y/o NTC 1213. EMPAQUE: Cada par de tenis debe venir empacado en caja de cartón que permita la conservación, limpieza y en buen estado hasta su destino final. Acabados: El calzado no debe presentar cuños; lados y puntas arrugadas, punteras y contrafuertes marcados, cortes descentrados. El terminado del calzado no debe presentar peladuras, cortaduras, manchas de pegante, el color debe ser homogéneo. Cordones. Tipo plano o redondo según diseño del calzado, de largo adecuado y suficiente al tenis, con extremos “herretes” cubiertos de mínimo 14 mm de longitud. Ojáleles. Las perforaciones para el paso de los cordones deben poseer refuerzos con ojáleles de alta resistencia, así como una pieza interna de cuero recuperado para evitar la rotura de material al momento de tensionarlos. Suela. Según el diseño puede ser cosida a la capellada en todo su contorno. La cara de la suela en contacto con el piso debe tener un diseño en relieve que ofrezca efecto antideslizante, de agarre para superficies húmedas o secas. ROTULADO: Marquilla tejida o estampada resistente al lavado ubicado en la parte interna del calzado, que contenga la siguiente información: Nombre del confeccionista o marca registrada,</t>
    </r>
  </si>
  <si>
    <r>
      <t xml:space="preserve">TENNIS UNISEX Elaborado en cuero o en material sintético con soporte textil, Suela. En P.V.C (POLI-VINILO-CLORURO) ó goma y EVA (ETIL – VINIL – ACETATO), de Alta resistencia a la abrasión. Forro interno. En material textil transpirable. Puntera y contrafuerte. En material termoplástico de retorno rápido, En poliéster 100%, Sobre-plantilla. en EVA, látex u otro material de efecto amortiguante, forrada en material textil en la parte superior, con tratamiento antibacterial., Plantilla de armado: En material sintético, de características tales que permita o facilite el Montaje de la capellada y la unión de éste conjunto con la suela, de alto poder de absorción de la humedad., Cuello: Abullonado con espuma de alta densidad. Tallas. Las diferentes tallas se deben convenir entre comprador y proveedor; principalmente se solicitarán las </t>
    </r>
    <r>
      <rPr>
        <b/>
        <sz val="9"/>
        <color rgb="FF000000"/>
        <rFont val="Arial"/>
        <family val="2"/>
      </rPr>
      <t>tallas 38</t>
    </r>
    <r>
      <rPr>
        <sz val="9"/>
        <color rgb="FF000000"/>
        <rFont val="Arial"/>
        <family val="2"/>
      </rPr>
      <t>. Diseño. El diseño del calzado deportivo debe ser tipo zapatillas con estilo moderno, anatómico y actual, de “amarrar”, con lengüeta que garantice el cierre del mismo, suministrando el Máximo de seguridad y comodidad a los pies del usuario. El forro interno en material textil debe ser integrar en la totalidad de la capellada garantizando confort y suavidad al usuario. Con cuello abullonado con espuma de alta densidad. El sistema de fabricación empleado para el ensamble del conjunto capellada – suela es cementado empleando pegantes de última tecnología reactivos con calor. COMPOSICIÓN DE LA TELA: Se efectúa dé acuerdo con lo indicado en la NTC 481 y/o NTC 1213. EMPAQUE: Cada par de tenis debe venir empacado en caja de cartón que permita la conservación, limpieza y en buen estado hasta su destino final. Acabados: El calzado no debe presentar cuños; lados y puntas arrugadas, punteras y contrafuertes marcados, cortes descentrados. El terminado del calzado no debe presentar peladuras, cortaduras, manchas de pegante, el color debe ser homogéneo. Cordones. Tipo plano o redondo según diseño del calzado, de largo adecuado y suficiente al tenis, con extremos “herretes” cubiertos de mínimo 14 mm de longitud. Ojáleles. Las perforaciones para el paso de los cordones deben poseer refuerzos con ojáleles de alta resistencia, así como una pieza interna de cuero recuperado para evitar la rotura de material al momento de tensionarlos. Suela. Según el diseño puede ser cosida a la capellada en todo su contorno. La cara de la suela en contacto con el piso debe tener un diseño en relieve que ofrezca efecto antideslizante, de agarre para superficies húmedas o secas. ROTULADO: Marquilla tejida o estampada resistente al lavado ubicado en la parte interna del calzado, que contenga la siguiente información: Nombre del confeccionista o marca registrada,</t>
    </r>
  </si>
  <si>
    <r>
      <t xml:space="preserve">TENNIS UNISEX Elaborado en cuero o en material sintético con soporte textil, Suela. En P.V.C (POLI-VINILO-CLORURO) ó goma y EVA (ETIL – VINIL – ACETATO), de Alta resistencia a la abrasión. Forro interno. En material textil transpirable. Puntera y contrafuerte. En material termoplástico de retorno rápido, En poliéster 100%, Sobre-plantilla. en EVA, látex u otro material de efecto amortiguante, forrada en material textil en la parte superior, con tratamiento antibacterial., Plantilla de armado: En material sintético, de características tales que permita o facilite el Montaje de la capellada y la unión de éste conjunto con la suela, de alto poder de absorción de la humedad., Cuello: Abullonado con espuma de alta densidad. Tallas. Las diferentes tallas se deben convenir entre comprador y proveedor; principalmente se solicitarán las </t>
    </r>
    <r>
      <rPr>
        <b/>
        <sz val="9"/>
        <color rgb="FF000000"/>
        <rFont val="Arial"/>
        <family val="2"/>
      </rPr>
      <t>tallas 39</t>
    </r>
    <r>
      <rPr>
        <sz val="9"/>
        <color rgb="FF000000"/>
        <rFont val="Arial"/>
        <family val="2"/>
      </rPr>
      <t>. Diseño. El diseño del calzado deportivo debe ser tipo zapatillas con estilo moderno, anatómico y actual, de “amarrar”, con lengüeta que garantice el cierre del mismo, suministrando el Máximo de seguridad y comodidad a los pies del usuario. El forro interno en material textil debe ser integrar en la totalidad de la capellada garantizando confort y suavidad al usuario. Con cuello abullonado con espuma de alta densidad. El sistema de fabricación empleado para el ensamble del conjunto capellada – suela es cementado empleando pegantes de última tecnología reactivos con calor. COMPOSICIÓN DE LA TELA: Se efectúa dé acuerdo con lo indicado en la NTC 481 y/o NTC 1213. EMPAQUE: Cada par de tenis debe venir empacado en caja de cartón que permita la conservación, limpieza y en buen estado hasta su destino final. Acabados: El calzado no debe presentar cuños; lados y puntas arrugadas, punteras y contrafuertes marcados, cortes descentrados. El terminado del calzado no debe presentar peladuras, cortaduras, manchas de pegante, el color debe ser homogéneo. Cordones. Tipo plano o redondo según diseño del calzado, de largo adecuado y suficiente al tenis, con extremos “herretes” cubiertos de mínimo 14 mm de longitud. Ojáleles. Las perforaciones para el paso de los cordones deben poseer refuerzos con ojáleles de alta resistencia, así como una pieza interna de cuero recuperado para evitar la rotura de material al momento de tensionarlos. Suela. Según el diseño puede ser cosida a la capellada en todo su contorno. La cara de la suela en contacto con el piso debe tener un diseño en relieve que ofrezca efecto antideslizante, de agarre para superficies húmedas o secas. ROTULADO: Marquilla tejida o estampada resistente al lavado ubicado en la parte interna del calzado, que contenga la siguiente información: Nombre del confeccionista o marca registrada,</t>
    </r>
  </si>
  <si>
    <r>
      <t xml:space="preserve">TENNIS UNISEX Elaborado en cuero o en material sintético con soporte textil, Suela. En P.V.C (POLI-VINILO-CLORURO) ó goma y EVA (ETIL – VINIL – ACETATO), de Alta resistencia a la abrasión. Forro interno. En material textil transpirable. Puntera y contrafuerte. En material termoplástico de retorno rápido, En poliéster 100%, Sobre-plantilla. en EVA, látex u otro material de efecto amortiguante, forrada en material textil en la parte superior, con tratamiento antibacterial., Plantilla de armado: En material sintético, de características tales que permita o facilite el Montaje de la capellada y la unión de éste conjunto con la suela, de alto poder de absorción de la humedad., Cuello: Abullonado con espuma de alta densidad. Tallas. Las diferentes tallas se deben convenir entre comprador y proveedor; principalmente se solicitarán las </t>
    </r>
    <r>
      <rPr>
        <b/>
        <sz val="9"/>
        <color rgb="FF000000"/>
        <rFont val="Arial"/>
        <family val="2"/>
      </rPr>
      <t>tallas 40</t>
    </r>
    <r>
      <rPr>
        <sz val="9"/>
        <color rgb="FF000000"/>
        <rFont val="Arial"/>
        <family val="2"/>
      </rPr>
      <t>. Diseño. El diseño del calzado deportivo debe ser tipo zapatillas con estilo moderno, anatómico y actual, de “amarrar”, con lengüeta que garantice el cierre del mismo, suministrando el Máximo de seguridad y comodidad a los pies del usuario. El forro interno en material textil debe ser integrar en la totalidad de la capellada garantizando confort y suavidad al usuario. Con cuello abullonado con espuma de alta densidad. El sistema de fabricación empleado para el ensamble del conjunto capellada – suela es cementado empleando pegantes de última tecnología reactivos con calor. COMPOSICIÓN DE LA TELA: Se efectúa dé acuerdo con lo indicado en la NTC 481 y/o NTC 1213. EMPAQUE: Cada par de tenis debe venir empacado en caja de cartón que permita la conservación, limpieza y en buen estado hasta su destino final. Acabados: El calzado no debe presentar cuños; lados y puntas arrugadas, punteras y contrafuertes marcados, cortes descentrados. El terminado del calzado no debe presentar peladuras, cortaduras, manchas de pegante, el color debe ser homogéneo. Cordones. Tipo plano o redondo según diseño del calzado, de largo adecuado y suficiente al tenis, con extremos “herretes” cubiertos de mínimo 14 mm de longitud. Ojáleles. Las perforaciones para el paso de los cordones deben poseer refuerzos con ojáleles de alta resistencia, así como una pieza interna de cuero recuperado para evitar la rotura de material al momento de tensionarlos. Suela. Según el diseño puede ser cosida a la capellada en todo su contorno. La cara de la suela en contacto con el piso debe tener un diseño en relieve que ofrezca efecto antideslizante, de agarre para superficies húmedas o secas. ROTULADO: Marquilla tejida o estampada resistente al lavado ubicado en la parte interna del calzado, que contenga la siguiente información: Nombre del confeccionista o marca registrada,</t>
    </r>
  </si>
  <si>
    <r>
      <t xml:space="preserve">TENNIS UNISEX Elaborado en cuero o en material sintético con soporte textil, Suela. En P.V.C (POLI-VINILO-CLORURO) ó goma y EVA (ETIL – VINIL – ACETATO), de Alta resistencia a la abrasión. Forro interno. En material textil transpirable. Puntera y contrafuerte. En material termoplástico de retorno rápido, En poliéster 100%, Sobre-plantilla. en EVA, látex u otro material de efecto amortiguante, forrada en material textil en la parte superior, con tratamiento antibacterial., Plantilla de armado: En material sintético, de características tales que permita o facilite el Montaje de la capellada y la unión de éste conjunto con la suela, de alto poder de absorción de la humedad., Cuello: Abullonado con espuma de alta densidad. Tallas. Las diferentes tallas se deben convenir entre comprador y proveedor; principalmente se solicitarán las </t>
    </r>
    <r>
      <rPr>
        <b/>
        <sz val="9"/>
        <color rgb="FF000000"/>
        <rFont val="Arial"/>
        <family val="2"/>
      </rPr>
      <t>tallas 41</t>
    </r>
    <r>
      <rPr>
        <sz val="9"/>
        <color rgb="FF000000"/>
        <rFont val="Arial"/>
        <family val="2"/>
      </rPr>
      <t>. Diseño. El diseño del calzado deportivo debe ser tipo zapatillas con estilo moderno, anatómico y actual, de “amarrar”, con lengüeta que garantice el cierre del mismo, suministrando el Máximo de seguridad y comodidad a los pies del usuario. El forro interno en material textil debe ser integrar en la totalidad de la capellada garantizando confort y suavidad al usuario. Con cuello abullonado con espuma de alta densidad. El sistema de fabricación empleado para el ensamble del conjunto capellada – suela es cementado empleando pegantes de última tecnología reactivos con calor. COMPOSICIÓN DE LA TELA: Se efectúa dé acuerdo con lo indicado en la NTC 481 y/o NTC 1213. EMPAQUE: Cada par de tenis debe venir empacado en caja de cartón que permita la conservación, limpieza y en buen estado hasta su destino final. Acabados: El calzado no debe presentar cuños; lados y puntas arrugadas, punteras y contrafuertes marcados, cortes descentrados. El terminado del calzado no debe presentar peladuras, cortaduras, manchas de pegante, el color debe ser homogéneo. Cordones. Tipo plano o redondo según diseño del calzado, de largo adecuado y suficiente al tenis, con extremos “herretes” cubiertos de mínimo 14 mm de longitud. Ojáleles. Las perforaciones para el paso de los cordones deben poseer refuerzos con ojáleles de alta resistencia, así como una pieza interna de cuero recuperado para evitar la rotura de material al momento de tensionarlos. Suela. Según el diseño puede ser cosida a la capellada en todo su contorno. La cara de la suela en contacto con el piso debe tener un diseño en relieve que ofrezca efecto antideslizante, de agarre para superficies húmedas o secas. ROTULADO: Marquilla tejida o estampada resistente al lavado ubicado en la parte interna del calzado, que contenga la siguiente información: Nombre del confeccionista o marca registrada,</t>
    </r>
  </si>
  <si>
    <r>
      <t xml:space="preserve">TENNIS UNISEX Elaborado en cuero o en material sintético con soporte textil, Suela. En P.V.C (POLI-VINILO-CLORURO) ó goma y EVA (ETIL – VINIL – ACETATO), de Alta resistencia a la abrasión. Forro interno. En material textil transpirable. Puntera y contrafuerte. En material termoplástico de retorno rápido, En poliéster 100%, Sobre-plantilla. en EVA, látex u otro material de efecto amortiguante, forrada en material textil en la parte superior, con tratamiento antibacterial., Plantilla de armado: En material sintético, de características tales que permita o facilite el Montaje de la capellada y la unión de éste conjunto con la suela, de alto poder de absorción de la humedad., Cuello: Abullonado con espuma de alta densidad. Tallas. Las diferentes tallas se deben convenir entre comprador y proveedor; principalmente se solicitarán las </t>
    </r>
    <r>
      <rPr>
        <b/>
        <sz val="9"/>
        <color rgb="FF000000"/>
        <rFont val="Arial"/>
        <family val="2"/>
      </rPr>
      <t>tallas 42</t>
    </r>
    <r>
      <rPr>
        <sz val="9"/>
        <color rgb="FF000000"/>
        <rFont val="Arial"/>
        <family val="2"/>
      </rPr>
      <t>. Diseño. El diseño del calzado deportivo debe ser tipo zapatillas con estilo moderno, anatómico y actual, de “amarrar”, con lengüeta que garantice el cierre del mismo, suministrando el Máximo de seguridad y comodidad a los pies del usuario. El forro interno en material textil debe ser integrar en la totalidad de la capellada garantizando confort y suavidad al usuario. Con cuello abullonado con espuma de alta densidad. El sistema de fabricación empleado para el ensamble del conjunto capellada – suela es cementado empleando pegantes de última tecnología reactivos con calor. COMPOSICIÓN DE LA TELA: Se efectúa dé acuerdo con lo indicado en la NTC 481 y/o NTC 1213. EMPAQUE: Cada par de tenis debe venir empacado en caja de cartón que permita la conservación, limpieza y en buen estado hasta su destino final. Acabados: El calzado no debe presentar cuños; lados y puntas arrugadas, punteras y contrafuertes marcados, cortes descentrados. El terminado del calzado no debe presentar peladuras, cortaduras, manchas de pegante, el color debe ser homogéneo. Cordones. Tipo plano o redondo según diseño del calzado, de largo adecuado y suficiente al tenis, con extremos “herretes” cubiertos de mínimo 14 mm de longitud. Ojáleles. Las perforaciones para el paso de los cordones deben poseer refuerzos con ojáleles de alta resistencia, así como una pieza interna de cuero recuperado para evitar la rotura de material al momento de tensionarlos. Suela. Según el diseño puede ser cosida a la capellada en todo su contorno. La cara de la suela en contacto con el piso debe tener un diseño en relieve que ofrezca efecto antideslizante, de agarre para superficies húmedas o secas. ROTULADO: Marquilla tejida o estampada resistente al lavado ubicado en la parte interna del calzado, que contenga la siguiente información: Nombre del confeccionista o marca registrada,</t>
    </r>
  </si>
  <si>
    <r>
      <t xml:space="preserve">Chanclas elaboradas en PVC, de empeine liso y continuo, Ancho del zapato: Mediano (B, M); Material: Caucho Altura del tacón Color: Surtido. </t>
    </r>
    <r>
      <rPr>
        <b/>
        <sz val="9"/>
        <color rgb="FF000000"/>
        <rFont val="Arial"/>
        <family val="2"/>
      </rPr>
      <t>Tallas: 36</t>
    </r>
  </si>
  <si>
    <r>
      <t xml:space="preserve">Chanclas elaboradas en PVC, de empeine liso y continuo, Ancho del zapato: Mediano (B, M); Material: Caucho Altura del tacón Color: Surtido. </t>
    </r>
    <r>
      <rPr>
        <b/>
        <sz val="9"/>
        <color rgb="FF000000"/>
        <rFont val="Arial"/>
        <family val="2"/>
      </rPr>
      <t>Tallas: 37</t>
    </r>
  </si>
  <si>
    <r>
      <t xml:space="preserve">Chanclas elaboradas en PVC, de empeine liso y continuo, Ancho del zapato: Mediano (B, M); Material: Caucho Altura del tacón Color: Surtido. </t>
    </r>
    <r>
      <rPr>
        <b/>
        <sz val="9"/>
        <color rgb="FF000000"/>
        <rFont val="Arial"/>
        <family val="2"/>
      </rPr>
      <t>Tallas: 38</t>
    </r>
  </si>
  <si>
    <r>
      <t xml:space="preserve">Chanclas elaboradas en PVC, de empeine liso y continuo, Ancho del zapato: Mediano (B, M); Material: Caucho Altura del tacón Color: Surtido. </t>
    </r>
    <r>
      <rPr>
        <b/>
        <sz val="9"/>
        <color rgb="FF000000"/>
        <rFont val="Arial"/>
        <family val="2"/>
      </rPr>
      <t>Tallas: 39</t>
    </r>
  </si>
  <si>
    <r>
      <t xml:space="preserve">Chanclas elaboradas en PVC, de empeine liso y continuo, Ancho del zapato: Mediano (B, M); Material: Caucho Altura del tacón Color: Surtido. </t>
    </r>
    <r>
      <rPr>
        <b/>
        <sz val="9"/>
        <color rgb="FF000000"/>
        <rFont val="Arial"/>
        <family val="2"/>
      </rPr>
      <t>Tallas: 40</t>
    </r>
  </si>
  <si>
    <r>
      <t xml:space="preserve">Chanclas elaboradas en PVC, de empeine liso y continuo, Ancho del zapato: Mediano (B, M); Material: Caucho Altura del tacón Color: Surtido. </t>
    </r>
    <r>
      <rPr>
        <b/>
        <sz val="9"/>
        <color rgb="FF000000"/>
        <rFont val="Arial"/>
        <family val="2"/>
      </rPr>
      <t>Tallas: 41</t>
    </r>
  </si>
  <si>
    <r>
      <t>Chanclas elaboradas en PVC, de empeine liso y continuo, Ancho del zapato: Mediano (B, M); Material: Caucho Altura del tacón Color: Surtido.</t>
    </r>
    <r>
      <rPr>
        <b/>
        <sz val="9"/>
        <color rgb="FF000000"/>
        <rFont val="Arial"/>
        <family val="2"/>
      </rPr>
      <t xml:space="preserve"> Tallas: 42</t>
    </r>
  </si>
  <si>
    <r>
      <t xml:space="preserve">Pantufla acolchada, elaborada en una mezcla de algodón, poliester, suela antideslizante cosida, plantilla suave, Colores: surtidos; Diseños: unisex. Empaque en bolsa transparente.
</t>
    </r>
    <r>
      <rPr>
        <b/>
        <sz val="9"/>
        <color rgb="FF000000"/>
        <rFont val="Arial"/>
        <family val="2"/>
      </rPr>
      <t>Tallas: 35</t>
    </r>
  </si>
  <si>
    <r>
      <t xml:space="preserve">Pantufla acolchada, elaborada en una mezcla de algodón, poliester, suela antideslizante cosida, plantilla suave, Colores: surtidos; Diseños: unisex. Empaque en bolsa transparente.
</t>
    </r>
    <r>
      <rPr>
        <b/>
        <sz val="9"/>
        <color rgb="FF000000"/>
        <rFont val="Arial"/>
        <family val="2"/>
      </rPr>
      <t>Tallas: 36</t>
    </r>
  </si>
  <si>
    <r>
      <t xml:space="preserve">Pantufla acolchada, elaborada en una mezcla de algodón, poliester, suela antideslizante cosida, plantilla suave, Colores: surtidos; Diseños: unisex. Empaque en bolsa transparente.
</t>
    </r>
    <r>
      <rPr>
        <b/>
        <sz val="9"/>
        <color rgb="FF000000"/>
        <rFont val="Arial"/>
        <family val="2"/>
      </rPr>
      <t>Tallas: 37</t>
    </r>
  </si>
  <si>
    <r>
      <t xml:space="preserve">Pantufla acolchada, elaborada en una mezcla de algodón, poliester, suela antideslizante cosida, plantilla suave, Colores: surtidos; Diseños: unisex. Empaque en bolsa transparente.
</t>
    </r>
    <r>
      <rPr>
        <b/>
        <sz val="9"/>
        <color rgb="FF000000"/>
        <rFont val="Arial"/>
        <family val="2"/>
      </rPr>
      <t>Tallas: 38</t>
    </r>
  </si>
  <si>
    <r>
      <t xml:space="preserve">Pantufla acolchada, elaborada en una mezcla de algodón, poliester, suela antideslizante cosida, plantilla suave, Colores: surtidos; Diseños: unisex. Empaque en bolsa transparente.
</t>
    </r>
    <r>
      <rPr>
        <b/>
        <sz val="9"/>
        <color rgb="FF000000"/>
        <rFont val="Arial"/>
        <family val="2"/>
      </rPr>
      <t>Tallas: 39</t>
    </r>
  </si>
  <si>
    <r>
      <t xml:space="preserve">Pantufla acolchada, elaborada en una mezcla de algodón, poliester, suela antideslizante cosida, plantilla suave, Colores: surtidos; Diseños: unisex. Empaque en bolsa transparente.
</t>
    </r>
    <r>
      <rPr>
        <b/>
        <sz val="9"/>
        <color rgb="FF000000"/>
        <rFont val="Arial"/>
        <family val="2"/>
      </rPr>
      <t>Tallas: 40</t>
    </r>
  </si>
  <si>
    <r>
      <t xml:space="preserve">Pantufla acolchada, elaborada en una mezcla de algodón, poliester, suela antideslizante cosida, plantilla suave, Colores: surtidos; Diseños: unisex. Empaque en bolsa transparente.
</t>
    </r>
    <r>
      <rPr>
        <b/>
        <sz val="9"/>
        <color rgb="FF000000"/>
        <rFont val="Arial"/>
        <family val="2"/>
      </rPr>
      <t>Tallas: 41</t>
    </r>
  </si>
  <si>
    <r>
      <t xml:space="preserve">Pantufla acolchada, elaborada en una mezcla de algodón, poliester, suela antideslizante cosida, plantilla suave, Colores: surtidos; Diseños: unisex. Empaque en bolsa transparente.
</t>
    </r>
    <r>
      <rPr>
        <b/>
        <sz val="9"/>
        <color rgb="FF000000"/>
        <rFont val="Arial"/>
        <family val="2"/>
      </rPr>
      <t>Tallas: 42</t>
    </r>
  </si>
  <si>
    <r>
      <t xml:space="preserve">Mocasín, de hebilla o de amarrar, estilos de moda. presentar carta de colores.
Capellada en cuero natural, calibre mayor o igual a #12 forro en Cuero y/o materiales textiles no tejidos, plantilla de amarrado en celulosa y/o materiales de características similares, preformados a la altura de la horma utilizada, que brinde confort, suela en Cuero, caucho y/o TR con excelente huella, antideslizante, tacón: Hasta 3 cms de altura, plantilla de confort: Cuero u otro material con base abullonada anatómica, horma con buena calzabilidad, que cumpla con reglamento de etiquetado.
El calzado debe llevar en su parte interior y de forma visible una etiqueta que permita al usuario identificar los materiales que componen la capellada, el forro y la suela
</t>
    </r>
    <r>
      <rPr>
        <b/>
        <sz val="9"/>
        <color rgb="FF000000"/>
        <rFont val="Arial"/>
        <family val="2"/>
      </rPr>
      <t>Tallas: 42</t>
    </r>
  </si>
  <si>
    <r>
      <t xml:space="preserve">En este calzado deber ser tipo EVA y se deben considerar las siguientes especificaciones: Material del calzado debe mezclar EVA, PVC, PVC espumado y Ultraflex, lo que garantiza productos ligeros, resistentes y de gran confort, orificios de ventilación que ofrecen transpirabilidad, el material de la suela debe ser de caucho y antideslizantes, correa en el talón para un ajuste cómodo y seguro, Colores: surtidos, Unisex. </t>
    </r>
    <r>
      <rPr>
        <b/>
        <sz val="9"/>
        <color rgb="FF000000"/>
        <rFont val="Arial"/>
        <family val="2"/>
      </rPr>
      <t>Talla 39</t>
    </r>
  </si>
  <si>
    <r>
      <t xml:space="preserve">En este calzado deber ser tipo EVA y se deben considerar las siguientes especificaciones: Material del calzado debe mezclar EVA, PVC, PVC espumado y Ultraflex, lo que garantiza productos ligeros, resistentes y de gran confort, orificios de ventilación que ofrecen transpirabilidad, el material de la suela debe ser de caucho y antideslizantes, correa en el talón para un ajuste cómodo y seguro, Colores: surtidos, Unisex. </t>
    </r>
    <r>
      <rPr>
        <b/>
        <sz val="9"/>
        <color rgb="FF000000"/>
        <rFont val="Arial"/>
        <family val="2"/>
      </rPr>
      <t>Talla 40</t>
    </r>
  </si>
  <si>
    <r>
      <t xml:space="preserve">En este calzado deber ser tipo EVA y se deben considerar las siguientes especificaciones: Material del calzado debe mezclar EVA, PVC, PVC espumado y Ultraflex, lo que garantiza productos ligeros, resistentes y de gran confort, orificios de ventilación que ofrecen transpirabilidad, el material de la suela debe ser de caucho y antideslizantes, correa en el talón para un ajuste cómodo y seguro, Colores: surtidos, Unisex. </t>
    </r>
    <r>
      <rPr>
        <b/>
        <sz val="9"/>
        <color rgb="FF000000"/>
        <rFont val="Arial"/>
        <family val="2"/>
      </rPr>
      <t>Talla 41</t>
    </r>
  </si>
  <si>
    <r>
      <t xml:space="preserve">En este calzado deber ser tipo EVA y se deben considerar las siguientes especificaciones: Material del calzado debe mezclar EVA, PVC, PVC espumado y Ultraflex, lo que garantiza productos ligeros, resistentes y de gran confort, orificios de ventilación que ofrecen transpirabilidad, el material de la suela debe ser de caucho y antideslizantes, correa en el talón para un ajuste cómodo y seguro, Colores: surtidos, Unisex. </t>
    </r>
    <r>
      <rPr>
        <b/>
        <sz val="9"/>
        <color rgb="FF000000"/>
        <rFont val="Arial"/>
        <family val="2"/>
      </rPr>
      <t>Talla 42</t>
    </r>
  </si>
  <si>
    <t>SUBDIRECCIONES</t>
  </si>
  <si>
    <t>PROYECTO</t>
  </si>
  <si>
    <t>VALOR TOTAL IVA INCLUIDO</t>
  </si>
  <si>
    <t>ADULTEZ</t>
  </si>
  <si>
    <t>DNA</t>
  </si>
  <si>
    <t>VEJEZ</t>
  </si>
  <si>
    <t>TOTAL</t>
  </si>
  <si>
    <t>CONSOLIDADO CONJUNTA VESTUARIO</t>
  </si>
  <si>
    <t>CONSOLIDADO CONJUNTA CALZADO</t>
  </si>
  <si>
    <t>LOS PRECIOS UNITARIOS FUERON VIABILIZADOS POR LA SUBDIRECCIÓN DE DISEÑO, EVALUACIÓN Y SISTEMATIZACIÓN DE CONFORMIDAD EL MEMORANDO I2026021744 DEL 02 DE JULIO 2026</t>
  </si>
  <si>
    <t xml:space="preserve">NOTA 1: </t>
  </si>
  <si>
    <t>DIRECCIÓN DE NUTRICIÓN Y ABASTECIMEINTO</t>
  </si>
  <si>
    <t>No. CDP´s</t>
  </si>
  <si>
    <t>Fecha CDP</t>
  </si>
  <si>
    <t>Valor CDP's</t>
  </si>
  <si>
    <t>CONSOLIDADO VESTUARIO Y CALZADO CDP´s</t>
  </si>
  <si>
    <t>30 de julio 2026</t>
  </si>
  <si>
    <t>20 de agosto 2026</t>
  </si>
  <si>
    <t>05 de agosto 2026</t>
  </si>
  <si>
    <t>Elaboró: Maria del Socorro Urueña - Contratista Subdirección para la Adultez
Elaboró: Rocio Del Pilar Mogollón - Contratista Subdirección para la Adultez
Elaboró: Erika Julieth Sanchez R - Contratista Subdirección para la Adultez
Revisó: Karen Viviana Franco Castañeda - Contratista Subdireccion para la Adultez 
Revisó: Alexandra Sanchez Diez – Contratista Direccion Poblacional
Reviso: 	 Carlos Cordoba – Contratista Subdirección para la Adultez
Aprobó: Greys Baryudy Cortes Daza – Subdirectora (E) Para La Adultez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</si>
</sst>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164" formatCode="_([$$-409]* #,##0.00_);_([$$-409]* \(#,##0.00\);_([$$-409]* &quot;-&quot;??_);_(@_)"/>
    <numFmt numFmtId="165" formatCode="&quot; &quot;&quot;$&quot;&quot; &quot;* #,##0.00&quot; &quot;;&quot;-&quot;&quot;$&quot;&quot; &quot;* #,##0.00&quot; &quot;;&quot; &quot;&quot;$&quot;&quot; &quot;* &quot;-&quot;#&quot; &quot;;&quot; &quot;@&quot; &quot;"/>
    <numFmt numFmtId="166" formatCode="&quot; &quot;&quot;$&quot;&quot; &quot;* #,##0&quot; &quot;;&quot;-&quot;&quot;$&quot;&quot; &quot;* #,##0&quot; &quot;;&quot; &quot;&quot;$&quot;&quot; &quot;* &quot;-&quot;#&quot; &quot;;&quot; &quot;@&quot; &quot;"/>
    <numFmt numFmtId="167" formatCode="_([$$-409]* #,##0_);_([$$-409]* \(#,##0\);_([$$-409]* &quot;-&quot;??_);_(@_)"/>
  </numFmts>
  <fonts count="17" x14ac:knownFonts="1">
    <font>
      <sz val="11"/>
      <color rgb="FF000000"/>
      <name val="Calibri"/>
      <family val="2"/>
    </font>
    <font>
      <sz val="11"/>
      <color rgb="FF000000"/>
      <name val="Calibri"/>
      <family val="2"/>
    </font>
    <font>
      <sz val="10"/>
      <name val="Arial"/>
      <family val="2"/>
    </font>
    <font>
      <u/>
      <sz val="11"/>
      <color theme="10"/>
      <name val="Calibri"/>
      <family val="2"/>
    </font>
    <font>
      <b/>
      <sz val="11"/>
      <color rgb="FF000000"/>
      <name val="Arial"/>
      <family val="2"/>
    </font>
    <font>
      <sz val="11"/>
      <color rgb="FF000000"/>
      <name val="Arial"/>
      <family val="2"/>
    </font>
    <font>
      <b/>
      <sz val="10"/>
      <color rgb="FF000000"/>
      <name val="Arial"/>
      <family val="2"/>
    </font>
    <font>
      <sz val="10"/>
      <color rgb="FF000000"/>
      <name val="Arial"/>
      <family val="2"/>
    </font>
    <font>
      <b/>
      <sz val="10"/>
      <name val="Arial"/>
      <family val="2"/>
    </font>
    <font>
      <b/>
      <u/>
      <sz val="10"/>
      <name val="Arial"/>
      <family val="2"/>
    </font>
    <font>
      <sz val="11"/>
      <name val="Arial"/>
      <family val="2"/>
    </font>
    <font>
      <b/>
      <sz val="11"/>
      <name val="Arial"/>
      <family val="2"/>
    </font>
    <font>
      <b/>
      <u/>
      <sz val="11"/>
      <name val="Arial"/>
      <family val="2"/>
    </font>
    <font>
      <sz val="9"/>
      <color rgb="FF000000"/>
      <name val="Arial"/>
      <family val="2"/>
    </font>
    <font>
      <b/>
      <sz val="9"/>
      <color rgb="FF000000"/>
      <name val="Arial"/>
      <family val="2"/>
    </font>
    <font>
      <b/>
      <sz val="11"/>
      <color rgb="FF000000"/>
      <name val="Calibri"/>
      <family val="2"/>
    </font>
    <font>
      <sz val="11"/>
      <name val="Calibri"/>
      <family val="2"/>
    </font>
  </fonts>
  <fills count="11">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theme="2"/>
        <bgColor rgb="FFBFBFBF"/>
      </patternFill>
    </fill>
    <fill>
      <patternFill patternType="solid">
        <fgColor theme="2"/>
        <bgColor rgb="FF000000"/>
      </patternFill>
    </fill>
    <fill>
      <patternFill patternType="solid">
        <fgColor rgb="FFFFFFFF"/>
        <bgColor rgb="FF000000"/>
      </patternFill>
    </fill>
    <fill>
      <patternFill patternType="solid">
        <fgColor theme="2"/>
        <bgColor indexed="64"/>
      </patternFill>
    </fill>
    <fill>
      <patternFill patternType="solid">
        <fgColor theme="9" tint="0.39997558519241921"/>
        <bgColor indexed="64"/>
      </patternFill>
    </fill>
    <fill>
      <patternFill patternType="solid">
        <fgColor theme="8" tint="0.59999389629810485"/>
        <bgColor rgb="FF000000"/>
      </patternFill>
    </fill>
    <fill>
      <patternFill patternType="solid">
        <fgColor theme="7" tint="0.59999389629810485"/>
        <bgColor rgb="FF000000"/>
      </patternFill>
    </fill>
  </fills>
  <borders count="4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rgb="FF000000"/>
      </right>
      <top style="medium">
        <color indexed="64"/>
      </top>
      <bottom/>
      <diagonal/>
    </border>
    <border>
      <left style="medium">
        <color indexed="64"/>
      </left>
      <right/>
      <top/>
      <bottom/>
      <diagonal/>
    </border>
    <border>
      <left/>
      <right style="medium">
        <color indexed="64"/>
      </right>
      <top/>
      <bottom/>
      <diagonal/>
    </border>
    <border>
      <left/>
      <right style="medium">
        <color rgb="FF000000"/>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rgb="FF000000"/>
      </right>
      <top/>
      <bottom style="medium">
        <color rgb="FF000000"/>
      </bottom>
      <diagonal/>
    </border>
    <border>
      <left style="medium">
        <color indexed="64"/>
      </left>
      <right/>
      <top/>
      <bottom style="medium">
        <color rgb="FF000000"/>
      </bottom>
      <diagonal/>
    </border>
    <border>
      <left/>
      <right/>
      <top/>
      <bottom style="medium">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diagonal/>
    </border>
    <border>
      <left/>
      <right style="thin">
        <color rgb="FF000000"/>
      </right>
      <top style="medium">
        <color rgb="FF000000"/>
      </top>
      <bottom/>
      <diagonal/>
    </border>
    <border>
      <left style="thin">
        <color auto="1"/>
      </left>
      <right style="thin">
        <color auto="1"/>
      </right>
      <top style="thin">
        <color auto="1"/>
      </top>
      <bottom style="thin">
        <color auto="1"/>
      </bottom>
      <diagonal/>
    </border>
    <border>
      <left/>
      <right style="thin">
        <color indexed="64"/>
      </right>
      <top/>
      <bottom style="thin">
        <color indexed="64"/>
      </bottom>
      <diagonal/>
    </border>
    <border>
      <left style="thin">
        <color auto="1"/>
      </left>
      <right style="thin">
        <color auto="1"/>
      </right>
      <top/>
      <bottom style="thin">
        <color auto="1"/>
      </bottom>
      <diagonal/>
    </border>
    <border>
      <left/>
      <right style="thin">
        <color indexed="64"/>
      </right>
      <top style="thin">
        <color indexed="64"/>
      </top>
      <bottom style="thin">
        <color indexed="64"/>
      </bottom>
      <diagonal/>
    </border>
    <border>
      <left/>
      <right/>
      <top/>
      <bottom style="thin">
        <color indexed="64"/>
      </bottom>
      <diagonal/>
    </border>
    <border>
      <left style="thin">
        <color rgb="FF000000"/>
      </left>
      <right/>
      <top style="thin">
        <color rgb="FF000000"/>
      </top>
      <bottom style="thin">
        <color rgb="FF000000"/>
      </bottom>
      <diagonal/>
    </border>
    <border>
      <left style="thin">
        <color rgb="FF000000"/>
      </left>
      <right style="medium">
        <color rgb="FF000000"/>
      </right>
      <top/>
      <bottom/>
      <diagonal/>
    </border>
    <border>
      <left/>
      <right/>
      <top style="thin">
        <color rgb="FF000000"/>
      </top>
      <bottom style="thin">
        <color rgb="FF000000"/>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indexed="64"/>
      </right>
      <top/>
      <bottom/>
      <diagonal/>
    </border>
    <border>
      <left style="thin">
        <color rgb="FF000000"/>
      </left>
      <right style="thin">
        <color rgb="FF000000"/>
      </right>
      <top style="thin">
        <color rgb="FF000000"/>
      </top>
      <bottom/>
      <diagonal/>
    </border>
    <border>
      <left style="thin">
        <color auto="1"/>
      </left>
      <right/>
      <top style="thin">
        <color auto="1"/>
      </top>
      <bottom/>
      <diagonal/>
    </border>
    <border>
      <left style="medium">
        <color rgb="FF000000"/>
      </left>
      <right style="thin">
        <color rgb="FF000000"/>
      </right>
      <top/>
      <bottom/>
      <diagonal/>
    </border>
    <border>
      <left style="medium">
        <color indexed="64"/>
      </left>
      <right style="thin">
        <color rgb="FF000000"/>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rgb="FF000000"/>
      </left>
      <right/>
      <top style="medium">
        <color indexed="64"/>
      </top>
      <bottom style="thin">
        <color rgb="FF000000"/>
      </bottom>
      <diagonal/>
    </border>
    <border>
      <left/>
      <right/>
      <top style="thin">
        <color rgb="FF000000"/>
      </top>
      <bottom style="medium">
        <color indexed="64"/>
      </bottom>
      <diagonal/>
    </border>
    <border>
      <left style="medium">
        <color indexed="64"/>
      </left>
      <right style="thin">
        <color rgb="FF000000"/>
      </right>
      <top style="thin">
        <color rgb="FF000000"/>
      </top>
      <bottom style="medium">
        <color indexed="64"/>
      </bottom>
      <diagonal/>
    </border>
  </borders>
  <cellStyleXfs count="4">
    <xf numFmtId="0" fontId="0" fillId="0" borderId="0"/>
    <xf numFmtId="165" fontId="1" fillId="0" borderId="0" applyFont="0" applyFill="0" applyBorder="0" applyAlignment="0" applyProtection="0"/>
    <xf numFmtId="0" fontId="3" fillId="0" borderId="0" applyNumberFormat="0" applyFill="0" applyBorder="0" applyAlignment="0" applyProtection="0"/>
    <xf numFmtId="42" fontId="1" fillId="0" borderId="0" applyFont="0" applyFill="0" applyBorder="0" applyAlignment="0" applyProtection="0"/>
  </cellStyleXfs>
  <cellXfs count="171">
    <xf numFmtId="0" fontId="0" fillId="0" borderId="0" xfId="0"/>
    <xf numFmtId="0" fontId="6" fillId="0" borderId="26" xfId="0" applyFont="1" applyBorder="1" applyAlignment="1">
      <alignment vertical="center" wrapText="1"/>
    </xf>
    <xf numFmtId="0" fontId="6" fillId="0" borderId="15" xfId="0" applyFont="1" applyBorder="1" applyAlignment="1">
      <alignment vertical="center" wrapText="1"/>
    </xf>
    <xf numFmtId="0" fontId="2" fillId="3" borderId="0" xfId="0" applyFont="1" applyFill="1" applyAlignment="1">
      <alignment vertical="center" wrapText="1"/>
    </xf>
    <xf numFmtId="0" fontId="9" fillId="3" borderId="0" xfId="0" applyFont="1" applyFill="1" applyAlignment="1">
      <alignment horizontal="center" vertical="center" wrapText="1"/>
    </xf>
    <xf numFmtId="0" fontId="8" fillId="3" borderId="20"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7" fillId="2" borderId="0" xfId="0" applyFont="1" applyFill="1"/>
    <xf numFmtId="0" fontId="7" fillId="2" borderId="0" xfId="0" applyFont="1" applyFill="1" applyAlignment="1">
      <alignment horizontal="center" vertical="center"/>
    </xf>
    <xf numFmtId="0" fontId="6" fillId="4" borderId="16"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6" fillId="5" borderId="17"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8" xfId="0" applyFont="1" applyFill="1" applyBorder="1" applyAlignment="1">
      <alignment horizontal="center" vertical="center" wrapText="1"/>
    </xf>
    <xf numFmtId="0" fontId="7" fillId="2" borderId="21" xfId="0" applyFont="1" applyFill="1" applyBorder="1" applyAlignment="1">
      <alignment horizontal="left" vertical="center"/>
    </xf>
    <xf numFmtId="0" fontId="7" fillId="2" borderId="19" xfId="0" applyFont="1" applyFill="1" applyBorder="1" applyAlignment="1">
      <alignment horizontal="left" vertical="center"/>
    </xf>
    <xf numFmtId="0" fontId="5" fillId="2" borderId="0" xfId="0" applyFont="1" applyFill="1"/>
    <xf numFmtId="0" fontId="5" fillId="2" borderId="0" xfId="0" applyFont="1" applyFill="1" applyAlignment="1">
      <alignment vertical="center"/>
    </xf>
    <xf numFmtId="0" fontId="5" fillId="2" borderId="0" xfId="0" applyFont="1" applyFill="1" applyAlignment="1">
      <alignment horizontal="center" vertical="center"/>
    </xf>
    <xf numFmtId="0" fontId="5" fillId="2" borderId="18" xfId="0" applyFont="1" applyFill="1" applyBorder="1" applyAlignment="1">
      <alignment horizontal="center"/>
    </xf>
    <xf numFmtId="165" fontId="5" fillId="2" borderId="18" xfId="1" applyFont="1" applyFill="1" applyBorder="1"/>
    <xf numFmtId="0" fontId="10" fillId="3" borderId="0" xfId="0" applyFont="1" applyFill="1" applyAlignment="1">
      <alignment vertical="center" wrapText="1"/>
    </xf>
    <xf numFmtId="0" fontId="12" fillId="3" borderId="0" xfId="0" applyFont="1" applyFill="1" applyAlignment="1">
      <alignment horizontal="center" vertical="center" wrapText="1"/>
    </xf>
    <xf numFmtId="0" fontId="4" fillId="4" borderId="16"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4" fillId="4" borderId="27" xfId="0" applyFont="1" applyFill="1" applyBorder="1" applyAlignment="1">
      <alignment horizontal="center" vertical="center" wrapText="1"/>
    </xf>
    <xf numFmtId="0" fontId="4" fillId="4" borderId="31" xfId="0" applyFont="1" applyFill="1" applyBorder="1" applyAlignment="1">
      <alignment horizontal="center" vertical="center" wrapText="1"/>
    </xf>
    <xf numFmtId="0" fontId="4" fillId="4" borderId="32" xfId="0" applyFont="1" applyFill="1" applyBorder="1" applyAlignment="1">
      <alignment horizontal="center" vertical="center" wrapText="1"/>
    </xf>
    <xf numFmtId="0" fontId="4" fillId="4" borderId="24" xfId="0" applyFont="1" applyFill="1" applyBorder="1" applyAlignment="1">
      <alignment horizontal="center" vertical="center" wrapText="1"/>
    </xf>
    <xf numFmtId="0" fontId="11" fillId="3" borderId="29" xfId="0" applyFont="1" applyFill="1" applyBorder="1" applyAlignment="1">
      <alignment horizontal="center" vertical="center" wrapText="1"/>
    </xf>
    <xf numFmtId="0" fontId="11" fillId="3" borderId="28" xfId="0" applyFont="1" applyFill="1" applyBorder="1" applyAlignment="1">
      <alignment horizontal="center" vertical="center" wrapText="1"/>
    </xf>
    <xf numFmtId="0" fontId="4" fillId="2" borderId="18" xfId="0" applyFont="1" applyFill="1" applyBorder="1" applyAlignment="1">
      <alignment vertical="center" wrapText="1"/>
    </xf>
    <xf numFmtId="0" fontId="5" fillId="2" borderId="18" xfId="0" applyFont="1" applyFill="1" applyBorder="1" applyAlignment="1">
      <alignment horizontal="center" vertical="center"/>
    </xf>
    <xf numFmtId="0" fontId="4" fillId="3" borderId="18" xfId="0" applyFont="1" applyFill="1" applyBorder="1" applyAlignment="1">
      <alignment vertical="center" wrapText="1"/>
    </xf>
    <xf numFmtId="0" fontId="5" fillId="3" borderId="18" xfId="0" applyFont="1" applyFill="1" applyBorder="1" applyAlignment="1">
      <alignment horizontal="center" vertical="center"/>
    </xf>
    <xf numFmtId="167" fontId="5" fillId="2" borderId="18" xfId="0" applyNumberFormat="1" applyFont="1" applyFill="1" applyBorder="1" applyAlignment="1">
      <alignment horizontal="center" vertical="center"/>
    </xf>
    <xf numFmtId="167" fontId="5" fillId="2" borderId="18" xfId="0" applyNumberFormat="1" applyFont="1" applyFill="1" applyBorder="1" applyAlignment="1">
      <alignment vertical="center"/>
    </xf>
    <xf numFmtId="1" fontId="5" fillId="2" borderId="18" xfId="0" applyNumberFormat="1" applyFont="1" applyFill="1" applyBorder="1" applyAlignment="1">
      <alignment horizontal="right" vertical="center"/>
    </xf>
    <xf numFmtId="0" fontId="7" fillId="2" borderId="18" xfId="0" applyFont="1" applyFill="1" applyBorder="1" applyAlignment="1">
      <alignment vertical="center" wrapText="1"/>
    </xf>
    <xf numFmtId="0" fontId="7" fillId="3" borderId="18" xfId="0" applyFont="1" applyFill="1" applyBorder="1" applyAlignment="1">
      <alignment vertical="center" wrapText="1"/>
    </xf>
    <xf numFmtId="0" fontId="7" fillId="6" borderId="18" xfId="0" applyFont="1" applyFill="1" applyBorder="1" applyAlignment="1">
      <alignment vertical="center" wrapText="1"/>
    </xf>
    <xf numFmtId="0" fontId="5" fillId="2" borderId="27" xfId="0" applyFont="1" applyFill="1" applyBorder="1" applyAlignment="1">
      <alignment horizontal="center" vertical="center"/>
    </xf>
    <xf numFmtId="0" fontId="7" fillId="2" borderId="20" xfId="0" applyFont="1" applyFill="1" applyBorder="1" applyAlignment="1">
      <alignment horizontal="center" vertical="center"/>
    </xf>
    <xf numFmtId="0" fontId="8" fillId="5" borderId="18" xfId="0" applyFont="1" applyFill="1" applyBorder="1" applyAlignment="1">
      <alignment horizontal="center" vertical="center" wrapText="1"/>
    </xf>
    <xf numFmtId="0" fontId="11" fillId="5" borderId="27" xfId="0" applyFont="1" applyFill="1" applyBorder="1" applyAlignment="1">
      <alignment horizontal="center" vertical="center" wrapText="1"/>
    </xf>
    <xf numFmtId="0" fontId="4" fillId="7" borderId="18" xfId="0" applyFont="1" applyFill="1" applyBorder="1"/>
    <xf numFmtId="0" fontId="4" fillId="2" borderId="18" xfId="0" applyFont="1" applyFill="1" applyBorder="1"/>
    <xf numFmtId="0" fontId="4" fillId="7" borderId="18" xfId="0" applyFont="1" applyFill="1" applyBorder="1" applyAlignment="1">
      <alignment wrapText="1"/>
    </xf>
    <xf numFmtId="165" fontId="4" fillId="7" borderId="18" xfId="1" applyFont="1" applyFill="1" applyBorder="1"/>
    <xf numFmtId="49" fontId="6" fillId="7" borderId="18" xfId="0" applyNumberFormat="1" applyFont="1" applyFill="1" applyBorder="1" applyAlignment="1">
      <alignment horizontal="center" vertical="justify" wrapText="1"/>
    </xf>
    <xf numFmtId="0" fontId="0" fillId="2" borderId="0" xfId="0" applyFill="1"/>
    <xf numFmtId="0" fontId="0" fillId="2" borderId="0" xfId="0" applyFill="1" applyAlignment="1">
      <alignment vertical="center"/>
    </xf>
    <xf numFmtId="0" fontId="15" fillId="7" borderId="18" xfId="0" applyFont="1" applyFill="1" applyBorder="1" applyAlignment="1">
      <alignment horizontal="center" vertical="center" wrapText="1"/>
    </xf>
    <xf numFmtId="0" fontId="0" fillId="0" borderId="0" xfId="0" applyAlignment="1">
      <alignment vertical="center"/>
    </xf>
    <xf numFmtId="0" fontId="0" fillId="2" borderId="0" xfId="0" applyFill="1" applyAlignment="1">
      <alignment horizontal="center" vertical="center"/>
    </xf>
    <xf numFmtId="0" fontId="0" fillId="0" borderId="18" xfId="0" applyBorder="1" applyAlignment="1">
      <alignment horizontal="center" vertical="center"/>
    </xf>
    <xf numFmtId="0" fontId="15" fillId="7" borderId="18" xfId="0" applyFont="1" applyFill="1" applyBorder="1" applyAlignment="1">
      <alignment horizontal="center" vertical="center"/>
    </xf>
    <xf numFmtId="0" fontId="0" fillId="0" borderId="0" xfId="0" applyAlignment="1">
      <alignment horizontal="center" vertical="center"/>
    </xf>
    <xf numFmtId="0" fontId="0" fillId="0" borderId="18" xfId="0" applyBorder="1" applyAlignment="1">
      <alignment horizontal="center"/>
    </xf>
    <xf numFmtId="0" fontId="15" fillId="7" borderId="18" xfId="0" applyFont="1" applyFill="1" applyBorder="1" applyAlignment="1">
      <alignment horizontal="center"/>
    </xf>
    <xf numFmtId="166" fontId="0" fillId="0" borderId="18" xfId="1" applyNumberFormat="1" applyFont="1" applyBorder="1" applyAlignment="1">
      <alignment horizontal="center"/>
    </xf>
    <xf numFmtId="166" fontId="15" fillId="7" borderId="18" xfId="1" applyNumberFormat="1" applyFont="1" applyFill="1" applyBorder="1" applyAlignment="1">
      <alignment horizontal="center"/>
    </xf>
    <xf numFmtId="0" fontId="0" fillId="2" borderId="0" xfId="0" applyFill="1" applyAlignment="1">
      <alignment horizontal="center"/>
    </xf>
    <xf numFmtId="167" fontId="5" fillId="2" borderId="18" xfId="0" applyNumberFormat="1" applyFont="1" applyFill="1" applyBorder="1" applyAlignment="1">
      <alignment vertical="center" wrapText="1"/>
    </xf>
    <xf numFmtId="1" fontId="5" fillId="2" borderId="18" xfId="0" applyNumberFormat="1" applyFont="1" applyFill="1" applyBorder="1" applyAlignment="1">
      <alignment vertical="center"/>
    </xf>
    <xf numFmtId="1" fontId="5" fillId="0" borderId="18" xfId="0" applyNumberFormat="1" applyFont="1" applyBorder="1" applyAlignment="1">
      <alignment horizontal="right" vertical="center"/>
    </xf>
    <xf numFmtId="1" fontId="5" fillId="7" borderId="18" xfId="0" applyNumberFormat="1" applyFont="1" applyFill="1" applyBorder="1" applyAlignment="1">
      <alignment vertical="center"/>
    </xf>
    <xf numFmtId="165" fontId="5" fillId="7" borderId="18" xfId="1" applyFont="1" applyFill="1" applyBorder="1" applyAlignment="1">
      <alignment vertical="center"/>
    </xf>
    <xf numFmtId="167" fontId="5" fillId="3" borderId="18" xfId="0" applyNumberFormat="1" applyFont="1" applyFill="1" applyBorder="1" applyAlignment="1">
      <alignment vertical="center" wrapText="1"/>
    </xf>
    <xf numFmtId="1" fontId="5" fillId="3" borderId="18" xfId="0" applyNumberFormat="1" applyFont="1" applyFill="1" applyBorder="1" applyAlignment="1">
      <alignment vertical="center" wrapText="1"/>
    </xf>
    <xf numFmtId="1" fontId="5" fillId="0" borderId="18" xfId="0" applyNumberFormat="1" applyFont="1" applyBorder="1" applyAlignment="1">
      <alignment vertical="center"/>
    </xf>
    <xf numFmtId="164" fontId="6" fillId="2" borderId="0" xfId="0" applyNumberFormat="1" applyFont="1" applyFill="1" applyAlignment="1">
      <alignment vertical="center"/>
    </xf>
    <xf numFmtId="0" fontId="13" fillId="0" borderId="26" xfId="0" applyFont="1" applyBorder="1" applyAlignment="1">
      <alignment vertical="center" wrapText="1"/>
    </xf>
    <xf numFmtId="0" fontId="13" fillId="0" borderId="18" xfId="0" applyFont="1" applyBorder="1" applyAlignment="1">
      <alignment vertical="center" wrapText="1"/>
    </xf>
    <xf numFmtId="0" fontId="13" fillId="0" borderId="15" xfId="0" applyFont="1" applyBorder="1" applyAlignment="1">
      <alignment vertical="center" wrapText="1"/>
    </xf>
    <xf numFmtId="0" fontId="7" fillId="2" borderId="21" xfId="0" applyFont="1" applyFill="1" applyBorder="1" applyAlignment="1">
      <alignment vertical="center" wrapText="1"/>
    </xf>
    <xf numFmtId="166" fontId="7" fillId="2" borderId="22" xfId="1" applyNumberFormat="1" applyFont="1" applyFill="1" applyBorder="1" applyAlignment="1">
      <alignment vertical="center"/>
    </xf>
    <xf numFmtId="166" fontId="7" fillId="2" borderId="18" xfId="0" applyNumberFormat="1" applyFont="1" applyFill="1" applyBorder="1" applyAlignment="1">
      <alignment vertical="center" wrapText="1"/>
    </xf>
    <xf numFmtId="0" fontId="7" fillId="2" borderId="18" xfId="0" applyFont="1" applyFill="1" applyBorder="1" applyAlignment="1">
      <alignment vertical="center"/>
    </xf>
    <xf numFmtId="44" fontId="7" fillId="2" borderId="18" xfId="0" applyNumberFormat="1" applyFont="1" applyFill="1" applyBorder="1" applyAlignment="1">
      <alignment vertical="center" wrapText="1"/>
    </xf>
    <xf numFmtId="44" fontId="7" fillId="7" borderId="18" xfId="0" applyNumberFormat="1" applyFont="1" applyFill="1" applyBorder="1" applyAlignment="1">
      <alignment vertical="center"/>
    </xf>
    <xf numFmtId="44" fontId="7" fillId="7" borderId="18" xfId="0" applyNumberFormat="1" applyFont="1" applyFill="1" applyBorder="1" applyAlignment="1">
      <alignment vertical="center" wrapText="1"/>
    </xf>
    <xf numFmtId="0" fontId="6" fillId="0" borderId="18" xfId="0" applyFont="1" applyBorder="1" applyAlignment="1">
      <alignment vertical="center" wrapText="1"/>
    </xf>
    <xf numFmtId="0" fontId="7" fillId="0" borderId="18" xfId="0" applyFont="1" applyBorder="1" applyAlignment="1">
      <alignment horizontal="left" vertical="center"/>
    </xf>
    <xf numFmtId="166" fontId="7" fillId="2" borderId="18" xfId="0" applyNumberFormat="1" applyFont="1" applyFill="1" applyBorder="1" applyAlignment="1">
      <alignment vertical="center"/>
    </xf>
    <xf numFmtId="0" fontId="7" fillId="2" borderId="0" xfId="0" applyFont="1" applyFill="1" applyAlignment="1">
      <alignment vertical="center"/>
    </xf>
    <xf numFmtId="0" fontId="7" fillId="7" borderId="0" xfId="0" applyFont="1" applyFill="1" applyAlignment="1">
      <alignment vertical="center"/>
    </xf>
    <xf numFmtId="164" fontId="6" fillId="7" borderId="0" xfId="0" applyNumberFormat="1" applyFont="1" applyFill="1" applyAlignment="1">
      <alignment vertical="center"/>
    </xf>
    <xf numFmtId="49" fontId="6" fillId="7" borderId="18" xfId="0" applyNumberFormat="1" applyFont="1" applyFill="1" applyBorder="1" applyAlignment="1">
      <alignment horizontal="center" vertical="center" wrapText="1"/>
    </xf>
    <xf numFmtId="0" fontId="4" fillId="7" borderId="18" xfId="0" applyFont="1" applyFill="1" applyBorder="1" applyAlignment="1">
      <alignment vertical="center"/>
    </xf>
    <xf numFmtId="0" fontId="4" fillId="7" borderId="18" xfId="0" applyFont="1" applyFill="1" applyBorder="1" applyAlignment="1">
      <alignment vertical="center" wrapText="1"/>
    </xf>
    <xf numFmtId="0" fontId="4" fillId="2" borderId="18" xfId="0" applyFont="1" applyFill="1" applyBorder="1" applyAlignment="1">
      <alignment vertical="center"/>
    </xf>
    <xf numFmtId="165" fontId="5" fillId="2" borderId="18" xfId="1" applyFont="1" applyFill="1" applyBorder="1" applyAlignment="1">
      <alignment vertical="center"/>
    </xf>
    <xf numFmtId="165" fontId="4" fillId="7" borderId="18" xfId="1" applyFont="1" applyFill="1" applyBorder="1" applyAlignment="1">
      <alignment vertical="center"/>
    </xf>
    <xf numFmtId="0" fontId="15" fillId="2" borderId="0" xfId="0" applyFont="1" applyFill="1" applyAlignment="1">
      <alignment horizontal="center" vertical="center"/>
    </xf>
    <xf numFmtId="0" fontId="16" fillId="2" borderId="0" xfId="0" applyFont="1" applyFill="1" applyAlignment="1">
      <alignment horizontal="left" vertical="center" wrapText="1"/>
    </xf>
    <xf numFmtId="0" fontId="11" fillId="3" borderId="4" xfId="0" applyFont="1" applyFill="1" applyBorder="1" applyAlignment="1">
      <alignment wrapText="1"/>
    </xf>
    <xf numFmtId="0" fontId="11" fillId="3" borderId="7" xfId="0" applyFont="1" applyFill="1" applyBorder="1" applyAlignment="1">
      <alignment wrapText="1"/>
    </xf>
    <xf numFmtId="0" fontId="11" fillId="3" borderId="11" xfId="0" applyFont="1" applyFill="1" applyBorder="1" applyAlignment="1">
      <alignment wrapText="1"/>
    </xf>
    <xf numFmtId="0" fontId="12" fillId="3" borderId="1"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0" fillId="3" borderId="1" xfId="0" applyFont="1" applyFill="1" applyBorder="1" applyAlignment="1">
      <alignment vertical="center" wrapText="1"/>
    </xf>
    <xf numFmtId="0" fontId="10" fillId="3" borderId="2" xfId="0" applyFont="1" applyFill="1" applyBorder="1" applyAlignment="1">
      <alignment vertical="center" wrapText="1"/>
    </xf>
    <xf numFmtId="0" fontId="10" fillId="3" borderId="4" xfId="0" applyFont="1" applyFill="1" applyBorder="1" applyAlignment="1">
      <alignment vertical="center" wrapText="1"/>
    </xf>
    <xf numFmtId="0" fontId="10" fillId="3" borderId="5" xfId="0" applyFont="1" applyFill="1" applyBorder="1" applyAlignment="1">
      <alignment vertical="center" wrapText="1"/>
    </xf>
    <xf numFmtId="0" fontId="10" fillId="3" borderId="0" xfId="0" applyFont="1" applyFill="1" applyAlignment="1">
      <alignment vertical="center" wrapText="1"/>
    </xf>
    <xf numFmtId="0" fontId="10" fillId="3" borderId="7" xfId="0" applyFont="1" applyFill="1" applyBorder="1" applyAlignment="1">
      <alignment vertical="center" wrapText="1"/>
    </xf>
    <xf numFmtId="0" fontId="10" fillId="3" borderId="12" xfId="0" applyFont="1" applyFill="1" applyBorder="1" applyAlignment="1">
      <alignment vertical="center" wrapText="1"/>
    </xf>
    <xf numFmtId="0" fontId="10" fillId="3" borderId="13" xfId="0" applyFont="1" applyFill="1" applyBorder="1" applyAlignment="1">
      <alignment vertical="center" wrapText="1"/>
    </xf>
    <xf numFmtId="0" fontId="10" fillId="3" borderId="11" xfId="0" applyFont="1" applyFill="1" applyBorder="1" applyAlignment="1">
      <alignment vertical="center" wrapText="1"/>
    </xf>
    <xf numFmtId="0" fontId="4" fillId="8" borderId="33" xfId="2" applyFont="1" applyFill="1" applyBorder="1" applyAlignment="1">
      <alignment horizontal="center" vertical="center" wrapText="1"/>
    </xf>
    <xf numFmtId="0" fontId="4" fillId="8" borderId="39" xfId="2" applyFont="1" applyFill="1" applyBorder="1" applyAlignment="1">
      <alignment horizontal="center" vertical="center" wrapText="1"/>
    </xf>
    <xf numFmtId="0" fontId="4" fillId="10" borderId="33" xfId="0" applyFont="1" applyFill="1" applyBorder="1" applyAlignment="1">
      <alignment horizontal="center" vertical="center" wrapText="1"/>
    </xf>
    <xf numFmtId="0" fontId="4" fillId="10" borderId="35" xfId="0" applyFont="1" applyFill="1" applyBorder="1" applyAlignment="1">
      <alignment horizontal="center" vertical="center" wrapText="1"/>
    </xf>
    <xf numFmtId="0" fontId="4" fillId="9" borderId="34" xfId="0" applyFont="1" applyFill="1" applyBorder="1" applyAlignment="1">
      <alignment vertical="center" wrapText="1"/>
    </xf>
    <xf numFmtId="0" fontId="4" fillId="9" borderId="35" xfId="0" applyFont="1" applyFill="1" applyBorder="1" applyAlignment="1">
      <alignment vertical="center" wrapText="1"/>
    </xf>
    <xf numFmtId="0" fontId="6" fillId="9" borderId="37" xfId="0" applyFont="1" applyFill="1" applyBorder="1" applyAlignment="1">
      <alignment vertical="center" wrapText="1"/>
    </xf>
    <xf numFmtId="0" fontId="6" fillId="9" borderId="38" xfId="0" applyFont="1" applyFill="1" applyBorder="1" applyAlignment="1">
      <alignment vertical="center" wrapText="1"/>
    </xf>
    <xf numFmtId="0" fontId="11" fillId="3" borderId="1"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6" xfId="0" applyFont="1" applyFill="1" applyBorder="1" applyAlignment="1">
      <alignment horizontal="center" vertical="center" wrapText="1"/>
    </xf>
    <xf numFmtId="0" fontId="11" fillId="3" borderId="8" xfId="0" applyFont="1" applyFill="1" applyBorder="1" applyAlignment="1">
      <alignment horizontal="center" vertical="center" wrapText="1"/>
    </xf>
    <xf numFmtId="0" fontId="11" fillId="3" borderId="9"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5" fillId="2" borderId="27"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20" xfId="0" applyFont="1" applyFill="1" applyBorder="1" applyAlignment="1">
      <alignment horizontal="center" vertical="center"/>
    </xf>
    <xf numFmtId="49" fontId="7" fillId="7" borderId="18" xfId="0" applyNumberFormat="1" applyFont="1" applyFill="1" applyBorder="1" applyAlignment="1">
      <alignment horizontal="left" vertical="justify" wrapText="1"/>
    </xf>
    <xf numFmtId="0" fontId="4" fillId="8" borderId="36" xfId="0" applyFont="1" applyFill="1" applyBorder="1" applyAlignment="1">
      <alignment wrapText="1"/>
    </xf>
    <xf numFmtId="0" fontId="4" fillId="8" borderId="40" xfId="0" applyFont="1" applyFill="1" applyBorder="1" applyAlignment="1">
      <alignment wrapText="1"/>
    </xf>
    <xf numFmtId="0" fontId="5" fillId="10" borderId="41" xfId="0" applyFont="1" applyFill="1" applyBorder="1" applyAlignment="1">
      <alignment vertical="center" wrapText="1"/>
    </xf>
    <xf numFmtId="0" fontId="5" fillId="10" borderId="38" xfId="0" applyFont="1" applyFill="1" applyBorder="1" applyAlignment="1">
      <alignment vertical="center" wrapText="1"/>
    </xf>
    <xf numFmtId="0" fontId="7" fillId="2" borderId="27"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20" xfId="0" applyFont="1" applyFill="1" applyBorder="1" applyAlignment="1">
      <alignment horizontal="center" vertical="center"/>
    </xf>
    <xf numFmtId="0" fontId="7" fillId="2" borderId="18" xfId="0" applyFont="1" applyFill="1" applyBorder="1" applyAlignment="1">
      <alignment horizontal="center" vertical="center"/>
    </xf>
    <xf numFmtId="0" fontId="8" fillId="3" borderId="1"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3" borderId="0" xfId="0" applyFont="1" applyFill="1" applyAlignment="1">
      <alignment horizontal="center" vertical="center" wrapText="1"/>
    </xf>
    <xf numFmtId="0" fontId="8" fillId="3" borderId="6"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8" fillId="3" borderId="5" xfId="0" applyFont="1" applyFill="1" applyBorder="1" applyAlignment="1">
      <alignment wrapText="1"/>
    </xf>
    <xf numFmtId="0" fontId="9" fillId="3" borderId="1"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2" fillId="3" borderId="1" xfId="0" applyFont="1" applyFill="1" applyBorder="1" applyAlignment="1">
      <alignment vertical="center" wrapText="1"/>
    </xf>
    <xf numFmtId="0" fontId="2" fillId="3" borderId="2" xfId="0" applyFont="1" applyFill="1" applyBorder="1" applyAlignment="1">
      <alignment vertical="center" wrapText="1"/>
    </xf>
    <xf numFmtId="0" fontId="2" fillId="3" borderId="4" xfId="0" applyFont="1" applyFill="1" applyBorder="1" applyAlignment="1">
      <alignment vertical="center" wrapText="1"/>
    </xf>
    <xf numFmtId="0" fontId="2" fillId="3" borderId="5" xfId="0" applyFont="1" applyFill="1" applyBorder="1" applyAlignment="1">
      <alignment vertical="center" wrapText="1"/>
    </xf>
    <xf numFmtId="0" fontId="2" fillId="3" borderId="0" xfId="0" applyFont="1" applyFill="1" applyAlignment="1">
      <alignment vertical="center" wrapText="1"/>
    </xf>
    <xf numFmtId="0" fontId="2" fillId="3" borderId="7" xfId="0" applyFont="1" applyFill="1" applyBorder="1" applyAlignment="1">
      <alignment vertical="center" wrapText="1"/>
    </xf>
    <xf numFmtId="0" fontId="2" fillId="3" borderId="12" xfId="0" applyFont="1" applyFill="1" applyBorder="1" applyAlignment="1">
      <alignment vertical="center" wrapText="1"/>
    </xf>
    <xf numFmtId="0" fontId="2" fillId="3" borderId="13" xfId="0" applyFont="1" applyFill="1" applyBorder="1" applyAlignment="1">
      <alignment vertical="center" wrapText="1"/>
    </xf>
    <xf numFmtId="0" fontId="2" fillId="3" borderId="11" xfId="0" applyFont="1" applyFill="1" applyBorder="1" applyAlignment="1">
      <alignment vertical="center" wrapText="1"/>
    </xf>
    <xf numFmtId="0" fontId="6" fillId="8" borderId="15" xfId="2" applyFont="1" applyFill="1" applyBorder="1" applyAlignment="1">
      <alignment horizontal="center" vertical="center" wrapText="1"/>
    </xf>
    <xf numFmtId="0" fontId="6" fillId="9" borderId="25" xfId="0" applyFont="1" applyFill="1" applyBorder="1" applyAlignment="1">
      <alignment vertical="center" wrapText="1"/>
    </xf>
    <xf numFmtId="0" fontId="6" fillId="9" borderId="14" xfId="0" applyFont="1" applyFill="1" applyBorder="1" applyAlignment="1">
      <alignment vertical="center" wrapText="1"/>
    </xf>
    <xf numFmtId="49" fontId="7" fillId="7" borderId="18" xfId="0" applyNumberFormat="1" applyFont="1" applyFill="1" applyBorder="1" applyAlignment="1">
      <alignment horizontal="left" vertical="center" wrapText="1"/>
    </xf>
    <xf numFmtId="0" fontId="6" fillId="8" borderId="23" xfId="0" applyFont="1" applyFill="1" applyBorder="1" applyAlignment="1">
      <alignment vertical="center" wrapText="1"/>
    </xf>
    <xf numFmtId="0" fontId="6" fillId="8" borderId="14" xfId="0" applyFont="1" applyFill="1" applyBorder="1" applyAlignment="1">
      <alignment vertical="center" wrapText="1"/>
    </xf>
    <xf numFmtId="0" fontId="4" fillId="2" borderId="22" xfId="0" applyFont="1" applyFill="1" applyBorder="1" applyAlignment="1">
      <alignment horizontal="center" vertical="center"/>
    </xf>
  </cellXfs>
  <cellStyles count="4">
    <cellStyle name="Hyperlink" xfId="2" xr:uid="{7625C29E-513C-4338-8B82-A5866F722BB4}"/>
    <cellStyle name="Moneda" xfId="1" builtinId="4"/>
    <cellStyle name="Moneda [0] 2" xfId="3" xr:uid="{5B0D63AA-CF6E-4927-A1EA-2F049AFB398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sharedStrings" Target="sharedStrings.xml"/><Relationship Id="rId5" Type="http://schemas.openxmlformats.org/officeDocument/2006/relationships/externalLink" Target="externalLinks/externalLink2.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247015</xdr:colOff>
      <xdr:row>0</xdr:row>
      <xdr:rowOff>0</xdr:rowOff>
    </xdr:from>
    <xdr:to>
      <xdr:col>3</xdr:col>
      <xdr:colOff>1134957</xdr:colOff>
      <xdr:row>4</xdr:row>
      <xdr:rowOff>121920</xdr:rowOff>
    </xdr:to>
    <xdr:pic>
      <xdr:nvPicPr>
        <xdr:cNvPr id="2" name="Imagen 1">
          <a:extLst>
            <a:ext uri="{FF2B5EF4-FFF2-40B4-BE49-F238E27FC236}">
              <a16:creationId xmlns:a16="http://schemas.microsoft.com/office/drawing/2014/main" id="{636FB7B0-B1C7-4C14-A9B2-49B416203009}"/>
            </a:ext>
          </a:extLst>
        </xdr:cNvPr>
        <xdr:cNvPicPr>
          <a:picLocks noChangeAspect="1"/>
        </xdr:cNvPicPr>
      </xdr:nvPicPr>
      <xdr:blipFill>
        <a:blip xmlns:r="http://schemas.openxmlformats.org/officeDocument/2006/relationships" r:embed="rId1"/>
        <a:stretch>
          <a:fillRect/>
        </a:stretch>
      </xdr:blipFill>
      <xdr:spPr>
        <a:xfrm>
          <a:off x="1384935" y="0"/>
          <a:ext cx="3316182" cy="7010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133350</xdr:colOff>
      <xdr:row>0</xdr:row>
      <xdr:rowOff>0</xdr:rowOff>
    </xdr:from>
    <xdr:to>
      <xdr:col>3</xdr:col>
      <xdr:colOff>614891</xdr:colOff>
      <xdr:row>4</xdr:row>
      <xdr:rowOff>166551</xdr:rowOff>
    </xdr:to>
    <xdr:pic>
      <xdr:nvPicPr>
        <xdr:cNvPr id="2" name="Imagen 1">
          <a:extLst>
            <a:ext uri="{FF2B5EF4-FFF2-40B4-BE49-F238E27FC236}">
              <a16:creationId xmlns:a16="http://schemas.microsoft.com/office/drawing/2014/main" id="{7C928B6F-0470-48B0-A687-CDF6C90111C9}"/>
            </a:ext>
          </a:extLst>
        </xdr:cNvPr>
        <xdr:cNvPicPr>
          <a:picLocks noChangeAspect="1"/>
        </xdr:cNvPicPr>
      </xdr:nvPicPr>
      <xdr:blipFill>
        <a:blip xmlns:r="http://schemas.openxmlformats.org/officeDocument/2006/relationships" r:embed="rId1"/>
        <a:stretch>
          <a:fillRect/>
        </a:stretch>
      </xdr:blipFill>
      <xdr:spPr>
        <a:xfrm>
          <a:off x="1123950" y="0"/>
          <a:ext cx="3091391" cy="85235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ZYRYUK/02.%20VEJEZ/COSTOS/PROCESOS%20PAULA/DIDACTICOS/INFANCIA/COTIZACI&#211;N%20MATERIAL%20DID&#193;CTICO%20-%20INFANCIA.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montana/AppData/Local/Microsoft/Windows/INetCache/Content.MSO/Copia%20de%20Formato%20XX%20&#8211;%20Lote%201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Users/Lmontana/AppData/Local/Microsoft/Windows/INetCache/Content.MSO/Copia%20de%20Formato%20XX%20-%20Lote%2012.xlsx"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C:\Users\diana\Downloads\20260412_PAC%20PROGRAMACION_PAGOS%20VIGENCIA_AJUSTADO%20(2).xlsx" TargetMode="External"/><Relationship Id="rId1" Type="http://schemas.openxmlformats.org/officeDocument/2006/relationships/externalLinkPath" Target="/Users/diana/Downloads/20260412_PAC%20PROGRAMACION_PAGOS%20VIGENCIA_AJUSTADO%20(2).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C:\Users\diana\Downloads\C&#225;talogo%20precios%20ETP%20III%20-%20Bogot&#225;.xlsx" TargetMode="External"/><Relationship Id="rId1" Type="http://schemas.openxmlformats.org/officeDocument/2006/relationships/externalLinkPath" Target="/Users/diana/Downloads/C&#225;talogo%20precios%20ETP%20III%20-%20Bogot&#2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Cotizacion"/>
      <sheetName val="ResumenCotizacion"/>
      <sheetName val="Evaluar"/>
      <sheetName val="ProveedorCSV"/>
      <sheetName val="csv"/>
      <sheetName val="csvTemp"/>
      <sheetName val="ConsolidadoEva"/>
      <sheetName val="Cotizacion"/>
      <sheetName val="Version"/>
      <sheetName val="Consolidado"/>
      <sheetName val="Hoja1"/>
      <sheetName val="Hoja2"/>
      <sheetName val="TempCalculos"/>
      <sheetName val="Listas"/>
      <sheetName val="DatosCCE"/>
      <sheetName val="Parametros"/>
      <sheetName val="Empates"/>
      <sheetName val="CalculosEva"/>
      <sheetName val="ListasEmpates"/>
      <sheetName val="ListasAutomaticas"/>
      <sheetName val="ListaProveedores"/>
      <sheetName val="Cuadro_Totales1"/>
      <sheetName val="TablaDinamicaMinimos"/>
      <sheetName val="MinimosMediana"/>
      <sheetName val="TempMinimos"/>
      <sheetName val="Cuadro_Totales"/>
      <sheetName val="Cuadro Totales"/>
      <sheetName val="EQUIPOS_INDUTRIALES_9518_VEJEZ"/>
      <sheetName val="COTIZACIÓN MATERIAL DIDÁCTICO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2">
          <cell r="A2" t="str">
            <v>PAPELERÍA</v>
          </cell>
        </row>
        <row r="3">
          <cell r="A3" t="str">
            <v>ARTÍCULOS DEPORTIVOS</v>
          </cell>
        </row>
        <row r="4">
          <cell r="A4" t="str">
            <v>FERRETERÍA</v>
          </cell>
        </row>
        <row r="5">
          <cell r="A5" t="str">
            <v>JUGUETERÍA</v>
          </cell>
        </row>
        <row r="6">
          <cell r="A6" t="str">
            <v>Artículos eléctricos y electrónicos</v>
          </cell>
        </row>
        <row r="7">
          <cell r="A7" t="str">
            <v>AGRICOLA O AGROINDUSTRIAL</v>
          </cell>
        </row>
        <row r="8">
          <cell r="A8" t="str">
            <v>INSUMOS DE LABORATORIO</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talogo"/>
      <sheetName val="Lote 11"/>
      <sheetName val="Hoja1"/>
    </sheetNames>
    <sheetDataSet>
      <sheetData sheetId="0" refreshError="1"/>
      <sheetData sheetId="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talogo"/>
      <sheetName val="Lote 12"/>
      <sheetName val="Hoja1"/>
    </sheetNames>
    <sheetDataSet>
      <sheetData sheetId="0" refreshError="1"/>
      <sheetData sheetId="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otal adicion_vigencia 2026"/>
      <sheetName val="Total adicion_vigencia 2025"/>
      <sheetName val="Vigencia 2026_en ejecucion"/>
      <sheetName val="Contratación Nueva"/>
      <sheetName val="Resumen TALENTO HUMANO "/>
      <sheetName val="PAA"/>
      <sheetName val="Fuentes de Financión"/>
      <sheetName val="Proyección Ctos Vigentes_ajus"/>
      <sheetName val="CC 55"/>
      <sheetName val="CC 110"/>
      <sheetName val="CA 100"/>
      <sheetName val="operador progma"/>
      <sheetName val="ELEMENTOS ASEO"/>
      <sheetName val="PAPELERIA_ SAF"/>
      <sheetName val="LENCERIA"/>
      <sheetName val="DIDACTICOS"/>
      <sheetName val="MENAJE DE COCINA"/>
      <sheetName val="MOBILIARIO"/>
      <sheetName val="VESTUARIO"/>
      <sheetName val="PAPELERIA SAF"/>
      <sheetName val="CALZADO"/>
      <sheetName val="Botiquines"/>
      <sheetName val="COLCHONETAS"/>
      <sheetName val="OPERADOR"/>
      <sheetName val="COMPUTADOR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efinitiva"/>
      <sheetName val="COMPUTADORES"/>
      <sheetName val="Menú"/>
      <sheetName val="ACCESORIOS"/>
      <sheetName val="LOTE 1"/>
      <sheetName val="Hoja1"/>
      <sheetName val="LOTE 3"/>
      <sheetName val="LOTE 4"/>
      <sheetName val="LOTE 5"/>
      <sheetName val="LOTE 6"/>
      <sheetName val="LOTE 11"/>
      <sheetName val="LOTE 12"/>
      <sheetName val="LOTE 1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3BC347-2027-4FEB-8EF6-C758E30E30A7}">
  <sheetPr>
    <pageSetUpPr fitToPage="1"/>
  </sheetPr>
  <dimension ref="A1:Q27"/>
  <sheetViews>
    <sheetView view="pageBreakPreview" zoomScale="60" zoomScaleNormal="100" workbookViewId="0">
      <selection activeCell="B17" sqref="B17:I22"/>
    </sheetView>
  </sheetViews>
  <sheetFormatPr baseColWidth="10" defaultRowHeight="14.4" x14ac:dyDescent="0.3"/>
  <cols>
    <col min="1" max="1" width="5.109375" style="52" customWidth="1"/>
    <col min="2" max="2" width="30.44140625" customWidth="1"/>
    <col min="3" max="3" width="18" customWidth="1"/>
    <col min="4" max="4" width="18.44140625" customWidth="1"/>
    <col min="5" max="5" width="18.6640625" style="52" customWidth="1"/>
    <col min="6" max="6" width="28.6640625" customWidth="1"/>
    <col min="7" max="7" width="15.6640625" customWidth="1"/>
    <col min="8" max="8" width="19.5546875" customWidth="1"/>
    <col min="9" max="9" width="4.109375" style="52" customWidth="1"/>
    <col min="10" max="10" width="17.109375" style="59" customWidth="1"/>
    <col min="13" max="13" width="15.5546875" customWidth="1"/>
    <col min="14" max="14" width="19" customWidth="1"/>
    <col min="15" max="15" width="5.6640625" style="52" customWidth="1"/>
    <col min="16" max="17" width="11.5546875" style="52"/>
  </cols>
  <sheetData>
    <row r="1" spans="1:17" s="52" customFormat="1" x14ac:dyDescent="0.3">
      <c r="J1" s="56"/>
    </row>
    <row r="2" spans="1:17" s="53" customFormat="1" x14ac:dyDescent="0.3">
      <c r="B2" s="96" t="s">
        <v>210</v>
      </c>
      <c r="C2" s="96"/>
      <c r="D2" s="96"/>
      <c r="F2" s="96" t="s">
        <v>211</v>
      </c>
      <c r="G2" s="96"/>
      <c r="H2" s="96"/>
    </row>
    <row r="3" spans="1:17" s="55" customFormat="1" ht="25.2" customHeight="1" x14ac:dyDescent="0.3">
      <c r="A3" s="53"/>
      <c r="B3" s="54" t="s">
        <v>203</v>
      </c>
      <c r="C3" s="54" t="s">
        <v>204</v>
      </c>
      <c r="D3" s="54" t="s">
        <v>205</v>
      </c>
      <c r="E3" s="53"/>
      <c r="F3" s="54" t="s">
        <v>203</v>
      </c>
      <c r="G3" s="54" t="s">
        <v>204</v>
      </c>
      <c r="H3" s="54" t="s">
        <v>205</v>
      </c>
      <c r="I3" s="56"/>
      <c r="O3" s="53"/>
      <c r="P3" s="53"/>
      <c r="Q3" s="53"/>
    </row>
    <row r="4" spans="1:17" x14ac:dyDescent="0.3">
      <c r="B4" s="60" t="s">
        <v>206</v>
      </c>
      <c r="C4" s="60">
        <v>7948</v>
      </c>
      <c r="D4" s="62">
        <v>316572300</v>
      </c>
      <c r="F4" s="60" t="s">
        <v>206</v>
      </c>
      <c r="G4" s="60">
        <v>7948</v>
      </c>
      <c r="H4" s="62">
        <v>70111640</v>
      </c>
      <c r="I4" s="64"/>
    </row>
    <row r="5" spans="1:17" x14ac:dyDescent="0.3">
      <c r="B5" s="60" t="s">
        <v>207</v>
      </c>
      <c r="C5" s="60">
        <v>7953</v>
      </c>
      <c r="D5" s="62">
        <v>2971140</v>
      </c>
      <c r="F5" s="60" t="s">
        <v>208</v>
      </c>
      <c r="G5" s="60">
        <v>7937</v>
      </c>
      <c r="H5" s="62">
        <v>37382350</v>
      </c>
      <c r="I5" s="64"/>
    </row>
    <row r="6" spans="1:17" x14ac:dyDescent="0.3">
      <c r="B6" s="60" t="s">
        <v>208</v>
      </c>
      <c r="C6" s="60">
        <v>7937</v>
      </c>
      <c r="D6" s="62">
        <v>258785333</v>
      </c>
      <c r="F6" s="61" t="s">
        <v>209</v>
      </c>
      <c r="G6" s="61"/>
      <c r="H6" s="63">
        <v>107493990</v>
      </c>
      <c r="I6" s="64"/>
    </row>
    <row r="7" spans="1:17" x14ac:dyDescent="0.3">
      <c r="B7" s="61" t="s">
        <v>209</v>
      </c>
      <c r="C7" s="61"/>
      <c r="D7" s="63">
        <v>578328773</v>
      </c>
      <c r="F7" s="64"/>
      <c r="G7" s="64"/>
      <c r="H7" s="64"/>
      <c r="I7" s="64"/>
    </row>
    <row r="8" spans="1:17" x14ac:dyDescent="0.3">
      <c r="F8" s="52"/>
      <c r="G8" s="52"/>
      <c r="H8" s="52"/>
    </row>
    <row r="9" spans="1:17" s="52" customFormat="1" x14ac:dyDescent="0.3">
      <c r="B9" s="96" t="s">
        <v>218</v>
      </c>
      <c r="C9" s="96"/>
      <c r="D9" s="96"/>
      <c r="E9" s="96"/>
      <c r="F9" s="96"/>
      <c r="J9" s="56"/>
    </row>
    <row r="10" spans="1:17" s="52" customFormat="1" ht="24.6" customHeight="1" x14ac:dyDescent="0.3">
      <c r="B10" s="54" t="s">
        <v>203</v>
      </c>
      <c r="C10" s="54" t="s">
        <v>204</v>
      </c>
      <c r="D10" s="54" t="s">
        <v>215</v>
      </c>
      <c r="E10" s="54" t="s">
        <v>216</v>
      </c>
      <c r="F10" s="54" t="s">
        <v>217</v>
      </c>
      <c r="J10" s="56"/>
    </row>
    <row r="11" spans="1:17" s="52" customFormat="1" ht="24.6" customHeight="1" x14ac:dyDescent="0.3">
      <c r="B11" s="57" t="s">
        <v>206</v>
      </c>
      <c r="C11" s="60">
        <v>7948</v>
      </c>
      <c r="D11" s="60">
        <v>20042</v>
      </c>
      <c r="E11" s="60" t="s">
        <v>220</v>
      </c>
      <c r="F11" s="62">
        <f>+D4+H4</f>
        <v>386683940</v>
      </c>
      <c r="J11" s="56"/>
    </row>
    <row r="12" spans="1:17" s="52" customFormat="1" ht="24.6" customHeight="1" x14ac:dyDescent="0.3">
      <c r="B12" s="57" t="s">
        <v>207</v>
      </c>
      <c r="C12" s="60">
        <v>7953</v>
      </c>
      <c r="D12" s="60">
        <v>19888</v>
      </c>
      <c r="E12" s="60" t="s">
        <v>219</v>
      </c>
      <c r="F12" s="62">
        <f>+D5</f>
        <v>2971140</v>
      </c>
      <c r="J12" s="56"/>
    </row>
    <row r="13" spans="1:17" s="52" customFormat="1" x14ac:dyDescent="0.3">
      <c r="B13" s="57" t="s">
        <v>208</v>
      </c>
      <c r="C13" s="60">
        <v>7937</v>
      </c>
      <c r="D13" s="60">
        <v>19955</v>
      </c>
      <c r="E13" s="60" t="s">
        <v>221</v>
      </c>
      <c r="F13" s="62">
        <f>+D6+H5</f>
        <v>296167683</v>
      </c>
      <c r="J13" s="56"/>
    </row>
    <row r="14" spans="1:17" s="52" customFormat="1" x14ac:dyDescent="0.3">
      <c r="B14" s="58" t="s">
        <v>209</v>
      </c>
      <c r="C14" s="61"/>
      <c r="D14" s="61"/>
      <c r="E14" s="61"/>
      <c r="F14" s="63">
        <f>SUM(F11:F13)</f>
        <v>685822763</v>
      </c>
      <c r="J14" s="56"/>
    </row>
    <row r="15" spans="1:17" s="52" customFormat="1" x14ac:dyDescent="0.3">
      <c r="J15" s="56"/>
    </row>
    <row r="16" spans="1:17" s="52" customFormat="1" x14ac:dyDescent="0.3">
      <c r="J16" s="56"/>
    </row>
    <row r="17" spans="2:10" s="52" customFormat="1" ht="24.6" customHeight="1" x14ac:dyDescent="0.3">
      <c r="B17" s="97" t="s">
        <v>222</v>
      </c>
      <c r="C17" s="97"/>
      <c r="D17" s="97"/>
      <c r="E17" s="97"/>
      <c r="F17" s="97"/>
      <c r="G17" s="97"/>
      <c r="H17" s="97"/>
      <c r="I17" s="97"/>
      <c r="J17" s="56"/>
    </row>
    <row r="18" spans="2:10" s="52" customFormat="1" x14ac:dyDescent="0.3">
      <c r="B18" s="97"/>
      <c r="C18" s="97"/>
      <c r="D18" s="97"/>
      <c r="E18" s="97"/>
      <c r="F18" s="97"/>
      <c r="G18" s="97"/>
      <c r="H18" s="97"/>
      <c r="I18" s="97"/>
      <c r="J18" s="56"/>
    </row>
    <row r="19" spans="2:10" s="52" customFormat="1" ht="27.6" customHeight="1" x14ac:dyDescent="0.3">
      <c r="B19" s="97"/>
      <c r="C19" s="97"/>
      <c r="D19" s="97"/>
      <c r="E19" s="97"/>
      <c r="F19" s="97"/>
      <c r="G19" s="97"/>
      <c r="H19" s="97"/>
      <c r="I19" s="97"/>
      <c r="J19" s="56"/>
    </row>
    <row r="20" spans="2:10" s="52" customFormat="1" x14ac:dyDescent="0.3">
      <c r="B20" s="97"/>
      <c r="C20" s="97"/>
      <c r="D20" s="97"/>
      <c r="E20" s="97"/>
      <c r="F20" s="97"/>
      <c r="G20" s="97"/>
      <c r="H20" s="97"/>
      <c r="I20" s="97"/>
      <c r="J20" s="56"/>
    </row>
    <row r="21" spans="2:10" s="52" customFormat="1" x14ac:dyDescent="0.3">
      <c r="B21" s="97"/>
      <c r="C21" s="97"/>
      <c r="D21" s="97"/>
      <c r="E21" s="97"/>
      <c r="F21" s="97"/>
      <c r="G21" s="97"/>
      <c r="H21" s="97"/>
      <c r="I21" s="97"/>
      <c r="J21" s="56"/>
    </row>
    <row r="22" spans="2:10" s="52" customFormat="1" x14ac:dyDescent="0.3">
      <c r="B22" s="97"/>
      <c r="C22" s="97"/>
      <c r="D22" s="97"/>
      <c r="E22" s="97"/>
      <c r="F22" s="97"/>
      <c r="G22" s="97"/>
      <c r="H22" s="97"/>
      <c r="I22" s="97"/>
      <c r="J22" s="56"/>
    </row>
    <row r="23" spans="2:10" s="52" customFormat="1" x14ac:dyDescent="0.3">
      <c r="J23" s="56"/>
    </row>
    <row r="24" spans="2:10" s="52" customFormat="1" x14ac:dyDescent="0.3">
      <c r="J24" s="56"/>
    </row>
    <row r="25" spans="2:10" s="52" customFormat="1" x14ac:dyDescent="0.3">
      <c r="J25" s="56"/>
    </row>
    <row r="26" spans="2:10" s="52" customFormat="1" x14ac:dyDescent="0.3">
      <c r="J26" s="56"/>
    </row>
    <row r="27" spans="2:10" s="52" customFormat="1" x14ac:dyDescent="0.3">
      <c r="J27" s="56"/>
    </row>
  </sheetData>
  <mergeCells count="4">
    <mergeCell ref="B2:D2"/>
    <mergeCell ref="F2:H2"/>
    <mergeCell ref="B9:F9"/>
    <mergeCell ref="B17:I22"/>
  </mergeCells>
  <pageMargins left="0.7" right="0.7" top="0.75" bottom="0.75" header="0.3" footer="0.3"/>
  <pageSetup paperSize="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DD34E-D967-43AF-86E6-441D0445DF6F}">
  <dimension ref="B1:Q133"/>
  <sheetViews>
    <sheetView view="pageBreakPreview" topLeftCell="A115" zoomScale="40" zoomScaleNormal="60" zoomScaleSheetLayoutView="40" workbookViewId="0">
      <selection activeCell="C128" sqref="C128:G128"/>
    </sheetView>
  </sheetViews>
  <sheetFormatPr baseColWidth="10" defaultColWidth="11.44140625" defaultRowHeight="13.8" x14ac:dyDescent="0.25"/>
  <cols>
    <col min="1" max="1" width="8.21875" style="16" customWidth="1"/>
    <col min="2" max="2" width="8.33203125" style="16" customWidth="1"/>
    <col min="3" max="3" width="35.44140625" style="17" customWidth="1"/>
    <col min="4" max="4" width="29" style="17" customWidth="1"/>
    <col min="5" max="5" width="57.5546875" style="17" customWidth="1"/>
    <col min="6" max="6" width="11.44140625" style="18"/>
    <col min="7" max="7" width="15.109375" style="16" bestFit="1" customWidth="1"/>
    <col min="8" max="8" width="17.33203125" style="16" customWidth="1"/>
    <col min="9" max="9" width="19.109375" style="16" customWidth="1"/>
    <col min="10" max="10" width="13.88671875" style="16" customWidth="1"/>
    <col min="11" max="11" width="21.88671875" style="16" customWidth="1"/>
    <col min="12" max="12" width="21" style="16" customWidth="1"/>
    <col min="13" max="13" width="22" style="16" customWidth="1"/>
    <col min="14" max="14" width="19.5546875" style="16" customWidth="1"/>
    <col min="15" max="15" width="21.77734375" style="16" customWidth="1"/>
    <col min="16" max="16" width="15.109375" style="16" customWidth="1"/>
    <col min="17" max="17" width="21" style="16" bestFit="1" customWidth="1"/>
    <col min="18" max="16384" width="11.44140625" style="16"/>
  </cols>
  <sheetData>
    <row r="1" spans="2:17" x14ac:dyDescent="0.25">
      <c r="C1" s="121" t="s">
        <v>0</v>
      </c>
      <c r="D1" s="122"/>
      <c r="E1" s="122"/>
      <c r="F1" s="122"/>
      <c r="G1" s="122"/>
      <c r="H1" s="122"/>
      <c r="I1" s="122"/>
      <c r="J1" s="122"/>
      <c r="K1" s="122"/>
      <c r="L1" s="122"/>
      <c r="M1" s="122"/>
      <c r="N1" s="122"/>
      <c r="O1" s="123"/>
      <c r="P1" s="98"/>
    </row>
    <row r="2" spans="2:17" x14ac:dyDescent="0.25">
      <c r="C2" s="124"/>
      <c r="D2" s="125"/>
      <c r="E2" s="125"/>
      <c r="F2" s="125"/>
      <c r="G2" s="125"/>
      <c r="H2" s="125"/>
      <c r="I2" s="125"/>
      <c r="J2" s="125"/>
      <c r="K2" s="125"/>
      <c r="L2" s="125"/>
      <c r="M2" s="125"/>
      <c r="N2" s="125"/>
      <c r="O2" s="126"/>
      <c r="P2" s="99"/>
    </row>
    <row r="3" spans="2:17" ht="4.8" customHeight="1" x14ac:dyDescent="0.25">
      <c r="C3" s="124"/>
      <c r="D3" s="125"/>
      <c r="E3" s="125"/>
      <c r="F3" s="125"/>
      <c r="G3" s="125"/>
      <c r="H3" s="125"/>
      <c r="I3" s="125"/>
      <c r="J3" s="125"/>
      <c r="K3" s="125"/>
      <c r="L3" s="125"/>
      <c r="M3" s="125"/>
      <c r="N3" s="125"/>
      <c r="O3" s="126"/>
      <c r="P3" s="99"/>
    </row>
    <row r="4" spans="2:17" x14ac:dyDescent="0.25">
      <c r="C4" s="124"/>
      <c r="D4" s="125"/>
      <c r="E4" s="125"/>
      <c r="F4" s="125"/>
      <c r="G4" s="125"/>
      <c r="H4" s="125"/>
      <c r="I4" s="125"/>
      <c r="J4" s="125"/>
      <c r="K4" s="125"/>
      <c r="L4" s="125"/>
      <c r="M4" s="125"/>
      <c r="N4" s="125"/>
      <c r="O4" s="126"/>
      <c r="P4" s="99"/>
    </row>
    <row r="5" spans="2:17" ht="14.4" thickBot="1" x14ac:dyDescent="0.3">
      <c r="C5" s="127"/>
      <c r="D5" s="128"/>
      <c r="E5" s="128"/>
      <c r="F5" s="128"/>
      <c r="G5" s="128"/>
      <c r="H5" s="128"/>
      <c r="I5" s="128"/>
      <c r="J5" s="128"/>
      <c r="K5" s="128"/>
      <c r="L5" s="128"/>
      <c r="M5" s="128"/>
      <c r="N5" s="128"/>
      <c r="O5" s="129"/>
      <c r="P5" s="100"/>
    </row>
    <row r="6" spans="2:17" ht="14.4" thickBot="1" x14ac:dyDescent="0.3">
      <c r="F6" s="16"/>
    </row>
    <row r="7" spans="2:17" x14ac:dyDescent="0.25">
      <c r="C7" s="101" t="s">
        <v>70</v>
      </c>
      <c r="D7" s="104" t="s">
        <v>1</v>
      </c>
      <c r="E7" s="105"/>
      <c r="F7" s="105"/>
      <c r="G7" s="105"/>
      <c r="H7" s="105"/>
      <c r="I7" s="105"/>
      <c r="J7" s="105"/>
      <c r="K7" s="105"/>
      <c r="L7" s="105"/>
      <c r="M7" s="105"/>
      <c r="N7" s="105"/>
      <c r="O7" s="106"/>
    </row>
    <row r="8" spans="2:17" x14ac:dyDescent="0.25">
      <c r="C8" s="102"/>
      <c r="D8" s="107"/>
      <c r="E8" s="108"/>
      <c r="F8" s="108"/>
      <c r="G8" s="108"/>
      <c r="H8" s="108"/>
      <c r="I8" s="108"/>
      <c r="J8" s="108"/>
      <c r="K8" s="108"/>
      <c r="L8" s="108"/>
      <c r="M8" s="108"/>
      <c r="N8" s="108"/>
      <c r="O8" s="109"/>
    </row>
    <row r="9" spans="2:17" x14ac:dyDescent="0.25">
      <c r="C9" s="102"/>
      <c r="D9" s="107"/>
      <c r="E9" s="108"/>
      <c r="F9" s="108"/>
      <c r="G9" s="108"/>
      <c r="H9" s="108"/>
      <c r="I9" s="108"/>
      <c r="J9" s="108"/>
      <c r="K9" s="108"/>
      <c r="L9" s="108"/>
      <c r="M9" s="108"/>
      <c r="N9" s="108"/>
      <c r="O9" s="109"/>
    </row>
    <row r="10" spans="2:17" ht="14.4" thickBot="1" x14ac:dyDescent="0.3">
      <c r="C10" s="103"/>
      <c r="D10" s="110"/>
      <c r="E10" s="111"/>
      <c r="F10" s="111"/>
      <c r="G10" s="111"/>
      <c r="H10" s="111"/>
      <c r="I10" s="111"/>
      <c r="J10" s="111"/>
      <c r="K10" s="111"/>
      <c r="L10" s="111"/>
      <c r="M10" s="111"/>
      <c r="N10" s="111"/>
      <c r="O10" s="112"/>
    </row>
    <row r="11" spans="2:17" x14ac:dyDescent="0.25">
      <c r="C11" s="22"/>
      <c r="D11" s="21"/>
      <c r="E11" s="21"/>
      <c r="F11" s="21"/>
      <c r="G11" s="21"/>
      <c r="H11" s="21"/>
      <c r="I11" s="21"/>
      <c r="J11" s="21"/>
      <c r="K11" s="21"/>
      <c r="L11" s="21"/>
      <c r="M11" s="21"/>
      <c r="N11" s="21"/>
      <c r="O11" s="21"/>
    </row>
    <row r="12" spans="2:17" ht="14.4" thickBot="1" x14ac:dyDescent="0.3">
      <c r="C12" s="22"/>
      <c r="D12" s="21"/>
      <c r="E12" s="21"/>
      <c r="F12" s="21"/>
      <c r="G12" s="21"/>
      <c r="H12" s="21"/>
      <c r="I12" s="21"/>
      <c r="J12" s="21"/>
      <c r="K12" s="21"/>
      <c r="L12" s="21"/>
      <c r="M12" s="21"/>
      <c r="N12" s="21"/>
      <c r="O12" s="21"/>
    </row>
    <row r="13" spans="2:17" ht="27.6" customHeight="1" x14ac:dyDescent="0.25">
      <c r="C13" s="22"/>
      <c r="D13" s="21"/>
      <c r="E13" s="21"/>
      <c r="F13" s="21"/>
      <c r="G13" s="21"/>
      <c r="H13" s="21"/>
      <c r="I13" s="21"/>
      <c r="J13" s="113" t="s">
        <v>2</v>
      </c>
      <c r="K13" s="114"/>
      <c r="L13" s="115" t="s">
        <v>214</v>
      </c>
      <c r="M13" s="116"/>
      <c r="N13" s="117" t="s">
        <v>67</v>
      </c>
      <c r="O13" s="118"/>
    </row>
    <row r="14" spans="2:17" ht="91.2" customHeight="1" thickBot="1" x14ac:dyDescent="0.3">
      <c r="J14" s="134" t="s">
        <v>68</v>
      </c>
      <c r="K14" s="135"/>
      <c r="L14" s="136" t="s">
        <v>69</v>
      </c>
      <c r="M14" s="137"/>
      <c r="N14" s="119" t="s">
        <v>65</v>
      </c>
      <c r="O14" s="120"/>
    </row>
    <row r="15" spans="2:17" s="18" customFormat="1" ht="41.4" x14ac:dyDescent="0.3">
      <c r="B15" s="23" t="s">
        <v>3</v>
      </c>
      <c r="C15" s="24" t="s">
        <v>4</v>
      </c>
      <c r="D15" s="25" t="s">
        <v>5</v>
      </c>
      <c r="E15" s="25" t="s">
        <v>6</v>
      </c>
      <c r="F15" s="26" t="s">
        <v>7</v>
      </c>
      <c r="G15" s="26" t="s">
        <v>8</v>
      </c>
      <c r="H15" s="27" t="s">
        <v>9</v>
      </c>
      <c r="I15" s="28" t="s">
        <v>10</v>
      </c>
      <c r="J15" s="29" t="s">
        <v>11</v>
      </c>
      <c r="K15" s="30" t="s">
        <v>10</v>
      </c>
      <c r="L15" s="31" t="s">
        <v>12</v>
      </c>
      <c r="M15" s="31" t="s">
        <v>13</v>
      </c>
      <c r="N15" s="32" t="s">
        <v>12</v>
      </c>
      <c r="O15" s="31" t="s">
        <v>13</v>
      </c>
      <c r="P15" s="46" t="s">
        <v>14</v>
      </c>
      <c r="Q15" s="46" t="s">
        <v>13</v>
      </c>
    </row>
    <row r="16" spans="2:17" ht="52.8" x14ac:dyDescent="0.25">
      <c r="B16" s="19">
        <v>1</v>
      </c>
      <c r="C16" s="40" t="s">
        <v>15</v>
      </c>
      <c r="D16" s="33" t="s">
        <v>16</v>
      </c>
      <c r="E16" s="40" t="s">
        <v>17</v>
      </c>
      <c r="F16" s="34" t="s">
        <v>18</v>
      </c>
      <c r="G16" s="38">
        <f>ROUND(I16/1.19,0)</f>
        <v>51150</v>
      </c>
      <c r="H16" s="38">
        <f>I16-G16</f>
        <v>9719</v>
      </c>
      <c r="I16" s="38">
        <v>60869</v>
      </c>
      <c r="J16" s="39"/>
      <c r="K16" s="65">
        <f>+J16*I16</f>
        <v>0</v>
      </c>
      <c r="L16" s="66"/>
      <c r="M16" s="38">
        <f>+L16*I16</f>
        <v>0</v>
      </c>
      <c r="N16" s="67">
        <v>30</v>
      </c>
      <c r="O16" s="38">
        <f>+N16*I16</f>
        <v>1826070</v>
      </c>
      <c r="P16" s="68">
        <f>J16+L16+N16</f>
        <v>30</v>
      </c>
      <c r="Q16" s="69">
        <f>K16+M16+O16</f>
        <v>1826070</v>
      </c>
    </row>
    <row r="17" spans="2:17" ht="237.6" x14ac:dyDescent="0.25">
      <c r="B17" s="130">
        <f>+B16+1</f>
        <v>2</v>
      </c>
      <c r="C17" s="40" t="s">
        <v>15</v>
      </c>
      <c r="D17" s="33" t="s">
        <v>19</v>
      </c>
      <c r="E17" s="40" t="s">
        <v>71</v>
      </c>
      <c r="F17" s="34" t="s">
        <v>18</v>
      </c>
      <c r="G17" s="38">
        <f t="shared" ref="G17:G124" si="0">ROUND(I17/1.19,0)</f>
        <v>82983</v>
      </c>
      <c r="H17" s="38">
        <f t="shared" ref="H17:H124" si="1">I17-G17</f>
        <v>15767</v>
      </c>
      <c r="I17" s="70">
        <v>98750</v>
      </c>
      <c r="J17" s="39"/>
      <c r="K17" s="65">
        <f t="shared" ref="K17:K124" si="2">+J17*I17</f>
        <v>0</v>
      </c>
      <c r="L17" s="71"/>
      <c r="M17" s="38">
        <f t="shared" ref="M17:M124" si="3">+L17*I17</f>
        <v>0</v>
      </c>
      <c r="N17" s="67">
        <v>10</v>
      </c>
      <c r="O17" s="38">
        <f t="shared" ref="O17:O124" si="4">+N17*I17</f>
        <v>987500</v>
      </c>
      <c r="P17" s="68">
        <f t="shared" ref="P17:Q115" si="5">J17+L17+N17</f>
        <v>10</v>
      </c>
      <c r="Q17" s="69">
        <f t="shared" si="5"/>
        <v>987500</v>
      </c>
    </row>
    <row r="18" spans="2:17" ht="237.6" x14ac:dyDescent="0.25">
      <c r="B18" s="131"/>
      <c r="C18" s="40" t="s">
        <v>15</v>
      </c>
      <c r="D18" s="33" t="s">
        <v>19</v>
      </c>
      <c r="E18" s="40" t="s">
        <v>72</v>
      </c>
      <c r="F18" s="34" t="s">
        <v>18</v>
      </c>
      <c r="G18" s="38">
        <f t="shared" ref="G18:G20" si="6">ROUND(I18/1.19,0)</f>
        <v>82983</v>
      </c>
      <c r="H18" s="38">
        <f t="shared" si="1"/>
        <v>15767</v>
      </c>
      <c r="I18" s="70">
        <v>98750</v>
      </c>
      <c r="J18" s="39"/>
      <c r="K18" s="65">
        <f t="shared" ref="K18:K20" si="7">+J18*I18</f>
        <v>0</v>
      </c>
      <c r="L18" s="71"/>
      <c r="M18" s="38">
        <f t="shared" ref="M18:M20" si="8">+L18*I18</f>
        <v>0</v>
      </c>
      <c r="N18" s="67">
        <v>20</v>
      </c>
      <c r="O18" s="38">
        <f t="shared" si="4"/>
        <v>1975000</v>
      </c>
      <c r="P18" s="68">
        <f t="shared" ref="P18:P20" si="9">J18+L18+N18</f>
        <v>20</v>
      </c>
      <c r="Q18" s="69">
        <f t="shared" ref="Q18:Q20" si="10">K18+M18+O18</f>
        <v>1975000</v>
      </c>
    </row>
    <row r="19" spans="2:17" ht="237.6" x14ac:dyDescent="0.25">
      <c r="B19" s="131"/>
      <c r="C19" s="40" t="s">
        <v>15</v>
      </c>
      <c r="D19" s="33" t="s">
        <v>19</v>
      </c>
      <c r="E19" s="40" t="s">
        <v>73</v>
      </c>
      <c r="F19" s="34" t="s">
        <v>18</v>
      </c>
      <c r="G19" s="38">
        <f t="shared" si="6"/>
        <v>82983</v>
      </c>
      <c r="H19" s="38">
        <f t="shared" si="1"/>
        <v>15767</v>
      </c>
      <c r="I19" s="70">
        <v>98750</v>
      </c>
      <c r="J19" s="39"/>
      <c r="K19" s="65">
        <f t="shared" si="7"/>
        <v>0</v>
      </c>
      <c r="L19" s="71"/>
      <c r="M19" s="38">
        <f t="shared" si="8"/>
        <v>0</v>
      </c>
      <c r="N19" s="67">
        <v>20</v>
      </c>
      <c r="O19" s="38">
        <f t="shared" si="4"/>
        <v>1975000</v>
      </c>
      <c r="P19" s="68">
        <f t="shared" si="9"/>
        <v>20</v>
      </c>
      <c r="Q19" s="69">
        <f t="shared" si="10"/>
        <v>1975000</v>
      </c>
    </row>
    <row r="20" spans="2:17" ht="237.6" x14ac:dyDescent="0.25">
      <c r="B20" s="132"/>
      <c r="C20" s="40" t="s">
        <v>15</v>
      </c>
      <c r="D20" s="33" t="s">
        <v>19</v>
      </c>
      <c r="E20" s="40" t="s">
        <v>74</v>
      </c>
      <c r="F20" s="34" t="s">
        <v>18</v>
      </c>
      <c r="G20" s="38">
        <f t="shared" si="6"/>
        <v>82983</v>
      </c>
      <c r="H20" s="38">
        <f t="shared" si="1"/>
        <v>15767</v>
      </c>
      <c r="I20" s="70">
        <v>98750</v>
      </c>
      <c r="J20" s="39"/>
      <c r="K20" s="65">
        <f t="shared" si="7"/>
        <v>0</v>
      </c>
      <c r="L20" s="71"/>
      <c r="M20" s="38">
        <f t="shared" si="8"/>
        <v>0</v>
      </c>
      <c r="N20" s="67">
        <v>20</v>
      </c>
      <c r="O20" s="38">
        <f t="shared" si="4"/>
        <v>1975000</v>
      </c>
      <c r="P20" s="68">
        <f t="shared" si="9"/>
        <v>20</v>
      </c>
      <c r="Q20" s="69">
        <f t="shared" si="10"/>
        <v>1975000</v>
      </c>
    </row>
    <row r="21" spans="2:17" ht="118.8" x14ac:dyDescent="0.25">
      <c r="B21" s="130">
        <f>+B17+1</f>
        <v>3</v>
      </c>
      <c r="C21" s="40" t="s">
        <v>15</v>
      </c>
      <c r="D21" s="33" t="s">
        <v>20</v>
      </c>
      <c r="E21" s="40" t="s">
        <v>75</v>
      </c>
      <c r="F21" s="34" t="s">
        <v>18</v>
      </c>
      <c r="G21" s="38">
        <f t="shared" si="0"/>
        <v>93800</v>
      </c>
      <c r="H21" s="38">
        <f t="shared" si="1"/>
        <v>17822</v>
      </c>
      <c r="I21" s="38">
        <v>111622</v>
      </c>
      <c r="J21" s="39"/>
      <c r="K21" s="65">
        <f t="shared" si="2"/>
        <v>0</v>
      </c>
      <c r="L21" s="66"/>
      <c r="M21" s="38">
        <f t="shared" si="3"/>
        <v>0</v>
      </c>
      <c r="N21" s="67">
        <v>20</v>
      </c>
      <c r="O21" s="38">
        <f t="shared" si="4"/>
        <v>2232440</v>
      </c>
      <c r="P21" s="68">
        <f t="shared" si="5"/>
        <v>20</v>
      </c>
      <c r="Q21" s="69">
        <f t="shared" si="5"/>
        <v>2232440</v>
      </c>
    </row>
    <row r="22" spans="2:17" ht="118.8" x14ac:dyDescent="0.25">
      <c r="B22" s="131"/>
      <c r="C22" s="40" t="s">
        <v>15</v>
      </c>
      <c r="D22" s="33" t="s">
        <v>20</v>
      </c>
      <c r="E22" s="40" t="s">
        <v>76</v>
      </c>
      <c r="F22" s="34" t="s">
        <v>18</v>
      </c>
      <c r="G22" s="38">
        <f t="shared" ref="G22:G24" si="11">ROUND(I22/1.19,0)</f>
        <v>93800</v>
      </c>
      <c r="H22" s="38">
        <f t="shared" si="1"/>
        <v>17822</v>
      </c>
      <c r="I22" s="38">
        <v>111622</v>
      </c>
      <c r="J22" s="39"/>
      <c r="K22" s="65">
        <f t="shared" ref="K22:K24" si="12">+J22*I22</f>
        <v>0</v>
      </c>
      <c r="L22" s="66"/>
      <c r="M22" s="38">
        <f t="shared" ref="M22:M24" si="13">+L22*I22</f>
        <v>0</v>
      </c>
      <c r="N22" s="67">
        <v>26</v>
      </c>
      <c r="O22" s="38">
        <f t="shared" ref="O22:O24" si="14">+N22*I22</f>
        <v>2902172</v>
      </c>
      <c r="P22" s="68">
        <f t="shared" ref="P22:P24" si="15">J22+L22+N22</f>
        <v>26</v>
      </c>
      <c r="Q22" s="69">
        <f t="shared" ref="Q22:Q24" si="16">K22+M22+O22</f>
        <v>2902172</v>
      </c>
    </row>
    <row r="23" spans="2:17" ht="118.8" x14ac:dyDescent="0.25">
      <c r="B23" s="131"/>
      <c r="C23" s="40" t="s">
        <v>15</v>
      </c>
      <c r="D23" s="33" t="s">
        <v>20</v>
      </c>
      <c r="E23" s="40" t="s">
        <v>77</v>
      </c>
      <c r="F23" s="34" t="s">
        <v>18</v>
      </c>
      <c r="G23" s="38">
        <f t="shared" si="11"/>
        <v>93800</v>
      </c>
      <c r="H23" s="38">
        <f t="shared" si="1"/>
        <v>17822</v>
      </c>
      <c r="I23" s="38">
        <v>111622</v>
      </c>
      <c r="J23" s="39"/>
      <c r="K23" s="65">
        <f t="shared" si="12"/>
        <v>0</v>
      </c>
      <c r="L23" s="66"/>
      <c r="M23" s="38">
        <f t="shared" si="13"/>
        <v>0</v>
      </c>
      <c r="N23" s="67">
        <v>27</v>
      </c>
      <c r="O23" s="38">
        <f t="shared" si="14"/>
        <v>3013794</v>
      </c>
      <c r="P23" s="68">
        <f t="shared" si="15"/>
        <v>27</v>
      </c>
      <c r="Q23" s="69">
        <f t="shared" si="16"/>
        <v>3013794</v>
      </c>
    </row>
    <row r="24" spans="2:17" ht="118.8" x14ac:dyDescent="0.25">
      <c r="B24" s="132"/>
      <c r="C24" s="40" t="s">
        <v>15</v>
      </c>
      <c r="D24" s="33" t="s">
        <v>20</v>
      </c>
      <c r="E24" s="40" t="s">
        <v>78</v>
      </c>
      <c r="F24" s="34" t="s">
        <v>18</v>
      </c>
      <c r="G24" s="38">
        <f t="shared" si="11"/>
        <v>93800</v>
      </c>
      <c r="H24" s="38">
        <f t="shared" si="1"/>
        <v>17822</v>
      </c>
      <c r="I24" s="38">
        <v>111622</v>
      </c>
      <c r="J24" s="39"/>
      <c r="K24" s="65">
        <f t="shared" si="12"/>
        <v>0</v>
      </c>
      <c r="L24" s="66"/>
      <c r="M24" s="38">
        <f t="shared" si="13"/>
        <v>0</v>
      </c>
      <c r="N24" s="67">
        <v>26</v>
      </c>
      <c r="O24" s="38">
        <f t="shared" si="14"/>
        <v>2902172</v>
      </c>
      <c r="P24" s="68">
        <f t="shared" si="15"/>
        <v>26</v>
      </c>
      <c r="Q24" s="69">
        <f t="shared" si="16"/>
        <v>2902172</v>
      </c>
    </row>
    <row r="25" spans="2:17" ht="189.6" customHeight="1" x14ac:dyDescent="0.25">
      <c r="B25" s="130">
        <f>+B21+1</f>
        <v>4</v>
      </c>
      <c r="C25" s="40" t="s">
        <v>15</v>
      </c>
      <c r="D25" s="33" t="s">
        <v>21</v>
      </c>
      <c r="E25" s="40" t="s">
        <v>79</v>
      </c>
      <c r="F25" s="34" t="s">
        <v>18</v>
      </c>
      <c r="G25" s="38">
        <f t="shared" si="0"/>
        <v>54622</v>
      </c>
      <c r="H25" s="38">
        <f t="shared" si="1"/>
        <v>10378</v>
      </c>
      <c r="I25" s="38">
        <v>65000</v>
      </c>
      <c r="J25" s="39"/>
      <c r="K25" s="65">
        <f t="shared" si="2"/>
        <v>0</v>
      </c>
      <c r="L25" s="66"/>
      <c r="M25" s="38">
        <f t="shared" si="3"/>
        <v>0</v>
      </c>
      <c r="N25" s="67">
        <v>50</v>
      </c>
      <c r="O25" s="38">
        <f t="shared" si="4"/>
        <v>3250000</v>
      </c>
      <c r="P25" s="68">
        <f t="shared" si="5"/>
        <v>50</v>
      </c>
      <c r="Q25" s="69">
        <f t="shared" si="5"/>
        <v>3250000</v>
      </c>
    </row>
    <row r="26" spans="2:17" ht="183.6" customHeight="1" x14ac:dyDescent="0.25">
      <c r="B26" s="131"/>
      <c r="C26" s="40" t="s">
        <v>15</v>
      </c>
      <c r="D26" s="33" t="s">
        <v>21</v>
      </c>
      <c r="E26" s="40" t="s">
        <v>80</v>
      </c>
      <c r="F26" s="34" t="s">
        <v>18</v>
      </c>
      <c r="G26" s="38">
        <f t="shared" ref="G26:G28" si="17">ROUND(I26/1.19,0)</f>
        <v>54622</v>
      </c>
      <c r="H26" s="38">
        <f t="shared" si="1"/>
        <v>10378</v>
      </c>
      <c r="I26" s="38">
        <v>65000</v>
      </c>
      <c r="J26" s="39"/>
      <c r="K26" s="65">
        <f t="shared" ref="K26:K28" si="18">+J26*I26</f>
        <v>0</v>
      </c>
      <c r="L26" s="66"/>
      <c r="M26" s="38">
        <f t="shared" ref="M26:M28" si="19">+L26*I26</f>
        <v>0</v>
      </c>
      <c r="N26" s="67">
        <v>120</v>
      </c>
      <c r="O26" s="38">
        <f t="shared" ref="O26:O28" si="20">+N26*I26</f>
        <v>7800000</v>
      </c>
      <c r="P26" s="68">
        <f t="shared" ref="P26:P28" si="21">J26+L26+N26</f>
        <v>120</v>
      </c>
      <c r="Q26" s="69">
        <f t="shared" ref="Q26:Q28" si="22">K26+M26+O26</f>
        <v>7800000</v>
      </c>
    </row>
    <row r="27" spans="2:17" ht="181.2" customHeight="1" x14ac:dyDescent="0.25">
      <c r="B27" s="131"/>
      <c r="C27" s="40" t="s">
        <v>15</v>
      </c>
      <c r="D27" s="33" t="s">
        <v>21</v>
      </c>
      <c r="E27" s="40" t="s">
        <v>85</v>
      </c>
      <c r="F27" s="34" t="s">
        <v>18</v>
      </c>
      <c r="G27" s="38">
        <f t="shared" si="17"/>
        <v>54622</v>
      </c>
      <c r="H27" s="38">
        <f t="shared" si="1"/>
        <v>10378</v>
      </c>
      <c r="I27" s="38">
        <v>65000</v>
      </c>
      <c r="J27" s="39"/>
      <c r="K27" s="65">
        <f t="shared" si="18"/>
        <v>0</v>
      </c>
      <c r="L27" s="66"/>
      <c r="M27" s="38">
        <f t="shared" si="19"/>
        <v>0</v>
      </c>
      <c r="N27" s="67">
        <v>60</v>
      </c>
      <c r="O27" s="38">
        <f t="shared" si="20"/>
        <v>3900000</v>
      </c>
      <c r="P27" s="68">
        <f t="shared" si="21"/>
        <v>60</v>
      </c>
      <c r="Q27" s="69">
        <f t="shared" si="22"/>
        <v>3900000</v>
      </c>
    </row>
    <row r="28" spans="2:17" ht="187.2" customHeight="1" x14ac:dyDescent="0.25">
      <c r="B28" s="132"/>
      <c r="C28" s="40" t="s">
        <v>15</v>
      </c>
      <c r="D28" s="33" t="s">
        <v>21</v>
      </c>
      <c r="E28" s="40" t="s">
        <v>81</v>
      </c>
      <c r="F28" s="34" t="s">
        <v>18</v>
      </c>
      <c r="G28" s="38">
        <f t="shared" si="17"/>
        <v>54622</v>
      </c>
      <c r="H28" s="38">
        <f t="shared" si="1"/>
        <v>10378</v>
      </c>
      <c r="I28" s="38">
        <v>65000</v>
      </c>
      <c r="J28" s="39"/>
      <c r="K28" s="65">
        <f t="shared" si="18"/>
        <v>0</v>
      </c>
      <c r="L28" s="66"/>
      <c r="M28" s="38">
        <f t="shared" si="19"/>
        <v>0</v>
      </c>
      <c r="N28" s="67">
        <v>60</v>
      </c>
      <c r="O28" s="38">
        <f t="shared" si="20"/>
        <v>3900000</v>
      </c>
      <c r="P28" s="68">
        <f t="shared" si="21"/>
        <v>60</v>
      </c>
      <c r="Q28" s="69">
        <f t="shared" si="22"/>
        <v>3900000</v>
      </c>
    </row>
    <row r="29" spans="2:17" ht="61.8" customHeight="1" x14ac:dyDescent="0.25">
      <c r="B29" s="130">
        <f>+B25+1</f>
        <v>5</v>
      </c>
      <c r="C29" s="40" t="s">
        <v>15</v>
      </c>
      <c r="D29" s="33" t="s">
        <v>22</v>
      </c>
      <c r="E29" s="40" t="s">
        <v>82</v>
      </c>
      <c r="F29" s="34" t="s">
        <v>18</v>
      </c>
      <c r="G29" s="38">
        <f t="shared" si="0"/>
        <v>76534</v>
      </c>
      <c r="H29" s="38">
        <f t="shared" si="1"/>
        <v>14541</v>
      </c>
      <c r="I29" s="38">
        <v>91075</v>
      </c>
      <c r="J29" s="39"/>
      <c r="K29" s="65">
        <f t="shared" si="2"/>
        <v>0</v>
      </c>
      <c r="L29" s="66"/>
      <c r="M29" s="38">
        <f t="shared" si="3"/>
        <v>0</v>
      </c>
      <c r="N29" s="67">
        <v>10</v>
      </c>
      <c r="O29" s="38">
        <f t="shared" si="4"/>
        <v>910750</v>
      </c>
      <c r="P29" s="68">
        <f t="shared" si="5"/>
        <v>10</v>
      </c>
      <c r="Q29" s="69">
        <f t="shared" si="5"/>
        <v>910750</v>
      </c>
    </row>
    <row r="30" spans="2:17" ht="61.8" customHeight="1" x14ac:dyDescent="0.25">
      <c r="B30" s="131"/>
      <c r="C30" s="40" t="s">
        <v>15</v>
      </c>
      <c r="D30" s="33" t="s">
        <v>22</v>
      </c>
      <c r="E30" s="40" t="s">
        <v>83</v>
      </c>
      <c r="F30" s="34" t="s">
        <v>18</v>
      </c>
      <c r="G30" s="38">
        <f t="shared" ref="G30:G33" si="23">ROUND(I30/1.19,0)</f>
        <v>76534</v>
      </c>
      <c r="H30" s="38">
        <f t="shared" si="1"/>
        <v>14541</v>
      </c>
      <c r="I30" s="38">
        <v>91075</v>
      </c>
      <c r="J30" s="39"/>
      <c r="K30" s="65">
        <f t="shared" ref="K30:K33" si="24">+J30*I30</f>
        <v>0</v>
      </c>
      <c r="L30" s="66"/>
      <c r="M30" s="38">
        <f t="shared" ref="M30:M33" si="25">+L30*I30</f>
        <v>0</v>
      </c>
      <c r="N30" s="67">
        <v>30</v>
      </c>
      <c r="O30" s="38">
        <f t="shared" ref="O30:O38" si="26">+N30*I30</f>
        <v>2732250</v>
      </c>
      <c r="P30" s="68">
        <f t="shared" ref="P30:P38" si="27">J30+L30+N30</f>
        <v>30</v>
      </c>
      <c r="Q30" s="69">
        <f t="shared" ref="Q30:Q38" si="28">K30+M30+O30</f>
        <v>2732250</v>
      </c>
    </row>
    <row r="31" spans="2:17" ht="60" customHeight="1" x14ac:dyDescent="0.25">
      <c r="B31" s="131"/>
      <c r="C31" s="40" t="s">
        <v>15</v>
      </c>
      <c r="D31" s="33" t="s">
        <v>22</v>
      </c>
      <c r="E31" s="40" t="s">
        <v>84</v>
      </c>
      <c r="F31" s="34" t="s">
        <v>18</v>
      </c>
      <c r="G31" s="38">
        <f t="shared" si="23"/>
        <v>76534</v>
      </c>
      <c r="H31" s="38">
        <f t="shared" si="1"/>
        <v>14541</v>
      </c>
      <c r="I31" s="38">
        <v>91075</v>
      </c>
      <c r="J31" s="39"/>
      <c r="K31" s="65">
        <f t="shared" si="24"/>
        <v>0</v>
      </c>
      <c r="L31" s="66"/>
      <c r="M31" s="38">
        <f t="shared" si="25"/>
        <v>0</v>
      </c>
      <c r="N31" s="67">
        <v>30</v>
      </c>
      <c r="O31" s="38">
        <f t="shared" si="26"/>
        <v>2732250</v>
      </c>
      <c r="P31" s="68">
        <f t="shared" si="27"/>
        <v>30</v>
      </c>
      <c r="Q31" s="69">
        <f t="shared" si="28"/>
        <v>2732250</v>
      </c>
    </row>
    <row r="32" spans="2:17" ht="72" customHeight="1" x14ac:dyDescent="0.25">
      <c r="B32" s="131"/>
      <c r="C32" s="40" t="s">
        <v>15</v>
      </c>
      <c r="D32" s="33" t="s">
        <v>22</v>
      </c>
      <c r="E32" s="40" t="s">
        <v>86</v>
      </c>
      <c r="F32" s="34" t="s">
        <v>18</v>
      </c>
      <c r="G32" s="38">
        <f t="shared" si="23"/>
        <v>76534</v>
      </c>
      <c r="H32" s="38">
        <f t="shared" si="1"/>
        <v>14541</v>
      </c>
      <c r="I32" s="38">
        <v>91075</v>
      </c>
      <c r="J32" s="39"/>
      <c r="K32" s="65">
        <f t="shared" si="24"/>
        <v>0</v>
      </c>
      <c r="L32" s="66"/>
      <c r="M32" s="38">
        <f t="shared" si="25"/>
        <v>0</v>
      </c>
      <c r="N32" s="67">
        <v>30</v>
      </c>
      <c r="O32" s="38">
        <f t="shared" si="26"/>
        <v>2732250</v>
      </c>
      <c r="P32" s="68">
        <f t="shared" si="27"/>
        <v>30</v>
      </c>
      <c r="Q32" s="69">
        <f t="shared" si="28"/>
        <v>2732250</v>
      </c>
    </row>
    <row r="33" spans="2:17" ht="70.2" customHeight="1" x14ac:dyDescent="0.25">
      <c r="B33" s="132"/>
      <c r="C33" s="40" t="s">
        <v>15</v>
      </c>
      <c r="D33" s="33" t="s">
        <v>22</v>
      </c>
      <c r="E33" s="40" t="s">
        <v>87</v>
      </c>
      <c r="F33" s="34" t="s">
        <v>18</v>
      </c>
      <c r="G33" s="38">
        <f t="shared" si="23"/>
        <v>76534</v>
      </c>
      <c r="H33" s="38">
        <f t="shared" si="1"/>
        <v>14541</v>
      </c>
      <c r="I33" s="38">
        <v>91075</v>
      </c>
      <c r="J33" s="39"/>
      <c r="K33" s="65">
        <f t="shared" si="24"/>
        <v>0</v>
      </c>
      <c r="L33" s="66"/>
      <c r="M33" s="38">
        <f t="shared" si="25"/>
        <v>0</v>
      </c>
      <c r="N33" s="67">
        <v>30</v>
      </c>
      <c r="O33" s="38">
        <f t="shared" si="26"/>
        <v>2732250</v>
      </c>
      <c r="P33" s="68">
        <f t="shared" si="27"/>
        <v>30</v>
      </c>
      <c r="Q33" s="69">
        <f t="shared" si="28"/>
        <v>2732250</v>
      </c>
    </row>
    <row r="34" spans="2:17" ht="66" x14ac:dyDescent="0.25">
      <c r="B34" s="130">
        <f>+B29+1</f>
        <v>6</v>
      </c>
      <c r="C34" s="40" t="s">
        <v>15</v>
      </c>
      <c r="D34" s="33" t="s">
        <v>23</v>
      </c>
      <c r="E34" s="40" t="s">
        <v>88</v>
      </c>
      <c r="F34" s="34" t="s">
        <v>18</v>
      </c>
      <c r="G34" s="38">
        <f t="shared" si="0"/>
        <v>54622</v>
      </c>
      <c r="H34" s="38">
        <f t="shared" si="1"/>
        <v>10378</v>
      </c>
      <c r="I34" s="38">
        <v>65000</v>
      </c>
      <c r="J34" s="39"/>
      <c r="K34" s="65">
        <f t="shared" si="2"/>
        <v>0</v>
      </c>
      <c r="L34" s="66"/>
      <c r="M34" s="38">
        <f t="shared" si="3"/>
        <v>0</v>
      </c>
      <c r="N34" s="67">
        <v>10</v>
      </c>
      <c r="O34" s="38">
        <f t="shared" si="4"/>
        <v>650000</v>
      </c>
      <c r="P34" s="68">
        <f t="shared" si="5"/>
        <v>10</v>
      </c>
      <c r="Q34" s="69">
        <f t="shared" si="5"/>
        <v>650000</v>
      </c>
    </row>
    <row r="35" spans="2:17" ht="66" x14ac:dyDescent="0.25">
      <c r="B35" s="131"/>
      <c r="C35" s="40" t="s">
        <v>15</v>
      </c>
      <c r="D35" s="33" t="s">
        <v>23</v>
      </c>
      <c r="E35" s="40" t="s">
        <v>89</v>
      </c>
      <c r="F35" s="34" t="s">
        <v>18</v>
      </c>
      <c r="G35" s="38">
        <f t="shared" ref="G35:G38" si="29">ROUND(I35/1.19,0)</f>
        <v>54622</v>
      </c>
      <c r="H35" s="38">
        <f t="shared" ref="H35:H38" si="30">I35-G35</f>
        <v>10378</v>
      </c>
      <c r="I35" s="38">
        <v>65000</v>
      </c>
      <c r="J35" s="39"/>
      <c r="K35" s="65">
        <f t="shared" ref="K35:K38" si="31">+J35*I35</f>
        <v>0</v>
      </c>
      <c r="L35" s="66"/>
      <c r="M35" s="38">
        <f t="shared" ref="M35:M38" si="32">+L35*I35</f>
        <v>0</v>
      </c>
      <c r="N35" s="67">
        <v>20</v>
      </c>
      <c r="O35" s="38">
        <f t="shared" si="26"/>
        <v>1300000</v>
      </c>
      <c r="P35" s="68">
        <f t="shared" si="27"/>
        <v>20</v>
      </c>
      <c r="Q35" s="69">
        <f t="shared" si="28"/>
        <v>1300000</v>
      </c>
    </row>
    <row r="36" spans="2:17" ht="66" x14ac:dyDescent="0.25">
      <c r="B36" s="131"/>
      <c r="C36" s="40" t="s">
        <v>15</v>
      </c>
      <c r="D36" s="33" t="s">
        <v>23</v>
      </c>
      <c r="E36" s="40" t="s">
        <v>90</v>
      </c>
      <c r="F36" s="34" t="s">
        <v>18</v>
      </c>
      <c r="G36" s="38">
        <f t="shared" si="29"/>
        <v>54622</v>
      </c>
      <c r="H36" s="38">
        <f t="shared" si="30"/>
        <v>10378</v>
      </c>
      <c r="I36" s="38">
        <v>65000</v>
      </c>
      <c r="J36" s="39"/>
      <c r="K36" s="65">
        <f t="shared" si="31"/>
        <v>0</v>
      </c>
      <c r="L36" s="66"/>
      <c r="M36" s="38">
        <f t="shared" si="32"/>
        <v>0</v>
      </c>
      <c r="N36" s="67">
        <v>30</v>
      </c>
      <c r="O36" s="38">
        <f t="shared" si="26"/>
        <v>1950000</v>
      </c>
      <c r="P36" s="68">
        <f t="shared" si="27"/>
        <v>30</v>
      </c>
      <c r="Q36" s="69">
        <f t="shared" si="28"/>
        <v>1950000</v>
      </c>
    </row>
    <row r="37" spans="2:17" ht="66" x14ac:dyDescent="0.25">
      <c r="B37" s="131"/>
      <c r="C37" s="40" t="s">
        <v>15</v>
      </c>
      <c r="D37" s="33" t="s">
        <v>23</v>
      </c>
      <c r="E37" s="40" t="s">
        <v>91</v>
      </c>
      <c r="F37" s="34" t="s">
        <v>18</v>
      </c>
      <c r="G37" s="38">
        <f t="shared" si="29"/>
        <v>54622</v>
      </c>
      <c r="H37" s="38">
        <f t="shared" si="30"/>
        <v>10378</v>
      </c>
      <c r="I37" s="38">
        <v>65000</v>
      </c>
      <c r="J37" s="39"/>
      <c r="K37" s="65">
        <f t="shared" si="31"/>
        <v>0</v>
      </c>
      <c r="L37" s="66"/>
      <c r="M37" s="38">
        <f t="shared" si="32"/>
        <v>0</v>
      </c>
      <c r="N37" s="67">
        <v>30</v>
      </c>
      <c r="O37" s="38">
        <f t="shared" si="26"/>
        <v>1950000</v>
      </c>
      <c r="P37" s="68">
        <f t="shared" si="27"/>
        <v>30</v>
      </c>
      <c r="Q37" s="69">
        <f t="shared" si="28"/>
        <v>1950000</v>
      </c>
    </row>
    <row r="38" spans="2:17" ht="66" x14ac:dyDescent="0.25">
      <c r="B38" s="132"/>
      <c r="C38" s="40" t="s">
        <v>15</v>
      </c>
      <c r="D38" s="33" t="s">
        <v>23</v>
      </c>
      <c r="E38" s="40" t="s">
        <v>92</v>
      </c>
      <c r="F38" s="34" t="s">
        <v>18</v>
      </c>
      <c r="G38" s="38">
        <f t="shared" si="29"/>
        <v>54622</v>
      </c>
      <c r="H38" s="38">
        <f t="shared" si="30"/>
        <v>10378</v>
      </c>
      <c r="I38" s="38">
        <v>65000</v>
      </c>
      <c r="J38" s="39"/>
      <c r="K38" s="65">
        <f t="shared" si="31"/>
        <v>0</v>
      </c>
      <c r="L38" s="66"/>
      <c r="M38" s="38">
        <f t="shared" si="32"/>
        <v>0</v>
      </c>
      <c r="N38" s="67">
        <v>30</v>
      </c>
      <c r="O38" s="38">
        <f t="shared" si="26"/>
        <v>1950000</v>
      </c>
      <c r="P38" s="68">
        <f t="shared" si="27"/>
        <v>30</v>
      </c>
      <c r="Q38" s="69">
        <f t="shared" si="28"/>
        <v>1950000</v>
      </c>
    </row>
    <row r="39" spans="2:17" ht="52.8" x14ac:dyDescent="0.25">
      <c r="B39" s="130">
        <f>+B34+1</f>
        <v>7</v>
      </c>
      <c r="C39" s="40" t="s">
        <v>15</v>
      </c>
      <c r="D39" s="33" t="s">
        <v>24</v>
      </c>
      <c r="E39" s="40" t="s">
        <v>93</v>
      </c>
      <c r="F39" s="34" t="s">
        <v>18</v>
      </c>
      <c r="G39" s="38">
        <f t="shared" si="0"/>
        <v>54622</v>
      </c>
      <c r="H39" s="38">
        <f t="shared" si="1"/>
        <v>10378</v>
      </c>
      <c r="I39" s="38">
        <v>65000</v>
      </c>
      <c r="J39" s="39"/>
      <c r="K39" s="65">
        <f t="shared" si="2"/>
        <v>0</v>
      </c>
      <c r="L39" s="66"/>
      <c r="M39" s="38">
        <f t="shared" si="3"/>
        <v>0</v>
      </c>
      <c r="N39" s="67">
        <v>30</v>
      </c>
      <c r="O39" s="38">
        <f t="shared" si="4"/>
        <v>1950000</v>
      </c>
      <c r="P39" s="68">
        <f t="shared" si="5"/>
        <v>30</v>
      </c>
      <c r="Q39" s="69">
        <f t="shared" si="5"/>
        <v>1950000</v>
      </c>
    </row>
    <row r="40" spans="2:17" ht="52.8" x14ac:dyDescent="0.25">
      <c r="B40" s="131"/>
      <c r="C40" s="40" t="s">
        <v>15</v>
      </c>
      <c r="D40" s="33" t="s">
        <v>24</v>
      </c>
      <c r="E40" s="40" t="s">
        <v>94</v>
      </c>
      <c r="F40" s="34" t="s">
        <v>18</v>
      </c>
      <c r="G40" s="38">
        <f t="shared" ref="G40:G43" si="33">ROUND(I40/1.19,0)</f>
        <v>54622</v>
      </c>
      <c r="H40" s="38">
        <f t="shared" ref="H40:H43" si="34">I40-G40</f>
        <v>10378</v>
      </c>
      <c r="I40" s="38">
        <v>65000</v>
      </c>
      <c r="J40" s="39"/>
      <c r="K40" s="65">
        <f t="shared" si="2"/>
        <v>0</v>
      </c>
      <c r="L40" s="66"/>
      <c r="M40" s="38">
        <f t="shared" si="3"/>
        <v>0</v>
      </c>
      <c r="N40" s="67">
        <v>30</v>
      </c>
      <c r="O40" s="38">
        <f t="shared" si="4"/>
        <v>1950000</v>
      </c>
      <c r="P40" s="68">
        <f t="shared" si="5"/>
        <v>30</v>
      </c>
      <c r="Q40" s="69">
        <f t="shared" si="5"/>
        <v>1950000</v>
      </c>
    </row>
    <row r="41" spans="2:17" ht="52.8" x14ac:dyDescent="0.25">
      <c r="B41" s="131"/>
      <c r="C41" s="40" t="s">
        <v>15</v>
      </c>
      <c r="D41" s="33" t="s">
        <v>24</v>
      </c>
      <c r="E41" s="40" t="s">
        <v>95</v>
      </c>
      <c r="F41" s="34" t="s">
        <v>18</v>
      </c>
      <c r="G41" s="38">
        <f t="shared" si="33"/>
        <v>54622</v>
      </c>
      <c r="H41" s="38">
        <f t="shared" si="34"/>
        <v>10378</v>
      </c>
      <c r="I41" s="38">
        <v>65000</v>
      </c>
      <c r="J41" s="39"/>
      <c r="K41" s="65">
        <f t="shared" si="2"/>
        <v>0</v>
      </c>
      <c r="L41" s="66"/>
      <c r="M41" s="38">
        <f t="shared" si="3"/>
        <v>0</v>
      </c>
      <c r="N41" s="67">
        <v>30</v>
      </c>
      <c r="O41" s="38">
        <f t="shared" si="4"/>
        <v>1950000</v>
      </c>
      <c r="P41" s="68">
        <f t="shared" si="5"/>
        <v>30</v>
      </c>
      <c r="Q41" s="69">
        <f t="shared" si="5"/>
        <v>1950000</v>
      </c>
    </row>
    <row r="42" spans="2:17" ht="52.8" x14ac:dyDescent="0.25">
      <c r="B42" s="131"/>
      <c r="C42" s="40" t="s">
        <v>15</v>
      </c>
      <c r="D42" s="33" t="s">
        <v>24</v>
      </c>
      <c r="E42" s="40" t="s">
        <v>96</v>
      </c>
      <c r="F42" s="34" t="s">
        <v>18</v>
      </c>
      <c r="G42" s="38">
        <f t="shared" si="33"/>
        <v>54622</v>
      </c>
      <c r="H42" s="38">
        <f t="shared" si="34"/>
        <v>10378</v>
      </c>
      <c r="I42" s="38">
        <v>65000</v>
      </c>
      <c r="J42" s="39"/>
      <c r="K42" s="65">
        <f t="shared" si="2"/>
        <v>0</v>
      </c>
      <c r="L42" s="66"/>
      <c r="M42" s="38">
        <f t="shared" si="3"/>
        <v>0</v>
      </c>
      <c r="N42" s="67">
        <v>30</v>
      </c>
      <c r="O42" s="38">
        <f t="shared" si="4"/>
        <v>1950000</v>
      </c>
      <c r="P42" s="68">
        <f t="shared" si="5"/>
        <v>30</v>
      </c>
      <c r="Q42" s="69">
        <f t="shared" si="5"/>
        <v>1950000</v>
      </c>
    </row>
    <row r="43" spans="2:17" ht="52.8" x14ac:dyDescent="0.25">
      <c r="B43" s="132"/>
      <c r="C43" s="40" t="s">
        <v>15</v>
      </c>
      <c r="D43" s="33" t="s">
        <v>24</v>
      </c>
      <c r="E43" s="40" t="s">
        <v>97</v>
      </c>
      <c r="F43" s="34" t="s">
        <v>18</v>
      </c>
      <c r="G43" s="38">
        <f t="shared" si="33"/>
        <v>54622</v>
      </c>
      <c r="H43" s="38">
        <f t="shared" si="34"/>
        <v>10378</v>
      </c>
      <c r="I43" s="38">
        <v>65000</v>
      </c>
      <c r="J43" s="39"/>
      <c r="K43" s="65">
        <f t="shared" si="2"/>
        <v>0</v>
      </c>
      <c r="L43" s="66"/>
      <c r="M43" s="38">
        <f t="shared" si="3"/>
        <v>0</v>
      </c>
      <c r="N43" s="67">
        <v>30</v>
      </c>
      <c r="O43" s="38">
        <f t="shared" si="4"/>
        <v>1950000</v>
      </c>
      <c r="P43" s="68">
        <f t="shared" si="5"/>
        <v>30</v>
      </c>
      <c r="Q43" s="69">
        <f t="shared" si="5"/>
        <v>1950000</v>
      </c>
    </row>
    <row r="44" spans="2:17" ht="66" x14ac:dyDescent="0.25">
      <c r="B44" s="130">
        <f>+B39+1</f>
        <v>8</v>
      </c>
      <c r="C44" s="40" t="s">
        <v>15</v>
      </c>
      <c r="D44" s="33" t="s">
        <v>25</v>
      </c>
      <c r="E44" s="40" t="s">
        <v>98</v>
      </c>
      <c r="F44" s="34" t="s">
        <v>18</v>
      </c>
      <c r="G44" s="38">
        <f t="shared" si="0"/>
        <v>71500</v>
      </c>
      <c r="H44" s="38">
        <f t="shared" si="1"/>
        <v>13585</v>
      </c>
      <c r="I44" s="38">
        <v>85085</v>
      </c>
      <c r="J44" s="39"/>
      <c r="K44" s="65">
        <f t="shared" si="2"/>
        <v>0</v>
      </c>
      <c r="L44" s="66"/>
      <c r="M44" s="38">
        <f t="shared" si="3"/>
        <v>0</v>
      </c>
      <c r="N44" s="67">
        <v>10</v>
      </c>
      <c r="O44" s="38">
        <f t="shared" si="4"/>
        <v>850850</v>
      </c>
      <c r="P44" s="68">
        <f t="shared" si="5"/>
        <v>10</v>
      </c>
      <c r="Q44" s="69">
        <f t="shared" si="5"/>
        <v>850850</v>
      </c>
    </row>
    <row r="45" spans="2:17" ht="66" x14ac:dyDescent="0.25">
      <c r="B45" s="131"/>
      <c r="C45" s="40" t="s">
        <v>15</v>
      </c>
      <c r="D45" s="33" t="s">
        <v>25</v>
      </c>
      <c r="E45" s="40" t="s">
        <v>99</v>
      </c>
      <c r="F45" s="34" t="s">
        <v>18</v>
      </c>
      <c r="G45" s="38">
        <f t="shared" ref="G45:G47" si="35">ROUND(I45/1.19,0)</f>
        <v>71500</v>
      </c>
      <c r="H45" s="38">
        <f t="shared" ref="H45:H47" si="36">I45-G45</f>
        <v>13585</v>
      </c>
      <c r="I45" s="38">
        <v>85085</v>
      </c>
      <c r="J45" s="39"/>
      <c r="K45" s="65">
        <f t="shared" ref="K45:K47" si="37">+J45*I45</f>
        <v>0</v>
      </c>
      <c r="L45" s="66"/>
      <c r="M45" s="38">
        <f t="shared" ref="M45:M47" si="38">+L45*I45</f>
        <v>0</v>
      </c>
      <c r="N45" s="67">
        <v>30</v>
      </c>
      <c r="O45" s="38">
        <f t="shared" ref="O45:O47" si="39">+N45*I45</f>
        <v>2552550</v>
      </c>
      <c r="P45" s="68">
        <f t="shared" ref="P45:P47" si="40">J45+L45+N45</f>
        <v>30</v>
      </c>
      <c r="Q45" s="69">
        <f t="shared" ref="Q45:Q47" si="41">K45+M45+O45</f>
        <v>2552550</v>
      </c>
    </row>
    <row r="46" spans="2:17" ht="66" x14ac:dyDescent="0.25">
      <c r="B46" s="131"/>
      <c r="C46" s="40" t="s">
        <v>15</v>
      </c>
      <c r="D46" s="33" t="s">
        <v>25</v>
      </c>
      <c r="E46" s="40" t="s">
        <v>100</v>
      </c>
      <c r="F46" s="34" t="s">
        <v>18</v>
      </c>
      <c r="G46" s="38">
        <f t="shared" si="35"/>
        <v>71500</v>
      </c>
      <c r="H46" s="38">
        <f t="shared" si="36"/>
        <v>13585</v>
      </c>
      <c r="I46" s="38">
        <v>85085</v>
      </c>
      <c r="J46" s="39"/>
      <c r="K46" s="65">
        <f t="shared" si="37"/>
        <v>0</v>
      </c>
      <c r="L46" s="66"/>
      <c r="M46" s="38">
        <f t="shared" si="38"/>
        <v>0</v>
      </c>
      <c r="N46" s="67">
        <v>40</v>
      </c>
      <c r="O46" s="38">
        <f t="shared" si="39"/>
        <v>3403400</v>
      </c>
      <c r="P46" s="68">
        <f t="shared" si="40"/>
        <v>40</v>
      </c>
      <c r="Q46" s="69">
        <f t="shared" si="41"/>
        <v>3403400</v>
      </c>
    </row>
    <row r="47" spans="2:17" ht="66" x14ac:dyDescent="0.25">
      <c r="B47" s="132"/>
      <c r="C47" s="40" t="s">
        <v>15</v>
      </c>
      <c r="D47" s="33" t="s">
        <v>25</v>
      </c>
      <c r="E47" s="40" t="s">
        <v>101</v>
      </c>
      <c r="F47" s="34" t="s">
        <v>18</v>
      </c>
      <c r="G47" s="38">
        <f t="shared" si="35"/>
        <v>71500</v>
      </c>
      <c r="H47" s="38">
        <f t="shared" si="36"/>
        <v>13585</v>
      </c>
      <c r="I47" s="38">
        <v>85085</v>
      </c>
      <c r="J47" s="39"/>
      <c r="K47" s="65">
        <f t="shared" si="37"/>
        <v>0</v>
      </c>
      <c r="L47" s="66"/>
      <c r="M47" s="38">
        <f t="shared" si="38"/>
        <v>0</v>
      </c>
      <c r="N47" s="67">
        <v>30</v>
      </c>
      <c r="O47" s="38">
        <f t="shared" si="39"/>
        <v>2552550</v>
      </c>
      <c r="P47" s="68">
        <f t="shared" si="40"/>
        <v>30</v>
      </c>
      <c r="Q47" s="69">
        <f t="shared" si="41"/>
        <v>2552550</v>
      </c>
    </row>
    <row r="48" spans="2:17" ht="52.8" x14ac:dyDescent="0.25">
      <c r="B48" s="131">
        <v>9</v>
      </c>
      <c r="C48" s="40" t="s">
        <v>15</v>
      </c>
      <c r="D48" s="33" t="s">
        <v>26</v>
      </c>
      <c r="E48" s="40" t="s">
        <v>102</v>
      </c>
      <c r="F48" s="34" t="s">
        <v>18</v>
      </c>
      <c r="G48" s="38">
        <f>ROUND(I48/1.19,0)</f>
        <v>36600</v>
      </c>
      <c r="H48" s="38">
        <f t="shared" ref="H48:H52" si="42">I48-G48</f>
        <v>6954</v>
      </c>
      <c r="I48" s="38">
        <v>43554</v>
      </c>
      <c r="J48" s="39"/>
      <c r="K48" s="65">
        <f t="shared" si="2"/>
        <v>0</v>
      </c>
      <c r="L48" s="66"/>
      <c r="M48" s="38">
        <f t="shared" si="3"/>
        <v>0</v>
      </c>
      <c r="N48" s="67">
        <v>16</v>
      </c>
      <c r="O48" s="38">
        <f t="shared" si="4"/>
        <v>696864</v>
      </c>
      <c r="P48" s="68">
        <f t="shared" si="5"/>
        <v>16</v>
      </c>
      <c r="Q48" s="69">
        <f t="shared" si="5"/>
        <v>696864</v>
      </c>
    </row>
    <row r="49" spans="2:17" ht="52.8" x14ac:dyDescent="0.25">
      <c r="B49" s="131"/>
      <c r="C49" s="40" t="s">
        <v>15</v>
      </c>
      <c r="D49" s="33" t="s">
        <v>26</v>
      </c>
      <c r="E49" s="40" t="s">
        <v>103</v>
      </c>
      <c r="F49" s="34" t="s">
        <v>18</v>
      </c>
      <c r="G49" s="38">
        <f t="shared" ref="G49:G52" si="43">ROUND(I49/1.19,0)</f>
        <v>36600</v>
      </c>
      <c r="H49" s="38">
        <f t="shared" si="42"/>
        <v>6954</v>
      </c>
      <c r="I49" s="38">
        <v>43554</v>
      </c>
      <c r="J49" s="39"/>
      <c r="K49" s="65">
        <f t="shared" si="2"/>
        <v>0</v>
      </c>
      <c r="L49" s="66"/>
      <c r="M49" s="38">
        <f t="shared" si="3"/>
        <v>0</v>
      </c>
      <c r="N49" s="67">
        <v>36</v>
      </c>
      <c r="O49" s="38">
        <f t="shared" si="4"/>
        <v>1567944</v>
      </c>
      <c r="P49" s="68">
        <f t="shared" si="5"/>
        <v>36</v>
      </c>
      <c r="Q49" s="69">
        <f t="shared" si="5"/>
        <v>1567944</v>
      </c>
    </row>
    <row r="50" spans="2:17" ht="52.8" x14ac:dyDescent="0.25">
      <c r="B50" s="131"/>
      <c r="C50" s="40" t="s">
        <v>15</v>
      </c>
      <c r="D50" s="33" t="s">
        <v>26</v>
      </c>
      <c r="E50" s="40" t="s">
        <v>104</v>
      </c>
      <c r="F50" s="34" t="s">
        <v>18</v>
      </c>
      <c r="G50" s="38">
        <f t="shared" si="43"/>
        <v>36600</v>
      </c>
      <c r="H50" s="38">
        <f t="shared" si="42"/>
        <v>6954</v>
      </c>
      <c r="I50" s="38">
        <v>43554</v>
      </c>
      <c r="J50" s="39"/>
      <c r="K50" s="65">
        <f t="shared" si="2"/>
        <v>0</v>
      </c>
      <c r="L50" s="66"/>
      <c r="M50" s="38">
        <f t="shared" si="3"/>
        <v>0</v>
      </c>
      <c r="N50" s="67">
        <v>46</v>
      </c>
      <c r="O50" s="38">
        <f t="shared" si="4"/>
        <v>2003484</v>
      </c>
      <c r="P50" s="68">
        <f t="shared" si="5"/>
        <v>46</v>
      </c>
      <c r="Q50" s="69">
        <f t="shared" si="5"/>
        <v>2003484</v>
      </c>
    </row>
    <row r="51" spans="2:17" ht="52.8" x14ac:dyDescent="0.25">
      <c r="B51" s="131"/>
      <c r="C51" s="40" t="s">
        <v>15</v>
      </c>
      <c r="D51" s="33" t="s">
        <v>26</v>
      </c>
      <c r="E51" s="40" t="s">
        <v>105</v>
      </c>
      <c r="F51" s="34" t="s">
        <v>18</v>
      </c>
      <c r="G51" s="38">
        <f t="shared" si="43"/>
        <v>36600</v>
      </c>
      <c r="H51" s="38">
        <f t="shared" si="42"/>
        <v>6954</v>
      </c>
      <c r="I51" s="38">
        <v>43554</v>
      </c>
      <c r="J51" s="39"/>
      <c r="K51" s="65">
        <f t="shared" si="2"/>
        <v>0</v>
      </c>
      <c r="L51" s="66"/>
      <c r="M51" s="38">
        <f t="shared" si="3"/>
        <v>0</v>
      </c>
      <c r="N51" s="67">
        <v>36</v>
      </c>
      <c r="O51" s="38">
        <f t="shared" si="4"/>
        <v>1567944</v>
      </c>
      <c r="P51" s="68">
        <f t="shared" si="5"/>
        <v>36</v>
      </c>
      <c r="Q51" s="69">
        <f t="shared" si="5"/>
        <v>1567944</v>
      </c>
    </row>
    <row r="52" spans="2:17" ht="52.8" x14ac:dyDescent="0.25">
      <c r="B52" s="132"/>
      <c r="C52" s="40" t="s">
        <v>15</v>
      </c>
      <c r="D52" s="33" t="s">
        <v>26</v>
      </c>
      <c r="E52" s="40" t="s">
        <v>106</v>
      </c>
      <c r="F52" s="34" t="s">
        <v>18</v>
      </c>
      <c r="G52" s="38">
        <f t="shared" si="43"/>
        <v>36600</v>
      </c>
      <c r="H52" s="38">
        <f t="shared" si="42"/>
        <v>6954</v>
      </c>
      <c r="I52" s="38">
        <v>43554</v>
      </c>
      <c r="J52" s="39"/>
      <c r="K52" s="65">
        <f t="shared" si="2"/>
        <v>0</v>
      </c>
      <c r="L52" s="66"/>
      <c r="M52" s="38">
        <f t="shared" si="3"/>
        <v>0</v>
      </c>
      <c r="N52" s="67">
        <v>36</v>
      </c>
      <c r="O52" s="38">
        <f t="shared" si="4"/>
        <v>1567944</v>
      </c>
      <c r="P52" s="68">
        <f t="shared" si="5"/>
        <v>36</v>
      </c>
      <c r="Q52" s="69">
        <f t="shared" si="5"/>
        <v>1567944</v>
      </c>
    </row>
    <row r="53" spans="2:17" ht="66" x14ac:dyDescent="0.25">
      <c r="B53" s="130">
        <f>B48+1</f>
        <v>10</v>
      </c>
      <c r="C53" s="40" t="s">
        <v>15</v>
      </c>
      <c r="D53" s="33" t="s">
        <v>27</v>
      </c>
      <c r="E53" s="40" t="s">
        <v>107</v>
      </c>
      <c r="F53" s="34" t="s">
        <v>18</v>
      </c>
      <c r="G53" s="38">
        <f t="shared" si="0"/>
        <v>51597</v>
      </c>
      <c r="H53" s="38">
        <f t="shared" si="1"/>
        <v>9803</v>
      </c>
      <c r="I53" s="38">
        <v>61400</v>
      </c>
      <c r="J53" s="39"/>
      <c r="K53" s="65">
        <f t="shared" si="2"/>
        <v>0</v>
      </c>
      <c r="L53" s="66"/>
      <c r="M53" s="38">
        <f t="shared" si="3"/>
        <v>0</v>
      </c>
      <c r="N53" s="67">
        <v>10</v>
      </c>
      <c r="O53" s="38">
        <f t="shared" si="4"/>
        <v>614000</v>
      </c>
      <c r="P53" s="68">
        <f t="shared" si="5"/>
        <v>10</v>
      </c>
      <c r="Q53" s="69">
        <f t="shared" si="5"/>
        <v>614000</v>
      </c>
    </row>
    <row r="54" spans="2:17" ht="66" x14ac:dyDescent="0.25">
      <c r="B54" s="131"/>
      <c r="C54" s="40" t="s">
        <v>15</v>
      </c>
      <c r="D54" s="33" t="s">
        <v>27</v>
      </c>
      <c r="E54" s="40" t="s">
        <v>108</v>
      </c>
      <c r="F54" s="34" t="s">
        <v>18</v>
      </c>
      <c r="G54" s="38">
        <f t="shared" ref="G54:G57" si="44">ROUND(I54/1.19,0)</f>
        <v>51597</v>
      </c>
      <c r="H54" s="38">
        <f t="shared" ref="H54:H57" si="45">I54-G54</f>
        <v>9803</v>
      </c>
      <c r="I54" s="38">
        <v>61400</v>
      </c>
      <c r="J54" s="39"/>
      <c r="K54" s="65">
        <f t="shared" ref="K54:K57" si="46">+J54*I54</f>
        <v>0</v>
      </c>
      <c r="L54" s="66"/>
      <c r="M54" s="38">
        <f t="shared" ref="M54:M57" si="47">+L54*I54</f>
        <v>0</v>
      </c>
      <c r="N54" s="67">
        <v>25</v>
      </c>
      <c r="O54" s="38">
        <f t="shared" ref="O54:O57" si="48">+N54*I54</f>
        <v>1535000</v>
      </c>
      <c r="P54" s="68">
        <f t="shared" ref="P54:P57" si="49">J54+L54+N54</f>
        <v>25</v>
      </c>
      <c r="Q54" s="69">
        <f t="shared" ref="Q54:Q57" si="50">K54+M54+O54</f>
        <v>1535000</v>
      </c>
    </row>
    <row r="55" spans="2:17" ht="66" x14ac:dyDescent="0.25">
      <c r="B55" s="131"/>
      <c r="C55" s="40" t="s">
        <v>15</v>
      </c>
      <c r="D55" s="33" t="s">
        <v>27</v>
      </c>
      <c r="E55" s="40" t="s">
        <v>109</v>
      </c>
      <c r="F55" s="34" t="s">
        <v>18</v>
      </c>
      <c r="G55" s="38">
        <f t="shared" si="44"/>
        <v>51597</v>
      </c>
      <c r="H55" s="38">
        <f t="shared" si="45"/>
        <v>9803</v>
      </c>
      <c r="I55" s="38">
        <v>61400</v>
      </c>
      <c r="J55" s="39"/>
      <c r="K55" s="65">
        <f t="shared" si="46"/>
        <v>0</v>
      </c>
      <c r="L55" s="66"/>
      <c r="M55" s="38">
        <f t="shared" si="47"/>
        <v>0</v>
      </c>
      <c r="N55" s="67">
        <v>35</v>
      </c>
      <c r="O55" s="38">
        <f t="shared" si="48"/>
        <v>2149000</v>
      </c>
      <c r="P55" s="68">
        <f t="shared" si="49"/>
        <v>35</v>
      </c>
      <c r="Q55" s="69">
        <f t="shared" si="50"/>
        <v>2149000</v>
      </c>
    </row>
    <row r="56" spans="2:17" ht="66" x14ac:dyDescent="0.25">
      <c r="B56" s="131"/>
      <c r="C56" s="40" t="s">
        <v>15</v>
      </c>
      <c r="D56" s="33" t="s">
        <v>27</v>
      </c>
      <c r="E56" s="40" t="s">
        <v>110</v>
      </c>
      <c r="F56" s="34" t="s">
        <v>18</v>
      </c>
      <c r="G56" s="38">
        <f t="shared" si="44"/>
        <v>51597</v>
      </c>
      <c r="H56" s="38">
        <f t="shared" si="45"/>
        <v>9803</v>
      </c>
      <c r="I56" s="38">
        <v>61400</v>
      </c>
      <c r="J56" s="39"/>
      <c r="K56" s="65">
        <f t="shared" si="46"/>
        <v>0</v>
      </c>
      <c r="L56" s="66"/>
      <c r="M56" s="38">
        <f t="shared" si="47"/>
        <v>0</v>
      </c>
      <c r="N56" s="67">
        <v>25</v>
      </c>
      <c r="O56" s="38">
        <f t="shared" si="48"/>
        <v>1535000</v>
      </c>
      <c r="P56" s="68">
        <f t="shared" si="49"/>
        <v>25</v>
      </c>
      <c r="Q56" s="69">
        <f t="shared" si="50"/>
        <v>1535000</v>
      </c>
    </row>
    <row r="57" spans="2:17" ht="66" x14ac:dyDescent="0.25">
      <c r="B57" s="132"/>
      <c r="C57" s="40" t="s">
        <v>15</v>
      </c>
      <c r="D57" s="33" t="s">
        <v>27</v>
      </c>
      <c r="E57" s="40" t="s">
        <v>111</v>
      </c>
      <c r="F57" s="34" t="s">
        <v>18</v>
      </c>
      <c r="G57" s="38">
        <f t="shared" si="44"/>
        <v>51597</v>
      </c>
      <c r="H57" s="38">
        <f t="shared" si="45"/>
        <v>9803</v>
      </c>
      <c r="I57" s="38">
        <v>61400</v>
      </c>
      <c r="J57" s="39"/>
      <c r="K57" s="65">
        <f t="shared" si="46"/>
        <v>0</v>
      </c>
      <c r="L57" s="66"/>
      <c r="M57" s="38">
        <f t="shared" si="47"/>
        <v>0</v>
      </c>
      <c r="N57" s="67">
        <v>25</v>
      </c>
      <c r="O57" s="38">
        <f t="shared" si="48"/>
        <v>1535000</v>
      </c>
      <c r="P57" s="68">
        <f t="shared" si="49"/>
        <v>25</v>
      </c>
      <c r="Q57" s="69">
        <f t="shared" si="50"/>
        <v>1535000</v>
      </c>
    </row>
    <row r="58" spans="2:17" ht="79.2" x14ac:dyDescent="0.25">
      <c r="B58" s="130">
        <f>+B53+1</f>
        <v>11</v>
      </c>
      <c r="C58" s="40" t="s">
        <v>15</v>
      </c>
      <c r="D58" s="35" t="s">
        <v>28</v>
      </c>
      <c r="E58" s="41" t="s">
        <v>112</v>
      </c>
      <c r="F58" s="36" t="s">
        <v>18</v>
      </c>
      <c r="G58" s="38">
        <f t="shared" si="0"/>
        <v>29832</v>
      </c>
      <c r="H58" s="38">
        <f t="shared" si="1"/>
        <v>5668</v>
      </c>
      <c r="I58" s="37">
        <v>35500</v>
      </c>
      <c r="J58" s="39"/>
      <c r="K58" s="65">
        <f t="shared" ref="K58" si="51">+J58*I58</f>
        <v>0</v>
      </c>
      <c r="L58" s="66"/>
      <c r="M58" s="38">
        <f t="shared" si="3"/>
        <v>0</v>
      </c>
      <c r="N58" s="67">
        <v>10</v>
      </c>
      <c r="O58" s="38">
        <f t="shared" si="4"/>
        <v>355000</v>
      </c>
      <c r="P58" s="68">
        <f t="shared" si="5"/>
        <v>10</v>
      </c>
      <c r="Q58" s="69">
        <f t="shared" si="5"/>
        <v>355000</v>
      </c>
    </row>
    <row r="59" spans="2:17" ht="79.2" x14ac:dyDescent="0.25">
      <c r="B59" s="131"/>
      <c r="C59" s="40" t="s">
        <v>15</v>
      </c>
      <c r="D59" s="35" t="s">
        <v>28</v>
      </c>
      <c r="E59" s="41" t="s">
        <v>113</v>
      </c>
      <c r="F59" s="36" t="s">
        <v>18</v>
      </c>
      <c r="G59" s="38">
        <f t="shared" ref="G59:G62" si="52">ROUND(I59/1.19,0)</f>
        <v>29832</v>
      </c>
      <c r="H59" s="38">
        <f t="shared" ref="H59:H62" si="53">I59-G59</f>
        <v>5668</v>
      </c>
      <c r="I59" s="37">
        <v>35500</v>
      </c>
      <c r="J59" s="39">
        <v>605</v>
      </c>
      <c r="K59" s="65">
        <f t="shared" si="2"/>
        <v>21477500</v>
      </c>
      <c r="L59" s="66"/>
      <c r="M59" s="38">
        <f t="shared" si="3"/>
        <v>0</v>
      </c>
      <c r="N59" s="67">
        <v>30</v>
      </c>
      <c r="O59" s="38">
        <f t="shared" si="4"/>
        <v>1065000</v>
      </c>
      <c r="P59" s="68">
        <f t="shared" si="5"/>
        <v>635</v>
      </c>
      <c r="Q59" s="69">
        <f t="shared" si="5"/>
        <v>22542500</v>
      </c>
    </row>
    <row r="60" spans="2:17" ht="79.2" x14ac:dyDescent="0.25">
      <c r="B60" s="131"/>
      <c r="C60" s="40" t="s">
        <v>15</v>
      </c>
      <c r="D60" s="35" t="s">
        <v>28</v>
      </c>
      <c r="E60" s="41" t="s">
        <v>114</v>
      </c>
      <c r="F60" s="36" t="s">
        <v>18</v>
      </c>
      <c r="G60" s="38">
        <f t="shared" si="52"/>
        <v>29832</v>
      </c>
      <c r="H60" s="38">
        <f t="shared" si="53"/>
        <v>5668</v>
      </c>
      <c r="I60" s="37">
        <v>35500</v>
      </c>
      <c r="J60" s="39">
        <v>605</v>
      </c>
      <c r="K60" s="65">
        <f t="shared" si="2"/>
        <v>21477500</v>
      </c>
      <c r="L60" s="66"/>
      <c r="M60" s="38">
        <f t="shared" si="3"/>
        <v>0</v>
      </c>
      <c r="N60" s="67">
        <v>40</v>
      </c>
      <c r="O60" s="38">
        <f t="shared" si="4"/>
        <v>1420000</v>
      </c>
      <c r="P60" s="68">
        <f t="shared" si="5"/>
        <v>645</v>
      </c>
      <c r="Q60" s="69">
        <f t="shared" si="5"/>
        <v>22897500</v>
      </c>
    </row>
    <row r="61" spans="2:17" ht="79.2" x14ac:dyDescent="0.25">
      <c r="B61" s="131"/>
      <c r="C61" s="40" t="s">
        <v>15</v>
      </c>
      <c r="D61" s="35" t="s">
        <v>28</v>
      </c>
      <c r="E61" s="41" t="s">
        <v>115</v>
      </c>
      <c r="F61" s="36" t="s">
        <v>18</v>
      </c>
      <c r="G61" s="38">
        <f t="shared" si="52"/>
        <v>29832</v>
      </c>
      <c r="H61" s="38">
        <f t="shared" si="53"/>
        <v>5668</v>
      </c>
      <c r="I61" s="37">
        <v>35500</v>
      </c>
      <c r="J61" s="39"/>
      <c r="K61" s="65">
        <f t="shared" si="2"/>
        <v>0</v>
      </c>
      <c r="L61" s="66"/>
      <c r="M61" s="38">
        <f t="shared" si="3"/>
        <v>0</v>
      </c>
      <c r="N61" s="67">
        <v>30</v>
      </c>
      <c r="O61" s="38">
        <f t="shared" si="4"/>
        <v>1065000</v>
      </c>
      <c r="P61" s="68">
        <f t="shared" si="5"/>
        <v>30</v>
      </c>
      <c r="Q61" s="69">
        <f t="shared" si="5"/>
        <v>1065000</v>
      </c>
    </row>
    <row r="62" spans="2:17" ht="79.2" x14ac:dyDescent="0.25">
      <c r="B62" s="132"/>
      <c r="C62" s="40" t="s">
        <v>15</v>
      </c>
      <c r="D62" s="35" t="s">
        <v>28</v>
      </c>
      <c r="E62" s="41" t="s">
        <v>116</v>
      </c>
      <c r="F62" s="36" t="s">
        <v>18</v>
      </c>
      <c r="G62" s="38">
        <f t="shared" si="52"/>
        <v>29832</v>
      </c>
      <c r="H62" s="38">
        <f t="shared" si="53"/>
        <v>5668</v>
      </c>
      <c r="I62" s="37">
        <v>35500</v>
      </c>
      <c r="J62" s="39"/>
      <c r="K62" s="65">
        <f t="shared" si="2"/>
        <v>0</v>
      </c>
      <c r="L62" s="66"/>
      <c r="M62" s="38">
        <f t="shared" si="3"/>
        <v>0</v>
      </c>
      <c r="N62" s="67">
        <v>30</v>
      </c>
      <c r="O62" s="38">
        <f t="shared" si="4"/>
        <v>1065000</v>
      </c>
      <c r="P62" s="68">
        <f t="shared" si="5"/>
        <v>30</v>
      </c>
      <c r="Q62" s="69">
        <f t="shared" si="5"/>
        <v>1065000</v>
      </c>
    </row>
    <row r="63" spans="2:17" ht="66" x14ac:dyDescent="0.25">
      <c r="B63" s="130">
        <f>+B58+1</f>
        <v>12</v>
      </c>
      <c r="C63" s="40" t="s">
        <v>15</v>
      </c>
      <c r="D63" s="33" t="s">
        <v>29</v>
      </c>
      <c r="E63" s="40" t="s">
        <v>118</v>
      </c>
      <c r="F63" s="34" t="s">
        <v>18</v>
      </c>
      <c r="G63" s="38">
        <f t="shared" si="0"/>
        <v>83193</v>
      </c>
      <c r="H63" s="38">
        <f t="shared" si="1"/>
        <v>15807</v>
      </c>
      <c r="I63" s="38">
        <v>99000</v>
      </c>
      <c r="J63" s="39"/>
      <c r="K63" s="65">
        <f t="shared" si="2"/>
        <v>0</v>
      </c>
      <c r="L63" s="66"/>
      <c r="M63" s="38">
        <f t="shared" si="3"/>
        <v>0</v>
      </c>
      <c r="N63" s="67">
        <v>10</v>
      </c>
      <c r="O63" s="38">
        <f t="shared" si="4"/>
        <v>990000</v>
      </c>
      <c r="P63" s="68">
        <f t="shared" si="5"/>
        <v>10</v>
      </c>
      <c r="Q63" s="69">
        <f t="shared" si="5"/>
        <v>990000</v>
      </c>
    </row>
    <row r="64" spans="2:17" ht="66" x14ac:dyDescent="0.25">
      <c r="B64" s="131"/>
      <c r="C64" s="40" t="s">
        <v>15</v>
      </c>
      <c r="D64" s="33" t="s">
        <v>29</v>
      </c>
      <c r="E64" s="40" t="s">
        <v>117</v>
      </c>
      <c r="F64" s="34" t="s">
        <v>18</v>
      </c>
      <c r="G64" s="38">
        <f t="shared" ref="G64:G67" si="54">ROUND(I64/1.19,0)</f>
        <v>83193</v>
      </c>
      <c r="H64" s="38">
        <f t="shared" ref="H64:H67" si="55">I64-G64</f>
        <v>15807</v>
      </c>
      <c r="I64" s="38">
        <v>99000</v>
      </c>
      <c r="J64" s="39"/>
      <c r="K64" s="65">
        <f t="shared" ref="K64:K67" si="56">+J64*I64</f>
        <v>0</v>
      </c>
      <c r="L64" s="66"/>
      <c r="M64" s="38">
        <f t="shared" ref="M64:M67" si="57">+L64*I64</f>
        <v>0</v>
      </c>
      <c r="N64" s="67">
        <v>30</v>
      </c>
      <c r="O64" s="38">
        <f t="shared" ref="O64:O67" si="58">+N64*I64</f>
        <v>2970000</v>
      </c>
      <c r="P64" s="68">
        <f t="shared" ref="P64:P67" si="59">J64+L64+N64</f>
        <v>30</v>
      </c>
      <c r="Q64" s="69">
        <f t="shared" ref="Q64:Q67" si="60">K64+M64+O64</f>
        <v>2970000</v>
      </c>
    </row>
    <row r="65" spans="2:17" ht="66" x14ac:dyDescent="0.25">
      <c r="B65" s="131"/>
      <c r="C65" s="40" t="s">
        <v>15</v>
      </c>
      <c r="D65" s="33" t="s">
        <v>29</v>
      </c>
      <c r="E65" s="40" t="s">
        <v>119</v>
      </c>
      <c r="F65" s="34" t="s">
        <v>18</v>
      </c>
      <c r="G65" s="38">
        <f t="shared" si="54"/>
        <v>83193</v>
      </c>
      <c r="H65" s="38">
        <f t="shared" si="55"/>
        <v>15807</v>
      </c>
      <c r="I65" s="38">
        <v>99000</v>
      </c>
      <c r="J65" s="39"/>
      <c r="K65" s="65">
        <f t="shared" si="56"/>
        <v>0</v>
      </c>
      <c r="L65" s="66"/>
      <c r="M65" s="38">
        <f t="shared" si="57"/>
        <v>0</v>
      </c>
      <c r="N65" s="67">
        <v>40</v>
      </c>
      <c r="O65" s="38">
        <f t="shared" si="58"/>
        <v>3960000</v>
      </c>
      <c r="P65" s="68">
        <f t="shared" si="59"/>
        <v>40</v>
      </c>
      <c r="Q65" s="69">
        <f t="shared" si="60"/>
        <v>3960000</v>
      </c>
    </row>
    <row r="66" spans="2:17" ht="66" x14ac:dyDescent="0.25">
      <c r="B66" s="131"/>
      <c r="C66" s="40" t="s">
        <v>15</v>
      </c>
      <c r="D66" s="33" t="s">
        <v>29</v>
      </c>
      <c r="E66" s="40" t="s">
        <v>120</v>
      </c>
      <c r="F66" s="34" t="s">
        <v>18</v>
      </c>
      <c r="G66" s="38">
        <f t="shared" si="54"/>
        <v>83193</v>
      </c>
      <c r="H66" s="38">
        <f t="shared" si="55"/>
        <v>15807</v>
      </c>
      <c r="I66" s="38">
        <v>99000</v>
      </c>
      <c r="J66" s="39"/>
      <c r="K66" s="65">
        <f t="shared" si="56"/>
        <v>0</v>
      </c>
      <c r="L66" s="66"/>
      <c r="M66" s="38">
        <f t="shared" si="57"/>
        <v>0</v>
      </c>
      <c r="N66" s="67">
        <v>30</v>
      </c>
      <c r="O66" s="38">
        <f t="shared" si="58"/>
        <v>2970000</v>
      </c>
      <c r="P66" s="68">
        <f t="shared" si="59"/>
        <v>30</v>
      </c>
      <c r="Q66" s="69">
        <f t="shared" si="60"/>
        <v>2970000</v>
      </c>
    </row>
    <row r="67" spans="2:17" ht="66" x14ac:dyDescent="0.25">
      <c r="B67" s="132"/>
      <c r="C67" s="40" t="s">
        <v>15</v>
      </c>
      <c r="D67" s="33" t="s">
        <v>29</v>
      </c>
      <c r="E67" s="40" t="s">
        <v>121</v>
      </c>
      <c r="F67" s="34" t="s">
        <v>18</v>
      </c>
      <c r="G67" s="38">
        <f t="shared" si="54"/>
        <v>83193</v>
      </c>
      <c r="H67" s="38">
        <f t="shared" si="55"/>
        <v>15807</v>
      </c>
      <c r="I67" s="38">
        <v>99000</v>
      </c>
      <c r="J67" s="39"/>
      <c r="K67" s="65">
        <f t="shared" si="56"/>
        <v>0</v>
      </c>
      <c r="L67" s="66"/>
      <c r="M67" s="38">
        <f t="shared" si="57"/>
        <v>0</v>
      </c>
      <c r="N67" s="67">
        <v>30</v>
      </c>
      <c r="O67" s="38">
        <f t="shared" si="58"/>
        <v>2970000</v>
      </c>
      <c r="P67" s="68">
        <f t="shared" si="59"/>
        <v>30</v>
      </c>
      <c r="Q67" s="69">
        <f t="shared" si="60"/>
        <v>2970000</v>
      </c>
    </row>
    <row r="68" spans="2:17" ht="52.8" x14ac:dyDescent="0.25">
      <c r="B68" s="131">
        <v>13</v>
      </c>
      <c r="C68" s="40" t="s">
        <v>15</v>
      </c>
      <c r="D68" s="33" t="s">
        <v>30</v>
      </c>
      <c r="E68" s="40" t="s">
        <v>122</v>
      </c>
      <c r="F68" s="34" t="s">
        <v>18</v>
      </c>
      <c r="G68" s="38">
        <f t="shared" ref="G68:G71" si="61">ROUND(I68/1.19,0)</f>
        <v>83193</v>
      </c>
      <c r="H68" s="38">
        <f t="shared" ref="H68:H71" si="62">I68-G68</f>
        <v>15807</v>
      </c>
      <c r="I68" s="38">
        <v>99000</v>
      </c>
      <c r="J68" s="39"/>
      <c r="K68" s="65">
        <f t="shared" si="2"/>
        <v>0</v>
      </c>
      <c r="L68" s="66"/>
      <c r="M68" s="38">
        <f t="shared" si="3"/>
        <v>0</v>
      </c>
      <c r="N68" s="67">
        <v>27</v>
      </c>
      <c r="O68" s="38">
        <f t="shared" si="4"/>
        <v>2673000</v>
      </c>
      <c r="P68" s="68">
        <f t="shared" si="5"/>
        <v>27</v>
      </c>
      <c r="Q68" s="69">
        <f t="shared" si="5"/>
        <v>2673000</v>
      </c>
    </row>
    <row r="69" spans="2:17" ht="52.8" x14ac:dyDescent="0.25">
      <c r="B69" s="131"/>
      <c r="C69" s="40" t="s">
        <v>15</v>
      </c>
      <c r="D69" s="33" t="s">
        <v>30</v>
      </c>
      <c r="E69" s="40" t="s">
        <v>123</v>
      </c>
      <c r="F69" s="34" t="s">
        <v>18</v>
      </c>
      <c r="G69" s="38">
        <f t="shared" si="61"/>
        <v>83193</v>
      </c>
      <c r="H69" s="38">
        <f t="shared" si="62"/>
        <v>15807</v>
      </c>
      <c r="I69" s="38">
        <v>99000</v>
      </c>
      <c r="J69" s="39"/>
      <c r="K69" s="65">
        <f t="shared" si="2"/>
        <v>0</v>
      </c>
      <c r="L69" s="66"/>
      <c r="M69" s="38">
        <f t="shared" si="3"/>
        <v>0</v>
      </c>
      <c r="N69" s="67">
        <v>37</v>
      </c>
      <c r="O69" s="38">
        <f t="shared" si="4"/>
        <v>3663000</v>
      </c>
      <c r="P69" s="68">
        <f t="shared" si="5"/>
        <v>37</v>
      </c>
      <c r="Q69" s="69">
        <f t="shared" si="5"/>
        <v>3663000</v>
      </c>
    </row>
    <row r="70" spans="2:17" ht="52.8" x14ac:dyDescent="0.25">
      <c r="B70" s="131"/>
      <c r="C70" s="40" t="s">
        <v>15</v>
      </c>
      <c r="D70" s="33" t="s">
        <v>30</v>
      </c>
      <c r="E70" s="40" t="s">
        <v>124</v>
      </c>
      <c r="F70" s="34" t="s">
        <v>18</v>
      </c>
      <c r="G70" s="38">
        <f t="shared" si="61"/>
        <v>83193</v>
      </c>
      <c r="H70" s="38">
        <f t="shared" si="62"/>
        <v>15807</v>
      </c>
      <c r="I70" s="38">
        <v>99000</v>
      </c>
      <c r="J70" s="39"/>
      <c r="K70" s="65">
        <f t="shared" si="2"/>
        <v>0</v>
      </c>
      <c r="L70" s="66"/>
      <c r="M70" s="38">
        <f t="shared" si="3"/>
        <v>0</v>
      </c>
      <c r="N70" s="67">
        <v>39</v>
      </c>
      <c r="O70" s="38">
        <f t="shared" si="4"/>
        <v>3861000</v>
      </c>
      <c r="P70" s="68">
        <f t="shared" si="5"/>
        <v>39</v>
      </c>
      <c r="Q70" s="69">
        <f t="shared" si="5"/>
        <v>3861000</v>
      </c>
    </row>
    <row r="71" spans="2:17" ht="52.8" x14ac:dyDescent="0.25">
      <c r="B71" s="132"/>
      <c r="C71" s="40" t="s">
        <v>15</v>
      </c>
      <c r="D71" s="33" t="s">
        <v>30</v>
      </c>
      <c r="E71" s="40" t="s">
        <v>125</v>
      </c>
      <c r="F71" s="34" t="s">
        <v>18</v>
      </c>
      <c r="G71" s="38">
        <f t="shared" si="61"/>
        <v>83193</v>
      </c>
      <c r="H71" s="38">
        <f t="shared" si="62"/>
        <v>15807</v>
      </c>
      <c r="I71" s="38">
        <v>99000</v>
      </c>
      <c r="J71" s="39"/>
      <c r="K71" s="65">
        <f t="shared" si="2"/>
        <v>0</v>
      </c>
      <c r="L71" s="66"/>
      <c r="M71" s="38">
        <f t="shared" si="3"/>
        <v>0</v>
      </c>
      <c r="N71" s="67">
        <v>37</v>
      </c>
      <c r="O71" s="38">
        <f t="shared" si="4"/>
        <v>3663000</v>
      </c>
      <c r="P71" s="68">
        <f t="shared" si="5"/>
        <v>37</v>
      </c>
      <c r="Q71" s="69">
        <f t="shared" si="5"/>
        <v>3663000</v>
      </c>
    </row>
    <row r="72" spans="2:17" ht="132" x14ac:dyDescent="0.25">
      <c r="B72" s="131">
        <v>14</v>
      </c>
      <c r="C72" s="40" t="s">
        <v>15</v>
      </c>
      <c r="D72" s="33" t="s">
        <v>31</v>
      </c>
      <c r="E72" s="40" t="s">
        <v>126</v>
      </c>
      <c r="F72" s="34" t="s">
        <v>18</v>
      </c>
      <c r="G72" s="38">
        <f t="shared" ref="G72:G75" si="63">ROUND(I72/1.19,0)</f>
        <v>85714</v>
      </c>
      <c r="H72" s="38">
        <f t="shared" ref="H72:H75" si="64">I72-G72</f>
        <v>16286</v>
      </c>
      <c r="I72" s="38">
        <v>102000</v>
      </c>
      <c r="J72" s="39"/>
      <c r="K72" s="65">
        <f t="shared" ref="K72:K75" si="65">+J72*I72</f>
        <v>0</v>
      </c>
      <c r="L72" s="66"/>
      <c r="M72" s="38">
        <f t="shared" ref="M72:M75" si="66">+L72*I72</f>
        <v>0</v>
      </c>
      <c r="N72" s="67">
        <v>10</v>
      </c>
      <c r="O72" s="38">
        <f t="shared" ref="O72:O75" si="67">+N72*I72</f>
        <v>1020000</v>
      </c>
      <c r="P72" s="68">
        <f t="shared" ref="P72:P75" si="68">J72+L72+N72</f>
        <v>10</v>
      </c>
      <c r="Q72" s="69">
        <f t="shared" ref="Q72:Q75" si="69">K72+M72+O72</f>
        <v>1020000</v>
      </c>
    </row>
    <row r="73" spans="2:17" ht="132" x14ac:dyDescent="0.25">
      <c r="B73" s="131"/>
      <c r="C73" s="40" t="s">
        <v>15</v>
      </c>
      <c r="D73" s="33" t="s">
        <v>31</v>
      </c>
      <c r="E73" s="40" t="s">
        <v>127</v>
      </c>
      <c r="F73" s="34" t="s">
        <v>18</v>
      </c>
      <c r="G73" s="38">
        <f t="shared" si="63"/>
        <v>85714</v>
      </c>
      <c r="H73" s="38">
        <f t="shared" si="64"/>
        <v>16286</v>
      </c>
      <c r="I73" s="38">
        <v>102000</v>
      </c>
      <c r="J73" s="39"/>
      <c r="K73" s="65">
        <f t="shared" si="65"/>
        <v>0</v>
      </c>
      <c r="L73" s="66"/>
      <c r="M73" s="38">
        <f t="shared" si="66"/>
        <v>0</v>
      </c>
      <c r="N73" s="67">
        <v>10</v>
      </c>
      <c r="O73" s="38">
        <f t="shared" si="67"/>
        <v>1020000</v>
      </c>
      <c r="P73" s="68">
        <f t="shared" si="68"/>
        <v>10</v>
      </c>
      <c r="Q73" s="69">
        <f t="shared" si="69"/>
        <v>1020000</v>
      </c>
    </row>
    <row r="74" spans="2:17" ht="132" x14ac:dyDescent="0.25">
      <c r="B74" s="131"/>
      <c r="C74" s="40" t="s">
        <v>15</v>
      </c>
      <c r="D74" s="33" t="s">
        <v>31</v>
      </c>
      <c r="E74" s="40" t="s">
        <v>128</v>
      </c>
      <c r="F74" s="34" t="s">
        <v>18</v>
      </c>
      <c r="G74" s="38">
        <f t="shared" si="63"/>
        <v>85714</v>
      </c>
      <c r="H74" s="38">
        <f t="shared" si="64"/>
        <v>16286</v>
      </c>
      <c r="I74" s="38">
        <v>102000</v>
      </c>
      <c r="J74" s="39"/>
      <c r="K74" s="65">
        <f t="shared" si="65"/>
        <v>0</v>
      </c>
      <c r="L74" s="66"/>
      <c r="M74" s="38">
        <f t="shared" si="66"/>
        <v>0</v>
      </c>
      <c r="N74" s="67">
        <v>10</v>
      </c>
      <c r="O74" s="38">
        <f t="shared" si="67"/>
        <v>1020000</v>
      </c>
      <c r="P74" s="68">
        <f t="shared" si="68"/>
        <v>10</v>
      </c>
      <c r="Q74" s="69">
        <f t="shared" si="69"/>
        <v>1020000</v>
      </c>
    </row>
    <row r="75" spans="2:17" ht="132" x14ac:dyDescent="0.25">
      <c r="B75" s="132"/>
      <c r="C75" s="40" t="s">
        <v>15</v>
      </c>
      <c r="D75" s="33" t="s">
        <v>31</v>
      </c>
      <c r="E75" s="40" t="s">
        <v>129</v>
      </c>
      <c r="F75" s="34" t="s">
        <v>18</v>
      </c>
      <c r="G75" s="38">
        <f t="shared" si="63"/>
        <v>85714</v>
      </c>
      <c r="H75" s="38">
        <f t="shared" si="64"/>
        <v>16286</v>
      </c>
      <c r="I75" s="38">
        <v>102000</v>
      </c>
      <c r="J75" s="39"/>
      <c r="K75" s="65">
        <f t="shared" si="65"/>
        <v>0</v>
      </c>
      <c r="L75" s="66"/>
      <c r="M75" s="38">
        <f t="shared" si="66"/>
        <v>0</v>
      </c>
      <c r="N75" s="67">
        <v>10</v>
      </c>
      <c r="O75" s="38">
        <f t="shared" si="67"/>
        <v>1020000</v>
      </c>
      <c r="P75" s="68">
        <f t="shared" si="68"/>
        <v>10</v>
      </c>
      <c r="Q75" s="69">
        <f t="shared" si="69"/>
        <v>1020000</v>
      </c>
    </row>
    <row r="76" spans="2:17" ht="52.8" x14ac:dyDescent="0.25">
      <c r="B76" s="131">
        <v>15</v>
      </c>
      <c r="C76" s="40" t="s">
        <v>15</v>
      </c>
      <c r="D76" s="33" t="s">
        <v>32</v>
      </c>
      <c r="E76" s="40" t="s">
        <v>130</v>
      </c>
      <c r="F76" s="34" t="s">
        <v>18</v>
      </c>
      <c r="G76" s="38">
        <f t="shared" ref="G76:G77" si="70">ROUND(I76/1.19,0)</f>
        <v>43697</v>
      </c>
      <c r="H76" s="38">
        <f t="shared" ref="H76:H77" si="71">I76-G76</f>
        <v>8303</v>
      </c>
      <c r="I76" s="38">
        <v>52000</v>
      </c>
      <c r="J76" s="39"/>
      <c r="K76" s="65">
        <f t="shared" si="2"/>
        <v>0</v>
      </c>
      <c r="L76" s="66"/>
      <c r="M76" s="38">
        <f t="shared" si="3"/>
        <v>0</v>
      </c>
      <c r="N76" s="67">
        <v>25</v>
      </c>
      <c r="O76" s="38">
        <f t="shared" si="4"/>
        <v>1300000</v>
      </c>
      <c r="P76" s="68">
        <f t="shared" si="5"/>
        <v>25</v>
      </c>
      <c r="Q76" s="69">
        <f t="shared" si="5"/>
        <v>1300000</v>
      </c>
    </row>
    <row r="77" spans="2:17" ht="52.8" x14ac:dyDescent="0.25">
      <c r="B77" s="132"/>
      <c r="C77" s="40" t="s">
        <v>15</v>
      </c>
      <c r="D77" s="33" t="s">
        <v>32</v>
      </c>
      <c r="E77" s="40" t="s">
        <v>131</v>
      </c>
      <c r="F77" s="34" t="s">
        <v>18</v>
      </c>
      <c r="G77" s="38">
        <f t="shared" si="70"/>
        <v>43697</v>
      </c>
      <c r="H77" s="38">
        <f t="shared" si="71"/>
        <v>8303</v>
      </c>
      <c r="I77" s="38">
        <v>52000</v>
      </c>
      <c r="J77" s="39"/>
      <c r="K77" s="65">
        <f t="shared" si="2"/>
        <v>0</v>
      </c>
      <c r="L77" s="66"/>
      <c r="M77" s="38">
        <f t="shared" si="3"/>
        <v>0</v>
      </c>
      <c r="N77" s="67">
        <v>25</v>
      </c>
      <c r="O77" s="38">
        <f t="shared" si="4"/>
        <v>1300000</v>
      </c>
      <c r="P77" s="68">
        <f t="shared" si="5"/>
        <v>25</v>
      </c>
      <c r="Q77" s="69">
        <f t="shared" si="5"/>
        <v>1300000</v>
      </c>
    </row>
    <row r="78" spans="2:17" ht="105.6" x14ac:dyDescent="0.25">
      <c r="B78" s="130">
        <v>16</v>
      </c>
      <c r="C78" s="40" t="s">
        <v>15</v>
      </c>
      <c r="D78" s="33" t="s">
        <v>33</v>
      </c>
      <c r="E78" s="40" t="s">
        <v>132</v>
      </c>
      <c r="F78" s="34" t="s">
        <v>18</v>
      </c>
      <c r="G78" s="38">
        <f t="shared" si="0"/>
        <v>15250</v>
      </c>
      <c r="H78" s="38">
        <f t="shared" si="1"/>
        <v>2898</v>
      </c>
      <c r="I78" s="38">
        <v>18148</v>
      </c>
      <c r="J78" s="39"/>
      <c r="K78" s="65">
        <f t="shared" si="2"/>
        <v>0</v>
      </c>
      <c r="L78" s="66"/>
      <c r="M78" s="38">
        <f t="shared" si="3"/>
        <v>0</v>
      </c>
      <c r="N78" s="67">
        <v>100</v>
      </c>
      <c r="O78" s="38">
        <f t="shared" si="4"/>
        <v>1814800</v>
      </c>
      <c r="P78" s="68">
        <f t="shared" si="5"/>
        <v>100</v>
      </c>
      <c r="Q78" s="69">
        <f t="shared" si="5"/>
        <v>1814800</v>
      </c>
    </row>
    <row r="79" spans="2:17" ht="105.6" x14ac:dyDescent="0.25">
      <c r="B79" s="131"/>
      <c r="C79" s="40" t="s">
        <v>15</v>
      </c>
      <c r="D79" s="33" t="s">
        <v>33</v>
      </c>
      <c r="E79" s="40" t="s">
        <v>133</v>
      </c>
      <c r="F79" s="34" t="s">
        <v>18</v>
      </c>
      <c r="G79" s="38">
        <f t="shared" ref="G79:G80" si="72">ROUND(I79/1.19,0)</f>
        <v>15250</v>
      </c>
      <c r="H79" s="38">
        <f t="shared" ref="H79:H80" si="73">I79-G79</f>
        <v>2898</v>
      </c>
      <c r="I79" s="38">
        <v>18148</v>
      </c>
      <c r="J79" s="39"/>
      <c r="K79" s="65">
        <f t="shared" ref="K79:K80" si="74">+J79*I79</f>
        <v>0</v>
      </c>
      <c r="L79" s="66"/>
      <c r="M79" s="38">
        <f t="shared" ref="M79:M80" si="75">+L79*I79</f>
        <v>0</v>
      </c>
      <c r="N79" s="67">
        <v>100</v>
      </c>
      <c r="O79" s="38">
        <f t="shared" ref="O79:O80" si="76">+N79*I79</f>
        <v>1814800</v>
      </c>
      <c r="P79" s="68">
        <f t="shared" ref="P79:P80" si="77">J79+L79+N79</f>
        <v>100</v>
      </c>
      <c r="Q79" s="69">
        <f t="shared" ref="Q79:Q80" si="78">K79+M79+O79</f>
        <v>1814800</v>
      </c>
    </row>
    <row r="80" spans="2:17" ht="105.6" x14ac:dyDescent="0.25">
      <c r="B80" s="132"/>
      <c r="C80" s="40" t="s">
        <v>15</v>
      </c>
      <c r="D80" s="33" t="s">
        <v>33</v>
      </c>
      <c r="E80" s="40" t="s">
        <v>134</v>
      </c>
      <c r="F80" s="34" t="s">
        <v>18</v>
      </c>
      <c r="G80" s="38">
        <f t="shared" si="72"/>
        <v>15250</v>
      </c>
      <c r="H80" s="38">
        <f t="shared" si="73"/>
        <v>2898</v>
      </c>
      <c r="I80" s="38">
        <v>18148</v>
      </c>
      <c r="J80" s="39"/>
      <c r="K80" s="65">
        <f t="shared" si="74"/>
        <v>0</v>
      </c>
      <c r="L80" s="66"/>
      <c r="M80" s="38">
        <f t="shared" si="75"/>
        <v>0</v>
      </c>
      <c r="N80" s="67">
        <v>100</v>
      </c>
      <c r="O80" s="38">
        <f t="shared" si="76"/>
        <v>1814800</v>
      </c>
      <c r="P80" s="68">
        <f t="shared" si="77"/>
        <v>100</v>
      </c>
      <c r="Q80" s="69">
        <f t="shared" si="78"/>
        <v>1814800</v>
      </c>
    </row>
    <row r="81" spans="2:17" ht="66" x14ac:dyDescent="0.25">
      <c r="B81" s="130">
        <v>17</v>
      </c>
      <c r="C81" s="40" t="s">
        <v>15</v>
      </c>
      <c r="D81" s="33" t="s">
        <v>34</v>
      </c>
      <c r="E81" s="40" t="s">
        <v>135</v>
      </c>
      <c r="F81" s="34" t="s">
        <v>18</v>
      </c>
      <c r="G81" s="38">
        <f t="shared" si="0"/>
        <v>13900</v>
      </c>
      <c r="H81" s="38">
        <f t="shared" si="1"/>
        <v>2641</v>
      </c>
      <c r="I81" s="38">
        <v>16541</v>
      </c>
      <c r="J81" s="39"/>
      <c r="K81" s="65">
        <f t="shared" si="2"/>
        <v>0</v>
      </c>
      <c r="L81" s="66"/>
      <c r="M81" s="38">
        <f t="shared" si="3"/>
        <v>0</v>
      </c>
      <c r="N81" s="67">
        <v>100</v>
      </c>
      <c r="O81" s="38">
        <f t="shared" si="4"/>
        <v>1654100</v>
      </c>
      <c r="P81" s="68">
        <f t="shared" si="5"/>
        <v>100</v>
      </c>
      <c r="Q81" s="69">
        <f t="shared" si="5"/>
        <v>1654100</v>
      </c>
    </row>
    <row r="82" spans="2:17" ht="66" x14ac:dyDescent="0.25">
      <c r="B82" s="131"/>
      <c r="C82" s="40" t="s">
        <v>15</v>
      </c>
      <c r="D82" s="33" t="s">
        <v>34</v>
      </c>
      <c r="E82" s="40" t="s">
        <v>136</v>
      </c>
      <c r="F82" s="34" t="s">
        <v>18</v>
      </c>
      <c r="G82" s="38">
        <f t="shared" ref="G82:G83" si="79">ROUND(I82/1.19,0)</f>
        <v>13900</v>
      </c>
      <c r="H82" s="38">
        <f t="shared" ref="H82:H83" si="80">I82-G82</f>
        <v>2641</v>
      </c>
      <c r="I82" s="38">
        <v>16541</v>
      </c>
      <c r="J82" s="39"/>
      <c r="K82" s="65">
        <f t="shared" si="2"/>
        <v>0</v>
      </c>
      <c r="L82" s="66"/>
      <c r="M82" s="38">
        <f t="shared" si="3"/>
        <v>0</v>
      </c>
      <c r="N82" s="67">
        <v>100</v>
      </c>
      <c r="O82" s="38">
        <f t="shared" si="4"/>
        <v>1654100</v>
      </c>
      <c r="P82" s="68">
        <f t="shared" si="5"/>
        <v>100</v>
      </c>
      <c r="Q82" s="69">
        <f t="shared" si="5"/>
        <v>1654100</v>
      </c>
    </row>
    <row r="83" spans="2:17" ht="66" x14ac:dyDescent="0.25">
      <c r="B83" s="132"/>
      <c r="C83" s="40" t="s">
        <v>15</v>
      </c>
      <c r="D83" s="33" t="s">
        <v>34</v>
      </c>
      <c r="E83" s="40" t="s">
        <v>137</v>
      </c>
      <c r="F83" s="34" t="s">
        <v>18</v>
      </c>
      <c r="G83" s="38">
        <f t="shared" si="79"/>
        <v>13900</v>
      </c>
      <c r="H83" s="38">
        <f t="shared" si="80"/>
        <v>2641</v>
      </c>
      <c r="I83" s="38">
        <v>16541</v>
      </c>
      <c r="J83" s="39"/>
      <c r="K83" s="65">
        <f t="shared" si="2"/>
        <v>0</v>
      </c>
      <c r="L83" s="66"/>
      <c r="M83" s="38">
        <f t="shared" si="3"/>
        <v>0</v>
      </c>
      <c r="N83" s="67">
        <v>100</v>
      </c>
      <c r="O83" s="38">
        <f t="shared" si="4"/>
        <v>1654100</v>
      </c>
      <c r="P83" s="68">
        <f t="shared" si="5"/>
        <v>100</v>
      </c>
      <c r="Q83" s="69">
        <f t="shared" si="5"/>
        <v>1654100</v>
      </c>
    </row>
    <row r="84" spans="2:17" ht="52.8" x14ac:dyDescent="0.25">
      <c r="B84" s="19">
        <f>+B81+1</f>
        <v>18</v>
      </c>
      <c r="C84" s="40" t="s">
        <v>15</v>
      </c>
      <c r="D84" s="33" t="s">
        <v>35</v>
      </c>
      <c r="E84" s="40" t="s">
        <v>36</v>
      </c>
      <c r="F84" s="34" t="s">
        <v>18</v>
      </c>
      <c r="G84" s="38">
        <f t="shared" si="0"/>
        <v>70588</v>
      </c>
      <c r="H84" s="38">
        <f t="shared" si="1"/>
        <v>13412</v>
      </c>
      <c r="I84" s="38">
        <v>84000</v>
      </c>
      <c r="J84" s="39"/>
      <c r="K84" s="65">
        <f t="shared" si="2"/>
        <v>0</v>
      </c>
      <c r="L84" s="66"/>
      <c r="M84" s="38">
        <f t="shared" si="3"/>
        <v>0</v>
      </c>
      <c r="N84" s="67">
        <v>110</v>
      </c>
      <c r="O84" s="38">
        <f t="shared" si="4"/>
        <v>9240000</v>
      </c>
      <c r="P84" s="68">
        <f t="shared" si="5"/>
        <v>110</v>
      </c>
      <c r="Q84" s="69">
        <f t="shared" si="5"/>
        <v>9240000</v>
      </c>
    </row>
    <row r="85" spans="2:17" ht="118.8" x14ac:dyDescent="0.25">
      <c r="B85" s="131">
        <v>19</v>
      </c>
      <c r="C85" s="40" t="s">
        <v>15</v>
      </c>
      <c r="D85" s="33" t="s">
        <v>37</v>
      </c>
      <c r="E85" s="40" t="s">
        <v>138</v>
      </c>
      <c r="F85" s="34" t="s">
        <v>18</v>
      </c>
      <c r="G85" s="38">
        <f t="shared" ref="G85:G87" si="81">ROUND(I85/1.19,0)</f>
        <v>148300</v>
      </c>
      <c r="H85" s="38">
        <f t="shared" ref="H85:H87" si="82">I85-G85</f>
        <v>28177</v>
      </c>
      <c r="I85" s="38">
        <v>176477</v>
      </c>
      <c r="J85" s="39"/>
      <c r="K85" s="65">
        <f t="shared" ref="K85:K87" si="83">+J85*I85</f>
        <v>0</v>
      </c>
      <c r="L85" s="66"/>
      <c r="M85" s="38">
        <f t="shared" ref="M85:M87" si="84">+L85*I85</f>
        <v>0</v>
      </c>
      <c r="N85" s="67">
        <v>40</v>
      </c>
      <c r="O85" s="38">
        <f t="shared" ref="O85:O87" si="85">+N85*I85</f>
        <v>7059080</v>
      </c>
      <c r="P85" s="68">
        <f t="shared" ref="P85:P87" si="86">J85+L85+N85</f>
        <v>40</v>
      </c>
      <c r="Q85" s="69">
        <f t="shared" ref="Q85:Q87" si="87">K85+M85+O85</f>
        <v>7059080</v>
      </c>
    </row>
    <row r="86" spans="2:17" ht="118.8" x14ac:dyDescent="0.25">
      <c r="B86" s="131"/>
      <c r="C86" s="40" t="s">
        <v>15</v>
      </c>
      <c r="D86" s="33" t="s">
        <v>37</v>
      </c>
      <c r="E86" s="40" t="s">
        <v>139</v>
      </c>
      <c r="F86" s="34" t="s">
        <v>18</v>
      </c>
      <c r="G86" s="38">
        <f t="shared" si="81"/>
        <v>148300</v>
      </c>
      <c r="H86" s="38">
        <f t="shared" si="82"/>
        <v>28177</v>
      </c>
      <c r="I86" s="38">
        <v>176477</v>
      </c>
      <c r="J86" s="39"/>
      <c r="K86" s="65">
        <f t="shared" si="83"/>
        <v>0</v>
      </c>
      <c r="L86" s="66"/>
      <c r="M86" s="38">
        <f t="shared" si="84"/>
        <v>0</v>
      </c>
      <c r="N86" s="67">
        <v>40</v>
      </c>
      <c r="O86" s="38">
        <f t="shared" si="85"/>
        <v>7059080</v>
      </c>
      <c r="P86" s="68">
        <f t="shared" si="86"/>
        <v>40</v>
      </c>
      <c r="Q86" s="69">
        <f t="shared" si="87"/>
        <v>7059080</v>
      </c>
    </row>
    <row r="87" spans="2:17" ht="118.8" x14ac:dyDescent="0.25">
      <c r="B87" s="132"/>
      <c r="C87" s="40" t="s">
        <v>15</v>
      </c>
      <c r="D87" s="33" t="s">
        <v>37</v>
      </c>
      <c r="E87" s="40" t="s">
        <v>140</v>
      </c>
      <c r="F87" s="34" t="s">
        <v>18</v>
      </c>
      <c r="G87" s="38">
        <f t="shared" si="81"/>
        <v>148300</v>
      </c>
      <c r="H87" s="38">
        <f t="shared" si="82"/>
        <v>28177</v>
      </c>
      <c r="I87" s="38">
        <v>176477</v>
      </c>
      <c r="J87" s="39"/>
      <c r="K87" s="65">
        <f t="shared" si="83"/>
        <v>0</v>
      </c>
      <c r="L87" s="66"/>
      <c r="M87" s="38">
        <f t="shared" si="84"/>
        <v>0</v>
      </c>
      <c r="N87" s="67">
        <v>40</v>
      </c>
      <c r="O87" s="38">
        <f t="shared" si="85"/>
        <v>7059080</v>
      </c>
      <c r="P87" s="68">
        <f t="shared" si="86"/>
        <v>40</v>
      </c>
      <c r="Q87" s="69">
        <f t="shared" si="87"/>
        <v>7059080</v>
      </c>
    </row>
    <row r="88" spans="2:17" ht="66" x14ac:dyDescent="0.25">
      <c r="B88" s="131">
        <v>20</v>
      </c>
      <c r="C88" s="40" t="s">
        <v>15</v>
      </c>
      <c r="D88" s="33" t="s">
        <v>38</v>
      </c>
      <c r="E88" s="40" t="s">
        <v>141</v>
      </c>
      <c r="F88" s="34" t="s">
        <v>18</v>
      </c>
      <c r="G88" s="38">
        <f t="shared" ref="G88:G90" si="88">ROUND(I88/1.19,0)</f>
        <v>38800</v>
      </c>
      <c r="H88" s="38">
        <f t="shared" ref="H88:H90" si="89">I88-G88</f>
        <v>7372</v>
      </c>
      <c r="I88" s="38">
        <v>46172</v>
      </c>
      <c r="J88" s="39"/>
      <c r="K88" s="65">
        <f t="shared" si="2"/>
        <v>0</v>
      </c>
      <c r="L88" s="66"/>
      <c r="M88" s="38">
        <f t="shared" si="3"/>
        <v>0</v>
      </c>
      <c r="N88" s="67">
        <v>50</v>
      </c>
      <c r="O88" s="38">
        <f t="shared" si="4"/>
        <v>2308600</v>
      </c>
      <c r="P88" s="68">
        <f t="shared" si="5"/>
        <v>50</v>
      </c>
      <c r="Q88" s="69">
        <f t="shared" si="5"/>
        <v>2308600</v>
      </c>
    </row>
    <row r="89" spans="2:17" ht="66" x14ac:dyDescent="0.25">
      <c r="B89" s="131"/>
      <c r="C89" s="40" t="s">
        <v>15</v>
      </c>
      <c r="D89" s="33" t="s">
        <v>38</v>
      </c>
      <c r="E89" s="40" t="s">
        <v>142</v>
      </c>
      <c r="F89" s="34" t="s">
        <v>18</v>
      </c>
      <c r="G89" s="38">
        <f t="shared" si="88"/>
        <v>38800</v>
      </c>
      <c r="H89" s="38">
        <f t="shared" si="89"/>
        <v>7372</v>
      </c>
      <c r="I89" s="38">
        <v>46172</v>
      </c>
      <c r="J89" s="39"/>
      <c r="K89" s="65">
        <f t="shared" si="2"/>
        <v>0</v>
      </c>
      <c r="L89" s="66"/>
      <c r="M89" s="38">
        <f t="shared" si="3"/>
        <v>0</v>
      </c>
      <c r="N89" s="67">
        <v>50</v>
      </c>
      <c r="O89" s="38">
        <f t="shared" si="4"/>
        <v>2308600</v>
      </c>
      <c r="P89" s="68">
        <f t="shared" si="5"/>
        <v>50</v>
      </c>
      <c r="Q89" s="69">
        <f t="shared" si="5"/>
        <v>2308600</v>
      </c>
    </row>
    <row r="90" spans="2:17" ht="66" x14ac:dyDescent="0.25">
      <c r="B90" s="132"/>
      <c r="C90" s="40" t="s">
        <v>15</v>
      </c>
      <c r="D90" s="33" t="s">
        <v>38</v>
      </c>
      <c r="E90" s="40" t="s">
        <v>143</v>
      </c>
      <c r="F90" s="34" t="s">
        <v>18</v>
      </c>
      <c r="G90" s="38">
        <f t="shared" si="88"/>
        <v>38800</v>
      </c>
      <c r="H90" s="38">
        <f t="shared" si="89"/>
        <v>7372</v>
      </c>
      <c r="I90" s="38">
        <v>46172</v>
      </c>
      <c r="J90" s="39"/>
      <c r="K90" s="65">
        <f t="shared" si="2"/>
        <v>0</v>
      </c>
      <c r="L90" s="66"/>
      <c r="M90" s="38">
        <f t="shared" si="3"/>
        <v>0</v>
      </c>
      <c r="N90" s="67">
        <v>20</v>
      </c>
      <c r="O90" s="38">
        <f t="shared" si="4"/>
        <v>923440</v>
      </c>
      <c r="P90" s="68">
        <f t="shared" si="5"/>
        <v>20</v>
      </c>
      <c r="Q90" s="69">
        <f t="shared" si="5"/>
        <v>923440</v>
      </c>
    </row>
    <row r="91" spans="2:17" ht="132" x14ac:dyDescent="0.25">
      <c r="B91" s="130">
        <v>21</v>
      </c>
      <c r="C91" s="40" t="s">
        <v>15</v>
      </c>
      <c r="D91" s="33" t="s">
        <v>39</v>
      </c>
      <c r="E91" s="40" t="s">
        <v>144</v>
      </c>
      <c r="F91" s="34" t="s">
        <v>18</v>
      </c>
      <c r="G91" s="38">
        <f>ROUND(I91/1.19,0)</f>
        <v>30350</v>
      </c>
      <c r="H91" s="38">
        <f t="shared" si="1"/>
        <v>5767</v>
      </c>
      <c r="I91" s="38">
        <v>36117</v>
      </c>
      <c r="J91" s="39"/>
      <c r="K91" s="65">
        <f t="shared" si="2"/>
        <v>0</v>
      </c>
      <c r="L91" s="66"/>
      <c r="M91" s="38">
        <f t="shared" si="3"/>
        <v>0</v>
      </c>
      <c r="N91" s="67">
        <v>8</v>
      </c>
      <c r="O91" s="38">
        <f t="shared" si="4"/>
        <v>288936</v>
      </c>
      <c r="P91" s="68">
        <f t="shared" si="5"/>
        <v>8</v>
      </c>
      <c r="Q91" s="69">
        <f t="shared" si="5"/>
        <v>288936</v>
      </c>
    </row>
    <row r="92" spans="2:17" ht="132" x14ac:dyDescent="0.25">
      <c r="B92" s="131"/>
      <c r="C92" s="40" t="s">
        <v>15</v>
      </c>
      <c r="D92" s="33" t="s">
        <v>39</v>
      </c>
      <c r="E92" s="40" t="s">
        <v>145</v>
      </c>
      <c r="F92" s="34" t="s">
        <v>18</v>
      </c>
      <c r="G92" s="38">
        <f t="shared" ref="G92:G94" si="90">ROUND(I92/1.19,0)</f>
        <v>30350</v>
      </c>
      <c r="H92" s="38">
        <f t="shared" ref="H92:H94" si="91">I92-G92</f>
        <v>5767</v>
      </c>
      <c r="I92" s="38">
        <v>36117</v>
      </c>
      <c r="J92" s="39"/>
      <c r="K92" s="65">
        <f t="shared" ref="K92:K94" si="92">+J92*I92</f>
        <v>0</v>
      </c>
      <c r="L92" s="66"/>
      <c r="M92" s="38">
        <f t="shared" ref="M92:M94" si="93">+L92*I92</f>
        <v>0</v>
      </c>
      <c r="N92" s="67">
        <v>25</v>
      </c>
      <c r="O92" s="38">
        <f t="shared" ref="O92:O94" si="94">+N92*I92</f>
        <v>902925</v>
      </c>
      <c r="P92" s="68">
        <f t="shared" ref="P92:P94" si="95">J92+L92+N92</f>
        <v>25</v>
      </c>
      <c r="Q92" s="69">
        <f t="shared" ref="Q92:Q94" si="96">K92+M92+O92</f>
        <v>902925</v>
      </c>
    </row>
    <row r="93" spans="2:17" ht="132" x14ac:dyDescent="0.25">
      <c r="B93" s="131"/>
      <c r="C93" s="40" t="s">
        <v>15</v>
      </c>
      <c r="D93" s="33" t="s">
        <v>39</v>
      </c>
      <c r="E93" s="40" t="s">
        <v>146</v>
      </c>
      <c r="F93" s="34" t="s">
        <v>18</v>
      </c>
      <c r="G93" s="38">
        <f t="shared" si="90"/>
        <v>30350</v>
      </c>
      <c r="H93" s="38">
        <f t="shared" si="91"/>
        <v>5767</v>
      </c>
      <c r="I93" s="38">
        <v>36117</v>
      </c>
      <c r="J93" s="39"/>
      <c r="K93" s="65">
        <f t="shared" si="92"/>
        <v>0</v>
      </c>
      <c r="L93" s="66"/>
      <c r="M93" s="38">
        <f t="shared" si="93"/>
        <v>0</v>
      </c>
      <c r="N93" s="67">
        <v>25</v>
      </c>
      <c r="O93" s="38">
        <f t="shared" si="94"/>
        <v>902925</v>
      </c>
      <c r="P93" s="68">
        <f t="shared" si="95"/>
        <v>25</v>
      </c>
      <c r="Q93" s="69">
        <f t="shared" si="96"/>
        <v>902925</v>
      </c>
    </row>
    <row r="94" spans="2:17" ht="132" x14ac:dyDescent="0.25">
      <c r="B94" s="132"/>
      <c r="C94" s="40" t="s">
        <v>15</v>
      </c>
      <c r="D94" s="33" t="s">
        <v>39</v>
      </c>
      <c r="E94" s="40" t="s">
        <v>147</v>
      </c>
      <c r="F94" s="34" t="s">
        <v>18</v>
      </c>
      <c r="G94" s="38">
        <f t="shared" si="90"/>
        <v>30350</v>
      </c>
      <c r="H94" s="38">
        <f t="shared" si="91"/>
        <v>5767</v>
      </c>
      <c r="I94" s="38">
        <v>36117</v>
      </c>
      <c r="J94" s="39"/>
      <c r="K94" s="65">
        <f t="shared" si="92"/>
        <v>0</v>
      </c>
      <c r="L94" s="66"/>
      <c r="M94" s="38">
        <f t="shared" si="93"/>
        <v>0</v>
      </c>
      <c r="N94" s="67">
        <v>22</v>
      </c>
      <c r="O94" s="38">
        <f t="shared" si="94"/>
        <v>794574</v>
      </c>
      <c r="P94" s="68">
        <f t="shared" si="95"/>
        <v>22</v>
      </c>
      <c r="Q94" s="69">
        <f t="shared" si="96"/>
        <v>794574</v>
      </c>
    </row>
    <row r="95" spans="2:17" ht="92.4" x14ac:dyDescent="0.25">
      <c r="B95" s="130">
        <f>+B91+1</f>
        <v>22</v>
      </c>
      <c r="C95" s="40" t="s">
        <v>15</v>
      </c>
      <c r="D95" s="33" t="s">
        <v>40</v>
      </c>
      <c r="E95" s="40" t="s">
        <v>148</v>
      </c>
      <c r="F95" s="34" t="s">
        <v>18</v>
      </c>
      <c r="G95" s="38">
        <f t="shared" si="0"/>
        <v>58824</v>
      </c>
      <c r="H95" s="38">
        <f t="shared" si="1"/>
        <v>11176</v>
      </c>
      <c r="I95" s="38">
        <v>70000</v>
      </c>
      <c r="J95" s="39"/>
      <c r="K95" s="65">
        <f t="shared" si="2"/>
        <v>0</v>
      </c>
      <c r="L95" s="66"/>
      <c r="M95" s="38">
        <f t="shared" si="3"/>
        <v>0</v>
      </c>
      <c r="N95" s="67">
        <v>10</v>
      </c>
      <c r="O95" s="38">
        <f t="shared" si="4"/>
        <v>700000</v>
      </c>
      <c r="P95" s="68">
        <f t="shared" si="5"/>
        <v>10</v>
      </c>
      <c r="Q95" s="69">
        <f t="shared" si="5"/>
        <v>700000</v>
      </c>
    </row>
    <row r="96" spans="2:17" ht="92.4" x14ac:dyDescent="0.25">
      <c r="B96" s="131"/>
      <c r="C96" s="40" t="s">
        <v>15</v>
      </c>
      <c r="D96" s="33" t="s">
        <v>40</v>
      </c>
      <c r="E96" s="40" t="s">
        <v>149</v>
      </c>
      <c r="F96" s="34" t="s">
        <v>18</v>
      </c>
      <c r="G96" s="38">
        <f t="shared" ref="G96:G98" si="97">ROUND(I96/1.19,0)</f>
        <v>58824</v>
      </c>
      <c r="H96" s="38">
        <f t="shared" ref="H96:H98" si="98">I96-G96</f>
        <v>11176</v>
      </c>
      <c r="I96" s="38">
        <v>70000</v>
      </c>
      <c r="J96" s="39"/>
      <c r="K96" s="65">
        <f t="shared" si="2"/>
        <v>0</v>
      </c>
      <c r="L96" s="66"/>
      <c r="M96" s="38">
        <f t="shared" si="3"/>
        <v>0</v>
      </c>
      <c r="N96" s="67">
        <v>10</v>
      </c>
      <c r="O96" s="38">
        <f t="shared" si="4"/>
        <v>700000</v>
      </c>
      <c r="P96" s="68">
        <f t="shared" si="5"/>
        <v>10</v>
      </c>
      <c r="Q96" s="69">
        <f t="shared" si="5"/>
        <v>700000</v>
      </c>
    </row>
    <row r="97" spans="2:17" ht="92.4" x14ac:dyDescent="0.25">
      <c r="B97" s="131"/>
      <c r="C97" s="40" t="s">
        <v>15</v>
      </c>
      <c r="D97" s="33" t="s">
        <v>40</v>
      </c>
      <c r="E97" s="40" t="s">
        <v>150</v>
      </c>
      <c r="F97" s="34" t="s">
        <v>18</v>
      </c>
      <c r="G97" s="38">
        <f t="shared" si="97"/>
        <v>58824</v>
      </c>
      <c r="H97" s="38">
        <f t="shared" si="98"/>
        <v>11176</v>
      </c>
      <c r="I97" s="38">
        <v>70000</v>
      </c>
      <c r="J97" s="39"/>
      <c r="K97" s="65">
        <f t="shared" si="2"/>
        <v>0</v>
      </c>
      <c r="L97" s="66"/>
      <c r="M97" s="38">
        <f t="shared" si="3"/>
        <v>0</v>
      </c>
      <c r="N97" s="67">
        <v>10</v>
      </c>
      <c r="O97" s="38">
        <f t="shared" si="4"/>
        <v>700000</v>
      </c>
      <c r="P97" s="68">
        <f t="shared" si="5"/>
        <v>10</v>
      </c>
      <c r="Q97" s="69">
        <f t="shared" si="5"/>
        <v>700000</v>
      </c>
    </row>
    <row r="98" spans="2:17" ht="92.4" x14ac:dyDescent="0.25">
      <c r="B98" s="132"/>
      <c r="C98" s="40" t="s">
        <v>15</v>
      </c>
      <c r="D98" s="33" t="s">
        <v>40</v>
      </c>
      <c r="E98" s="40" t="s">
        <v>151</v>
      </c>
      <c r="F98" s="34" t="s">
        <v>18</v>
      </c>
      <c r="G98" s="38">
        <f t="shared" si="97"/>
        <v>58824</v>
      </c>
      <c r="H98" s="38">
        <f t="shared" si="98"/>
        <v>11176</v>
      </c>
      <c r="I98" s="38">
        <v>70000</v>
      </c>
      <c r="J98" s="39"/>
      <c r="K98" s="65">
        <f t="shared" si="2"/>
        <v>0</v>
      </c>
      <c r="L98" s="66"/>
      <c r="M98" s="38">
        <f t="shared" si="3"/>
        <v>0</v>
      </c>
      <c r="N98" s="67">
        <v>10</v>
      </c>
      <c r="O98" s="38">
        <f t="shared" si="4"/>
        <v>700000</v>
      </c>
      <c r="P98" s="68">
        <f t="shared" si="5"/>
        <v>10</v>
      </c>
      <c r="Q98" s="69">
        <f t="shared" si="5"/>
        <v>700000</v>
      </c>
    </row>
    <row r="99" spans="2:17" ht="79.2" x14ac:dyDescent="0.25">
      <c r="B99" s="130">
        <f>+B95+1</f>
        <v>23</v>
      </c>
      <c r="C99" s="40" t="s">
        <v>15</v>
      </c>
      <c r="D99" s="35" t="s">
        <v>41</v>
      </c>
      <c r="E99" s="41" t="s">
        <v>152</v>
      </c>
      <c r="F99" s="36" t="s">
        <v>18</v>
      </c>
      <c r="G99" s="38">
        <f t="shared" si="0"/>
        <v>31325</v>
      </c>
      <c r="H99" s="38">
        <f t="shared" si="1"/>
        <v>5952</v>
      </c>
      <c r="I99" s="38">
        <v>37277</v>
      </c>
      <c r="J99" s="39"/>
      <c r="K99" s="65">
        <f t="shared" si="2"/>
        <v>0</v>
      </c>
      <c r="L99" s="66"/>
      <c r="M99" s="38">
        <f t="shared" si="3"/>
        <v>0</v>
      </c>
      <c r="N99" s="67">
        <v>80</v>
      </c>
      <c r="O99" s="38">
        <f t="shared" si="4"/>
        <v>2982160</v>
      </c>
      <c r="P99" s="68">
        <f t="shared" si="5"/>
        <v>80</v>
      </c>
      <c r="Q99" s="69">
        <f t="shared" si="5"/>
        <v>2982160</v>
      </c>
    </row>
    <row r="100" spans="2:17" ht="79.2" x14ac:dyDescent="0.25">
      <c r="B100" s="131"/>
      <c r="C100" s="40" t="s">
        <v>15</v>
      </c>
      <c r="D100" s="35" t="s">
        <v>41</v>
      </c>
      <c r="E100" s="41" t="s">
        <v>153</v>
      </c>
      <c r="F100" s="36" t="s">
        <v>18</v>
      </c>
      <c r="G100" s="38">
        <f t="shared" ref="G100:G102" si="99">ROUND(I100/1.19,0)</f>
        <v>31325</v>
      </c>
      <c r="H100" s="38">
        <f t="shared" ref="H100:H102" si="100">I100-G100</f>
        <v>5952</v>
      </c>
      <c r="I100" s="38">
        <v>37277</v>
      </c>
      <c r="J100" s="39">
        <v>605</v>
      </c>
      <c r="K100" s="65">
        <f t="shared" ref="K100:K102" si="101">+J100*I100</f>
        <v>22552585</v>
      </c>
      <c r="L100" s="66"/>
      <c r="M100" s="38">
        <f t="shared" ref="M100:M102" si="102">+L100*I100</f>
        <v>0</v>
      </c>
      <c r="N100" s="67">
        <v>160</v>
      </c>
      <c r="O100" s="38">
        <f t="shared" ref="O100:O102" si="103">+N100*I100</f>
        <v>5964320</v>
      </c>
      <c r="P100" s="68">
        <f t="shared" ref="P100:P102" si="104">J100+L100+N100</f>
        <v>765</v>
      </c>
      <c r="Q100" s="69">
        <f t="shared" ref="Q100:Q102" si="105">K100+M100+O100</f>
        <v>28516905</v>
      </c>
    </row>
    <row r="101" spans="2:17" ht="79.2" x14ac:dyDescent="0.25">
      <c r="B101" s="131"/>
      <c r="C101" s="40" t="s">
        <v>15</v>
      </c>
      <c r="D101" s="35" t="s">
        <v>41</v>
      </c>
      <c r="E101" s="41" t="s">
        <v>154</v>
      </c>
      <c r="F101" s="36" t="s">
        <v>18</v>
      </c>
      <c r="G101" s="38">
        <f t="shared" si="99"/>
        <v>31325</v>
      </c>
      <c r="H101" s="38">
        <f t="shared" si="100"/>
        <v>5952</v>
      </c>
      <c r="I101" s="38">
        <v>37277</v>
      </c>
      <c r="J101" s="39">
        <v>605</v>
      </c>
      <c r="K101" s="65">
        <f t="shared" si="101"/>
        <v>22552585</v>
      </c>
      <c r="L101" s="66"/>
      <c r="M101" s="38">
        <f t="shared" si="102"/>
        <v>0</v>
      </c>
      <c r="N101" s="67">
        <v>160</v>
      </c>
      <c r="O101" s="38">
        <f t="shared" si="103"/>
        <v>5964320</v>
      </c>
      <c r="P101" s="68">
        <f t="shared" si="104"/>
        <v>765</v>
      </c>
      <c r="Q101" s="69">
        <f t="shared" si="105"/>
        <v>28516905</v>
      </c>
    </row>
    <row r="102" spans="2:17" ht="79.2" x14ac:dyDescent="0.25">
      <c r="B102" s="131"/>
      <c r="C102" s="40" t="s">
        <v>15</v>
      </c>
      <c r="D102" s="35" t="s">
        <v>41</v>
      </c>
      <c r="E102" s="41" t="s">
        <v>155</v>
      </c>
      <c r="F102" s="36" t="s">
        <v>18</v>
      </c>
      <c r="G102" s="38">
        <f t="shared" si="99"/>
        <v>31325</v>
      </c>
      <c r="H102" s="38">
        <f t="shared" si="100"/>
        <v>5952</v>
      </c>
      <c r="I102" s="38">
        <v>37277</v>
      </c>
      <c r="J102" s="39"/>
      <c r="K102" s="65">
        <f t="shared" si="101"/>
        <v>0</v>
      </c>
      <c r="L102" s="66"/>
      <c r="M102" s="38">
        <f t="shared" si="102"/>
        <v>0</v>
      </c>
      <c r="N102" s="67">
        <v>130</v>
      </c>
      <c r="O102" s="38">
        <f t="shared" si="103"/>
        <v>4846010</v>
      </c>
      <c r="P102" s="68">
        <f t="shared" si="104"/>
        <v>130</v>
      </c>
      <c r="Q102" s="69">
        <f t="shared" si="105"/>
        <v>4846010</v>
      </c>
    </row>
    <row r="103" spans="2:17" ht="122.4" customHeight="1" x14ac:dyDescent="0.25">
      <c r="B103" s="130">
        <f>+B99+1</f>
        <v>24</v>
      </c>
      <c r="C103" s="40" t="s">
        <v>15</v>
      </c>
      <c r="D103" s="35" t="s">
        <v>42</v>
      </c>
      <c r="E103" s="41" t="s">
        <v>156</v>
      </c>
      <c r="F103" s="36" t="s">
        <v>18</v>
      </c>
      <c r="G103" s="38">
        <f t="shared" si="0"/>
        <v>158700</v>
      </c>
      <c r="H103" s="38">
        <f t="shared" si="1"/>
        <v>30153</v>
      </c>
      <c r="I103" s="38">
        <v>188853</v>
      </c>
      <c r="J103" s="39"/>
      <c r="K103" s="65">
        <f t="shared" ref="K103" si="106">+J103*I103</f>
        <v>0</v>
      </c>
      <c r="L103" s="66"/>
      <c r="M103" s="38">
        <f t="shared" si="3"/>
        <v>0</v>
      </c>
      <c r="N103" s="67">
        <v>30</v>
      </c>
      <c r="O103" s="38">
        <f t="shared" si="4"/>
        <v>5665590</v>
      </c>
      <c r="P103" s="68">
        <f t="shared" si="5"/>
        <v>30</v>
      </c>
      <c r="Q103" s="69">
        <f t="shared" si="5"/>
        <v>5665590</v>
      </c>
    </row>
    <row r="104" spans="2:17" ht="122.4" customHeight="1" x14ac:dyDescent="0.25">
      <c r="B104" s="131"/>
      <c r="C104" s="40" t="s">
        <v>15</v>
      </c>
      <c r="D104" s="35" t="s">
        <v>42</v>
      </c>
      <c r="E104" s="41" t="s">
        <v>157</v>
      </c>
      <c r="F104" s="36" t="s">
        <v>18</v>
      </c>
      <c r="G104" s="38">
        <f t="shared" ref="G104:G107" si="107">ROUND(I104/1.19,0)</f>
        <v>158700</v>
      </c>
      <c r="H104" s="38">
        <f t="shared" ref="H104:H107" si="108">I104-G104</f>
        <v>30153</v>
      </c>
      <c r="I104" s="38">
        <v>188853</v>
      </c>
      <c r="J104" s="39">
        <v>605</v>
      </c>
      <c r="K104" s="65">
        <f t="shared" si="2"/>
        <v>114256065</v>
      </c>
      <c r="L104" s="66"/>
      <c r="M104" s="38">
        <f t="shared" si="3"/>
        <v>0</v>
      </c>
      <c r="N104" s="67">
        <v>60</v>
      </c>
      <c r="O104" s="38">
        <f t="shared" si="4"/>
        <v>11331180</v>
      </c>
      <c r="P104" s="68">
        <f t="shared" si="5"/>
        <v>665</v>
      </c>
      <c r="Q104" s="69">
        <f t="shared" si="5"/>
        <v>125587245</v>
      </c>
    </row>
    <row r="105" spans="2:17" ht="122.4" customHeight="1" x14ac:dyDescent="0.25">
      <c r="B105" s="131"/>
      <c r="C105" s="40" t="s">
        <v>15</v>
      </c>
      <c r="D105" s="35" t="s">
        <v>42</v>
      </c>
      <c r="E105" s="41" t="s">
        <v>158</v>
      </c>
      <c r="F105" s="36" t="s">
        <v>18</v>
      </c>
      <c r="G105" s="38">
        <f t="shared" si="107"/>
        <v>158700</v>
      </c>
      <c r="H105" s="38">
        <f t="shared" si="108"/>
        <v>30153</v>
      </c>
      <c r="I105" s="38">
        <v>188853</v>
      </c>
      <c r="J105" s="39">
        <v>605</v>
      </c>
      <c r="K105" s="65">
        <f t="shared" si="2"/>
        <v>114256065</v>
      </c>
      <c r="L105" s="66"/>
      <c r="M105" s="38">
        <f t="shared" si="3"/>
        <v>0</v>
      </c>
      <c r="N105" s="67">
        <v>80</v>
      </c>
      <c r="O105" s="38">
        <f t="shared" si="4"/>
        <v>15108240</v>
      </c>
      <c r="P105" s="68">
        <f t="shared" si="5"/>
        <v>685</v>
      </c>
      <c r="Q105" s="69">
        <f t="shared" si="5"/>
        <v>129364305</v>
      </c>
    </row>
    <row r="106" spans="2:17" ht="122.4" customHeight="1" x14ac:dyDescent="0.25">
      <c r="B106" s="131"/>
      <c r="C106" s="40" t="s">
        <v>15</v>
      </c>
      <c r="D106" s="35" t="s">
        <v>42</v>
      </c>
      <c r="E106" s="41" t="s">
        <v>159</v>
      </c>
      <c r="F106" s="36" t="s">
        <v>18</v>
      </c>
      <c r="G106" s="38">
        <f t="shared" si="107"/>
        <v>158700</v>
      </c>
      <c r="H106" s="38">
        <f t="shared" si="108"/>
        <v>30153</v>
      </c>
      <c r="I106" s="38">
        <v>188853</v>
      </c>
      <c r="J106" s="39"/>
      <c r="K106" s="65">
        <f t="shared" si="2"/>
        <v>0</v>
      </c>
      <c r="L106" s="66"/>
      <c r="M106" s="38">
        <f t="shared" si="3"/>
        <v>0</v>
      </c>
      <c r="N106" s="67">
        <v>30</v>
      </c>
      <c r="O106" s="38">
        <f t="shared" si="4"/>
        <v>5665590</v>
      </c>
      <c r="P106" s="68">
        <f t="shared" si="5"/>
        <v>30</v>
      </c>
      <c r="Q106" s="69">
        <f t="shared" si="5"/>
        <v>5665590</v>
      </c>
    </row>
    <row r="107" spans="2:17" ht="122.4" customHeight="1" x14ac:dyDescent="0.25">
      <c r="B107" s="132"/>
      <c r="C107" s="40" t="s">
        <v>15</v>
      </c>
      <c r="D107" s="35" t="s">
        <v>42</v>
      </c>
      <c r="E107" s="41" t="s">
        <v>160</v>
      </c>
      <c r="F107" s="36" t="s">
        <v>18</v>
      </c>
      <c r="G107" s="38">
        <f t="shared" si="107"/>
        <v>158700</v>
      </c>
      <c r="H107" s="38">
        <f t="shared" si="108"/>
        <v>30153</v>
      </c>
      <c r="I107" s="38">
        <v>188853</v>
      </c>
      <c r="J107" s="39"/>
      <c r="K107" s="65">
        <f t="shared" si="2"/>
        <v>0</v>
      </c>
      <c r="L107" s="66"/>
      <c r="M107" s="38">
        <f t="shared" si="3"/>
        <v>0</v>
      </c>
      <c r="N107" s="67">
        <v>15</v>
      </c>
      <c r="O107" s="38">
        <f t="shared" si="4"/>
        <v>2832795</v>
      </c>
      <c r="P107" s="68">
        <f t="shared" si="5"/>
        <v>15</v>
      </c>
      <c r="Q107" s="69">
        <f t="shared" si="5"/>
        <v>2832795</v>
      </c>
    </row>
    <row r="108" spans="2:17" ht="224.4" x14ac:dyDescent="0.25">
      <c r="B108" s="130">
        <f>+B103+1</f>
        <v>25</v>
      </c>
      <c r="C108" s="40" t="s">
        <v>15</v>
      </c>
      <c r="D108" s="33" t="s">
        <v>43</v>
      </c>
      <c r="E108" s="40" t="s">
        <v>161</v>
      </c>
      <c r="F108" s="34" t="s">
        <v>18</v>
      </c>
      <c r="G108" s="38">
        <f t="shared" si="0"/>
        <v>170200</v>
      </c>
      <c r="H108" s="38">
        <f t="shared" si="1"/>
        <v>32338</v>
      </c>
      <c r="I108" s="38">
        <v>202538</v>
      </c>
      <c r="J108" s="39"/>
      <c r="K108" s="65">
        <f t="shared" si="2"/>
        <v>0</v>
      </c>
      <c r="L108" s="66"/>
      <c r="M108" s="38">
        <f t="shared" si="3"/>
        <v>0</v>
      </c>
      <c r="N108" s="67">
        <v>10</v>
      </c>
      <c r="O108" s="38">
        <f t="shared" si="4"/>
        <v>2025380</v>
      </c>
      <c r="P108" s="68">
        <f t="shared" si="5"/>
        <v>10</v>
      </c>
      <c r="Q108" s="69">
        <f t="shared" si="5"/>
        <v>2025380</v>
      </c>
    </row>
    <row r="109" spans="2:17" ht="224.4" x14ac:dyDescent="0.25">
      <c r="B109" s="131"/>
      <c r="C109" s="40" t="s">
        <v>15</v>
      </c>
      <c r="D109" s="33" t="s">
        <v>43</v>
      </c>
      <c r="E109" s="40" t="s">
        <v>162</v>
      </c>
      <c r="F109" s="34" t="s">
        <v>18</v>
      </c>
      <c r="G109" s="38">
        <f t="shared" ref="G109:G111" si="109">ROUND(I109/1.19,0)</f>
        <v>170200</v>
      </c>
      <c r="H109" s="38">
        <f t="shared" ref="H109:H111" si="110">I109-G109</f>
        <v>32338</v>
      </c>
      <c r="I109" s="38">
        <v>202538</v>
      </c>
      <c r="J109" s="39"/>
      <c r="K109" s="65">
        <f t="shared" ref="K109:K111" si="111">+J109*I109</f>
        <v>0</v>
      </c>
      <c r="L109" s="66"/>
      <c r="M109" s="38">
        <f t="shared" ref="M109:M111" si="112">+L109*I109</f>
        <v>0</v>
      </c>
      <c r="N109" s="67">
        <v>15</v>
      </c>
      <c r="O109" s="38">
        <f t="shared" ref="O109:O111" si="113">+N109*I109</f>
        <v>3038070</v>
      </c>
      <c r="P109" s="68">
        <f t="shared" ref="P109:P111" si="114">J109+L109+N109</f>
        <v>15</v>
      </c>
      <c r="Q109" s="69">
        <f t="shared" ref="Q109:Q111" si="115">K109+M109+O109</f>
        <v>3038070</v>
      </c>
    </row>
    <row r="110" spans="2:17" ht="224.4" x14ac:dyDescent="0.25">
      <c r="B110" s="131"/>
      <c r="C110" s="40" t="s">
        <v>15</v>
      </c>
      <c r="D110" s="33" t="s">
        <v>43</v>
      </c>
      <c r="E110" s="40" t="s">
        <v>163</v>
      </c>
      <c r="F110" s="34" t="s">
        <v>18</v>
      </c>
      <c r="G110" s="38">
        <f t="shared" si="109"/>
        <v>170200</v>
      </c>
      <c r="H110" s="38">
        <f t="shared" si="110"/>
        <v>32338</v>
      </c>
      <c r="I110" s="38">
        <v>202538</v>
      </c>
      <c r="J110" s="39"/>
      <c r="K110" s="65">
        <f t="shared" si="111"/>
        <v>0</v>
      </c>
      <c r="L110" s="66"/>
      <c r="M110" s="38">
        <f t="shared" si="112"/>
        <v>0</v>
      </c>
      <c r="N110" s="67">
        <v>15</v>
      </c>
      <c r="O110" s="38">
        <f t="shared" si="113"/>
        <v>3038070</v>
      </c>
      <c r="P110" s="68">
        <f t="shared" si="114"/>
        <v>15</v>
      </c>
      <c r="Q110" s="69">
        <f t="shared" si="115"/>
        <v>3038070</v>
      </c>
    </row>
    <row r="111" spans="2:17" ht="224.4" x14ac:dyDescent="0.25">
      <c r="B111" s="132"/>
      <c r="C111" s="40" t="s">
        <v>15</v>
      </c>
      <c r="D111" s="33" t="s">
        <v>43</v>
      </c>
      <c r="E111" s="40" t="s">
        <v>164</v>
      </c>
      <c r="F111" s="34" t="s">
        <v>18</v>
      </c>
      <c r="G111" s="38">
        <f t="shared" si="109"/>
        <v>170200</v>
      </c>
      <c r="H111" s="38">
        <f t="shared" si="110"/>
        <v>32338</v>
      </c>
      <c r="I111" s="38">
        <v>202538</v>
      </c>
      <c r="J111" s="39"/>
      <c r="K111" s="65">
        <f t="shared" si="111"/>
        <v>0</v>
      </c>
      <c r="L111" s="66"/>
      <c r="M111" s="38">
        <f t="shared" si="112"/>
        <v>0</v>
      </c>
      <c r="N111" s="67">
        <v>10</v>
      </c>
      <c r="O111" s="38">
        <f t="shared" si="113"/>
        <v>2025380</v>
      </c>
      <c r="P111" s="68">
        <f t="shared" si="114"/>
        <v>10</v>
      </c>
      <c r="Q111" s="69">
        <f t="shared" si="115"/>
        <v>2025380</v>
      </c>
    </row>
    <row r="112" spans="2:17" ht="52.8" x14ac:dyDescent="0.25">
      <c r="B112" s="131">
        <v>26</v>
      </c>
      <c r="C112" s="40" t="s">
        <v>15</v>
      </c>
      <c r="D112" s="33" t="s">
        <v>44</v>
      </c>
      <c r="E112" s="40" t="s">
        <v>165</v>
      </c>
      <c r="F112" s="34" t="s">
        <v>18</v>
      </c>
      <c r="G112" s="38">
        <f t="shared" ref="G112:G114" si="116">ROUND(I112/1.19,0)</f>
        <v>83403</v>
      </c>
      <c r="H112" s="38">
        <f t="shared" ref="H112:H114" si="117">I112-G112</f>
        <v>15847</v>
      </c>
      <c r="I112" s="38">
        <v>99250</v>
      </c>
      <c r="J112" s="39"/>
      <c r="K112" s="65">
        <f t="shared" si="2"/>
        <v>0</v>
      </c>
      <c r="L112" s="66"/>
      <c r="M112" s="38">
        <f t="shared" si="3"/>
        <v>0</v>
      </c>
      <c r="N112" s="67">
        <v>2</v>
      </c>
      <c r="O112" s="38">
        <f t="shared" si="4"/>
        <v>198500</v>
      </c>
      <c r="P112" s="68">
        <f t="shared" si="5"/>
        <v>2</v>
      </c>
      <c r="Q112" s="69">
        <f t="shared" si="5"/>
        <v>198500</v>
      </c>
    </row>
    <row r="113" spans="2:17" ht="52.8" x14ac:dyDescent="0.25">
      <c r="B113" s="131"/>
      <c r="C113" s="40" t="s">
        <v>15</v>
      </c>
      <c r="D113" s="33" t="s">
        <v>44</v>
      </c>
      <c r="E113" s="40" t="s">
        <v>166</v>
      </c>
      <c r="F113" s="34" t="s">
        <v>18</v>
      </c>
      <c r="G113" s="38">
        <f t="shared" si="116"/>
        <v>83403</v>
      </c>
      <c r="H113" s="38">
        <f t="shared" si="117"/>
        <v>15847</v>
      </c>
      <c r="I113" s="38">
        <v>99250</v>
      </c>
      <c r="J113" s="39"/>
      <c r="K113" s="65">
        <f t="shared" si="2"/>
        <v>0</v>
      </c>
      <c r="L113" s="66"/>
      <c r="M113" s="38">
        <f t="shared" si="3"/>
        <v>0</v>
      </c>
      <c r="N113" s="67">
        <v>3</v>
      </c>
      <c r="O113" s="38">
        <f t="shared" si="4"/>
        <v>297750</v>
      </c>
      <c r="P113" s="68">
        <f t="shared" si="5"/>
        <v>3</v>
      </c>
      <c r="Q113" s="69">
        <f t="shared" si="5"/>
        <v>297750</v>
      </c>
    </row>
    <row r="114" spans="2:17" ht="52.8" x14ac:dyDescent="0.25">
      <c r="B114" s="132"/>
      <c r="C114" s="40" t="s">
        <v>15</v>
      </c>
      <c r="D114" s="33" t="s">
        <v>44</v>
      </c>
      <c r="E114" s="40" t="s">
        <v>167</v>
      </c>
      <c r="F114" s="34" t="s">
        <v>18</v>
      </c>
      <c r="G114" s="38">
        <f t="shared" si="116"/>
        <v>83403</v>
      </c>
      <c r="H114" s="38">
        <f t="shared" si="117"/>
        <v>15847</v>
      </c>
      <c r="I114" s="38">
        <v>99250</v>
      </c>
      <c r="J114" s="39"/>
      <c r="K114" s="65">
        <f t="shared" si="2"/>
        <v>0</v>
      </c>
      <c r="L114" s="66"/>
      <c r="M114" s="38">
        <f t="shared" si="3"/>
        <v>0</v>
      </c>
      <c r="N114" s="67">
        <v>5</v>
      </c>
      <c r="O114" s="38">
        <f t="shared" si="4"/>
        <v>496250</v>
      </c>
      <c r="P114" s="68">
        <f t="shared" si="5"/>
        <v>5</v>
      </c>
      <c r="Q114" s="69">
        <f t="shared" si="5"/>
        <v>496250</v>
      </c>
    </row>
    <row r="115" spans="2:17" ht="79.2" x14ac:dyDescent="0.25">
      <c r="B115" s="130">
        <v>27</v>
      </c>
      <c r="C115" s="40" t="s">
        <v>15</v>
      </c>
      <c r="D115" s="33" t="s">
        <v>45</v>
      </c>
      <c r="E115" s="40" t="s">
        <v>168</v>
      </c>
      <c r="F115" s="34" t="s">
        <v>18</v>
      </c>
      <c r="G115" s="38">
        <f t="shared" si="0"/>
        <v>79800</v>
      </c>
      <c r="H115" s="38">
        <f t="shared" si="1"/>
        <v>15162</v>
      </c>
      <c r="I115" s="38">
        <v>94962</v>
      </c>
      <c r="J115" s="39"/>
      <c r="K115" s="65">
        <f t="shared" si="2"/>
        <v>0</v>
      </c>
      <c r="L115" s="66"/>
      <c r="M115" s="38">
        <f t="shared" si="3"/>
        <v>0</v>
      </c>
      <c r="N115" s="67">
        <v>4</v>
      </c>
      <c r="O115" s="38">
        <f t="shared" si="4"/>
        <v>379848</v>
      </c>
      <c r="P115" s="68">
        <f t="shared" si="5"/>
        <v>4</v>
      </c>
      <c r="Q115" s="69">
        <f t="shared" si="5"/>
        <v>379848</v>
      </c>
    </row>
    <row r="116" spans="2:17" ht="79.2" x14ac:dyDescent="0.25">
      <c r="B116" s="131"/>
      <c r="C116" s="40" t="s">
        <v>15</v>
      </c>
      <c r="D116" s="33" t="s">
        <v>45</v>
      </c>
      <c r="E116" s="40" t="s">
        <v>169</v>
      </c>
      <c r="F116" s="34" t="s">
        <v>18</v>
      </c>
      <c r="G116" s="38">
        <f t="shared" ref="G116:G119" si="118">ROUND(I116/1.19,0)</f>
        <v>79800</v>
      </c>
      <c r="H116" s="38">
        <f t="shared" ref="H116:H119" si="119">I116-G116</f>
        <v>15162</v>
      </c>
      <c r="I116" s="38">
        <v>94962</v>
      </c>
      <c r="J116" s="39"/>
      <c r="K116" s="65">
        <f t="shared" ref="K116:K119" si="120">+J116*I116</f>
        <v>0</v>
      </c>
      <c r="L116" s="66"/>
      <c r="M116" s="38">
        <f t="shared" ref="M116:M119" si="121">+L116*I116</f>
        <v>0</v>
      </c>
      <c r="N116" s="67">
        <v>5</v>
      </c>
      <c r="O116" s="38">
        <f t="shared" ref="O116:O119" si="122">+N116*I116</f>
        <v>474810</v>
      </c>
      <c r="P116" s="68">
        <f t="shared" ref="P116:P119" si="123">J116+L116+N116</f>
        <v>5</v>
      </c>
      <c r="Q116" s="69">
        <f t="shared" ref="Q116:Q119" si="124">K116+M116+O116</f>
        <v>474810</v>
      </c>
    </row>
    <row r="117" spans="2:17" ht="79.2" x14ac:dyDescent="0.25">
      <c r="B117" s="131"/>
      <c r="C117" s="40" t="s">
        <v>15</v>
      </c>
      <c r="D117" s="33" t="s">
        <v>45</v>
      </c>
      <c r="E117" s="40" t="s">
        <v>170</v>
      </c>
      <c r="F117" s="34" t="s">
        <v>18</v>
      </c>
      <c r="G117" s="38">
        <f t="shared" si="118"/>
        <v>79800</v>
      </c>
      <c r="H117" s="38">
        <f t="shared" si="119"/>
        <v>15162</v>
      </c>
      <c r="I117" s="38">
        <v>94962</v>
      </c>
      <c r="J117" s="39"/>
      <c r="K117" s="65">
        <f t="shared" si="120"/>
        <v>0</v>
      </c>
      <c r="L117" s="66"/>
      <c r="M117" s="38">
        <f t="shared" si="121"/>
        <v>0</v>
      </c>
      <c r="N117" s="67">
        <v>8</v>
      </c>
      <c r="O117" s="38">
        <f t="shared" si="122"/>
        <v>759696</v>
      </c>
      <c r="P117" s="68">
        <f t="shared" si="123"/>
        <v>8</v>
      </c>
      <c r="Q117" s="69">
        <f t="shared" si="124"/>
        <v>759696</v>
      </c>
    </row>
    <row r="118" spans="2:17" ht="79.2" x14ac:dyDescent="0.25">
      <c r="B118" s="131"/>
      <c r="C118" s="40" t="s">
        <v>15</v>
      </c>
      <c r="D118" s="33" t="s">
        <v>45</v>
      </c>
      <c r="E118" s="40" t="s">
        <v>171</v>
      </c>
      <c r="F118" s="34" t="s">
        <v>18</v>
      </c>
      <c r="G118" s="38">
        <f t="shared" si="118"/>
        <v>79800</v>
      </c>
      <c r="H118" s="38">
        <f t="shared" si="119"/>
        <v>15162</v>
      </c>
      <c r="I118" s="38">
        <v>94962</v>
      </c>
      <c r="J118" s="39"/>
      <c r="K118" s="65">
        <f t="shared" si="120"/>
        <v>0</v>
      </c>
      <c r="L118" s="66"/>
      <c r="M118" s="38">
        <f t="shared" si="121"/>
        <v>0</v>
      </c>
      <c r="N118" s="67">
        <v>8</v>
      </c>
      <c r="O118" s="38">
        <f t="shared" si="122"/>
        <v>759696</v>
      </c>
      <c r="P118" s="68">
        <f t="shared" si="123"/>
        <v>8</v>
      </c>
      <c r="Q118" s="69">
        <f t="shared" si="124"/>
        <v>759696</v>
      </c>
    </row>
    <row r="119" spans="2:17" ht="79.2" x14ac:dyDescent="0.25">
      <c r="B119" s="132"/>
      <c r="C119" s="40" t="s">
        <v>15</v>
      </c>
      <c r="D119" s="33" t="s">
        <v>45</v>
      </c>
      <c r="E119" s="40" t="s">
        <v>172</v>
      </c>
      <c r="F119" s="34" t="s">
        <v>18</v>
      </c>
      <c r="G119" s="38">
        <f t="shared" si="118"/>
        <v>79800</v>
      </c>
      <c r="H119" s="38">
        <f t="shared" si="119"/>
        <v>15162</v>
      </c>
      <c r="I119" s="38">
        <v>94962</v>
      </c>
      <c r="J119" s="39"/>
      <c r="K119" s="65">
        <f t="shared" si="120"/>
        <v>0</v>
      </c>
      <c r="L119" s="66"/>
      <c r="M119" s="38">
        <f t="shared" si="121"/>
        <v>0</v>
      </c>
      <c r="N119" s="67">
        <v>5</v>
      </c>
      <c r="O119" s="38">
        <f t="shared" si="122"/>
        <v>474810</v>
      </c>
      <c r="P119" s="68">
        <f t="shared" si="123"/>
        <v>5</v>
      </c>
      <c r="Q119" s="69">
        <f t="shared" si="124"/>
        <v>474810</v>
      </c>
    </row>
    <row r="120" spans="2:17" ht="52.8" x14ac:dyDescent="0.25">
      <c r="B120" s="19">
        <f>+B115+1</f>
        <v>28</v>
      </c>
      <c r="C120" s="40" t="s">
        <v>15</v>
      </c>
      <c r="D120" s="33" t="s">
        <v>46</v>
      </c>
      <c r="E120" s="40" t="s">
        <v>47</v>
      </c>
      <c r="F120" s="34" t="s">
        <v>18</v>
      </c>
      <c r="G120" s="38">
        <f t="shared" si="0"/>
        <v>73319</v>
      </c>
      <c r="H120" s="38">
        <f t="shared" si="1"/>
        <v>13931</v>
      </c>
      <c r="I120" s="38">
        <v>87250</v>
      </c>
      <c r="J120" s="39"/>
      <c r="K120" s="65">
        <f t="shared" si="2"/>
        <v>0</v>
      </c>
      <c r="L120" s="66"/>
      <c r="M120" s="38">
        <f t="shared" si="3"/>
        <v>0</v>
      </c>
      <c r="N120" s="67">
        <v>10</v>
      </c>
      <c r="O120" s="38">
        <f t="shared" si="4"/>
        <v>872500</v>
      </c>
      <c r="P120" s="68">
        <f t="shared" ref="P120:Q124" si="125">J120+L120+N120</f>
        <v>10</v>
      </c>
      <c r="Q120" s="69">
        <f t="shared" si="125"/>
        <v>872500</v>
      </c>
    </row>
    <row r="121" spans="2:17" ht="79.2" x14ac:dyDescent="0.25">
      <c r="B121" s="19">
        <f t="shared" ref="B121:B124" si="126">+B120+1</f>
        <v>29</v>
      </c>
      <c r="C121" s="40" t="s">
        <v>15</v>
      </c>
      <c r="D121" s="33" t="s">
        <v>48</v>
      </c>
      <c r="E121" s="42" t="s">
        <v>49</v>
      </c>
      <c r="F121" s="34" t="s">
        <v>18</v>
      </c>
      <c r="G121" s="38">
        <f t="shared" si="0"/>
        <v>57600</v>
      </c>
      <c r="H121" s="38">
        <f t="shared" si="1"/>
        <v>10944</v>
      </c>
      <c r="I121" s="38">
        <v>68544</v>
      </c>
      <c r="J121" s="39"/>
      <c r="K121" s="65">
        <f t="shared" si="2"/>
        <v>0</v>
      </c>
      <c r="L121" s="72">
        <v>15</v>
      </c>
      <c r="M121" s="38">
        <f t="shared" si="3"/>
        <v>1028160</v>
      </c>
      <c r="N121" s="67">
        <v>0</v>
      </c>
      <c r="O121" s="38">
        <f t="shared" si="4"/>
        <v>0</v>
      </c>
      <c r="P121" s="68">
        <f t="shared" si="125"/>
        <v>15</v>
      </c>
      <c r="Q121" s="69">
        <f t="shared" si="125"/>
        <v>1028160</v>
      </c>
    </row>
    <row r="122" spans="2:17" ht="92.4" x14ac:dyDescent="0.25">
      <c r="B122" s="43">
        <f t="shared" si="126"/>
        <v>30</v>
      </c>
      <c r="C122" s="40" t="s">
        <v>15</v>
      </c>
      <c r="D122" s="33" t="s">
        <v>50</v>
      </c>
      <c r="E122" s="42" t="s">
        <v>173</v>
      </c>
      <c r="F122" s="34" t="s">
        <v>18</v>
      </c>
      <c r="G122" s="38">
        <f t="shared" si="0"/>
        <v>50400</v>
      </c>
      <c r="H122" s="38">
        <f t="shared" si="1"/>
        <v>9576</v>
      </c>
      <c r="I122" s="38">
        <v>59976</v>
      </c>
      <c r="J122" s="39"/>
      <c r="K122" s="65">
        <f t="shared" si="2"/>
        <v>0</v>
      </c>
      <c r="L122" s="72">
        <v>15</v>
      </c>
      <c r="M122" s="38">
        <f t="shared" si="3"/>
        <v>899640</v>
      </c>
      <c r="N122" s="67">
        <v>0</v>
      </c>
      <c r="O122" s="38">
        <f t="shared" si="4"/>
        <v>0</v>
      </c>
      <c r="P122" s="68">
        <f t="shared" si="125"/>
        <v>15</v>
      </c>
      <c r="Q122" s="69">
        <f t="shared" si="125"/>
        <v>899640</v>
      </c>
    </row>
    <row r="123" spans="2:17" ht="52.8" x14ac:dyDescent="0.25">
      <c r="B123" s="19">
        <f>+B122+1</f>
        <v>31</v>
      </c>
      <c r="C123" s="40" t="s">
        <v>15</v>
      </c>
      <c r="D123" s="33" t="s">
        <v>51</v>
      </c>
      <c r="E123" s="42" t="s">
        <v>52</v>
      </c>
      <c r="F123" s="34" t="s">
        <v>18</v>
      </c>
      <c r="G123" s="38">
        <f t="shared" si="0"/>
        <v>33700</v>
      </c>
      <c r="H123" s="38">
        <f t="shared" si="1"/>
        <v>6403</v>
      </c>
      <c r="I123" s="38">
        <v>40103</v>
      </c>
      <c r="J123" s="39"/>
      <c r="K123" s="65">
        <f t="shared" si="2"/>
        <v>0</v>
      </c>
      <c r="L123" s="72">
        <v>15</v>
      </c>
      <c r="M123" s="38">
        <f t="shared" si="3"/>
        <v>601545</v>
      </c>
      <c r="N123" s="67">
        <v>0</v>
      </c>
      <c r="O123" s="38">
        <f t="shared" si="4"/>
        <v>0</v>
      </c>
      <c r="P123" s="68">
        <f t="shared" si="125"/>
        <v>15</v>
      </c>
      <c r="Q123" s="69">
        <f t="shared" si="125"/>
        <v>601545</v>
      </c>
    </row>
    <row r="124" spans="2:17" ht="73.8" customHeight="1" x14ac:dyDescent="0.25">
      <c r="B124" s="19">
        <f t="shared" si="126"/>
        <v>32</v>
      </c>
      <c r="C124" s="40" t="s">
        <v>15</v>
      </c>
      <c r="D124" s="33" t="s">
        <v>53</v>
      </c>
      <c r="E124" s="42" t="s">
        <v>54</v>
      </c>
      <c r="F124" s="34" t="s">
        <v>18</v>
      </c>
      <c r="G124" s="38">
        <f t="shared" si="0"/>
        <v>24750</v>
      </c>
      <c r="H124" s="38">
        <f t="shared" si="1"/>
        <v>4703</v>
      </c>
      <c r="I124" s="38">
        <v>29453</v>
      </c>
      <c r="J124" s="39"/>
      <c r="K124" s="65">
        <f t="shared" si="2"/>
        <v>0</v>
      </c>
      <c r="L124" s="72">
        <v>15</v>
      </c>
      <c r="M124" s="38">
        <f t="shared" si="3"/>
        <v>441795</v>
      </c>
      <c r="N124" s="67">
        <v>0</v>
      </c>
      <c r="O124" s="38">
        <f t="shared" si="4"/>
        <v>0</v>
      </c>
      <c r="P124" s="68">
        <f t="shared" si="125"/>
        <v>15</v>
      </c>
      <c r="Q124" s="69">
        <f t="shared" si="125"/>
        <v>441795</v>
      </c>
    </row>
    <row r="125" spans="2:17" x14ac:dyDescent="0.25">
      <c r="G125" s="17"/>
      <c r="H125" s="17"/>
      <c r="I125" s="17"/>
      <c r="J125" s="17"/>
      <c r="K125" s="73">
        <f>SUM(K16:K124)</f>
        <v>316572300</v>
      </c>
      <c r="L125" s="17"/>
      <c r="M125" s="73">
        <f>SUM(M16:M124)</f>
        <v>2971140</v>
      </c>
      <c r="N125" s="17"/>
      <c r="O125" s="73">
        <f>SUM(O16:O124)</f>
        <v>258785333</v>
      </c>
      <c r="P125" s="17"/>
      <c r="Q125" s="73">
        <f>SUM(Q16:Q124)</f>
        <v>578328773</v>
      </c>
    </row>
    <row r="128" spans="2:17" ht="28.2" customHeight="1" x14ac:dyDescent="0.25">
      <c r="B128" s="51" t="s">
        <v>213</v>
      </c>
      <c r="C128" s="133" t="s">
        <v>212</v>
      </c>
      <c r="D128" s="133"/>
      <c r="E128" s="133"/>
      <c r="F128" s="133"/>
      <c r="G128" s="133"/>
      <c r="K128" s="170" t="s">
        <v>210</v>
      </c>
      <c r="L128" s="170"/>
      <c r="M128" s="170"/>
    </row>
    <row r="129" spans="3:13" ht="27.6" customHeight="1" x14ac:dyDescent="0.25">
      <c r="C129" s="16"/>
      <c r="D129" s="16"/>
      <c r="E129" s="16"/>
      <c r="F129" s="16"/>
      <c r="K129" s="47" t="s">
        <v>203</v>
      </c>
      <c r="L129" s="47" t="s">
        <v>204</v>
      </c>
      <c r="M129" s="49" t="s">
        <v>205</v>
      </c>
    </row>
    <row r="130" spans="3:13" x14ac:dyDescent="0.25">
      <c r="K130" s="48" t="s">
        <v>206</v>
      </c>
      <c r="L130" s="19">
        <v>7948</v>
      </c>
      <c r="M130" s="20">
        <f>+K125</f>
        <v>316572300</v>
      </c>
    </row>
    <row r="131" spans="3:13" ht="16.8" customHeight="1" x14ac:dyDescent="0.25">
      <c r="K131" s="48" t="s">
        <v>207</v>
      </c>
      <c r="L131" s="19">
        <v>7953</v>
      </c>
      <c r="M131" s="20">
        <f>+M125</f>
        <v>2971140</v>
      </c>
    </row>
    <row r="132" spans="3:13" ht="15" customHeight="1" x14ac:dyDescent="0.25">
      <c r="K132" s="48" t="s">
        <v>208</v>
      </c>
      <c r="L132" s="19">
        <v>7937</v>
      </c>
      <c r="M132" s="20">
        <f>+O125</f>
        <v>258785333</v>
      </c>
    </row>
    <row r="133" spans="3:13" x14ac:dyDescent="0.25">
      <c r="K133" s="47" t="s">
        <v>209</v>
      </c>
      <c r="L133" s="47"/>
      <c r="M133" s="50">
        <f>SUM(M130:M132)</f>
        <v>578328773</v>
      </c>
    </row>
  </sheetData>
  <mergeCells count="37">
    <mergeCell ref="B85:B87"/>
    <mergeCell ref="J14:K14"/>
    <mergeCell ref="L14:M14"/>
    <mergeCell ref="B115:B119"/>
    <mergeCell ref="B112:B114"/>
    <mergeCell ref="B108:B111"/>
    <mergeCell ref="B103:B107"/>
    <mergeCell ref="B81:B83"/>
    <mergeCell ref="B78:B80"/>
    <mergeCell ref="B99:B102"/>
    <mergeCell ref="B95:B98"/>
    <mergeCell ref="B91:B94"/>
    <mergeCell ref="B88:B90"/>
    <mergeCell ref="B17:B20"/>
    <mergeCell ref="B21:B24"/>
    <mergeCell ref="B25:B28"/>
    <mergeCell ref="B29:B33"/>
    <mergeCell ref="C128:G128"/>
    <mergeCell ref="B76:B77"/>
    <mergeCell ref="B34:B38"/>
    <mergeCell ref="B39:B43"/>
    <mergeCell ref="B44:B47"/>
    <mergeCell ref="B48:B52"/>
    <mergeCell ref="B53:B57"/>
    <mergeCell ref="B72:B75"/>
    <mergeCell ref="B58:B62"/>
    <mergeCell ref="B63:B67"/>
    <mergeCell ref="B68:B71"/>
    <mergeCell ref="K128:M128"/>
    <mergeCell ref="P1:P5"/>
    <mergeCell ref="C7:C10"/>
    <mergeCell ref="D7:O10"/>
    <mergeCell ref="J13:K13"/>
    <mergeCell ref="L13:M13"/>
    <mergeCell ref="N13:O13"/>
    <mergeCell ref="N14:O14"/>
    <mergeCell ref="C1:O5"/>
  </mergeCells>
  <pageMargins left="0.7" right="0.7" top="0.75" bottom="0.75" header="0.3" footer="0.3"/>
  <pageSetup paperSize="5" scale="4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E0B4C9-D8DF-48A6-893B-699063AEC463}">
  <sheetPr>
    <pageSetUpPr fitToPage="1"/>
  </sheetPr>
  <dimension ref="A1:P52"/>
  <sheetViews>
    <sheetView tabSelected="1" view="pageBreakPreview" topLeftCell="A23" zoomScale="50" zoomScaleNormal="60" zoomScaleSheetLayoutView="50" workbookViewId="0">
      <selection activeCell="L49" sqref="L49"/>
    </sheetView>
  </sheetViews>
  <sheetFormatPr baseColWidth="10" defaultColWidth="11.44140625" defaultRowHeight="13.2" x14ac:dyDescent="0.25"/>
  <cols>
    <col min="1" max="1" width="7.44140625" style="7" customWidth="1"/>
    <col min="2" max="2" width="8.33203125" style="7" customWidth="1"/>
    <col min="3" max="3" width="38" style="7" bestFit="1" customWidth="1"/>
    <col min="4" max="4" width="29.5546875" style="7" customWidth="1"/>
    <col min="5" max="5" width="90.33203125" style="7" customWidth="1"/>
    <col min="6" max="6" width="11.44140625" style="8" customWidth="1"/>
    <col min="7" max="8" width="13.109375" style="7" customWidth="1"/>
    <col min="9" max="9" width="12.88671875" style="7" customWidth="1"/>
    <col min="10" max="10" width="17.88671875" style="7" customWidth="1"/>
    <col min="11" max="11" width="20.109375" style="7" customWidth="1"/>
    <col min="12" max="12" width="18.88671875" style="7" customWidth="1"/>
    <col min="13" max="13" width="23.33203125" style="7" customWidth="1"/>
    <col min="14" max="14" width="15.44140625" style="7" customWidth="1"/>
    <col min="15" max="15" width="21.21875" style="7" customWidth="1"/>
    <col min="16" max="16384" width="11.44140625" style="7"/>
  </cols>
  <sheetData>
    <row r="1" spans="2:16" x14ac:dyDescent="0.25">
      <c r="C1" s="142" t="s">
        <v>55</v>
      </c>
      <c r="D1" s="143"/>
      <c r="E1" s="143"/>
      <c r="F1" s="143"/>
      <c r="G1" s="143"/>
      <c r="H1" s="143"/>
      <c r="I1" s="143"/>
      <c r="J1" s="143"/>
      <c r="K1" s="143"/>
      <c r="L1" s="143"/>
      <c r="M1" s="143"/>
      <c r="N1" s="143"/>
      <c r="O1" s="144"/>
      <c r="P1" s="151"/>
    </row>
    <row r="2" spans="2:16" x14ac:dyDescent="0.25">
      <c r="C2" s="145"/>
      <c r="D2" s="146"/>
      <c r="E2" s="146"/>
      <c r="F2" s="146"/>
      <c r="G2" s="146"/>
      <c r="H2" s="146"/>
      <c r="I2" s="146"/>
      <c r="J2" s="146"/>
      <c r="K2" s="146"/>
      <c r="L2" s="146"/>
      <c r="M2" s="146"/>
      <c r="N2" s="146"/>
      <c r="O2" s="147"/>
      <c r="P2" s="151"/>
    </row>
    <row r="3" spans="2:16" x14ac:dyDescent="0.25">
      <c r="C3" s="145"/>
      <c r="D3" s="146"/>
      <c r="E3" s="146"/>
      <c r="F3" s="146"/>
      <c r="G3" s="146"/>
      <c r="H3" s="146"/>
      <c r="I3" s="146"/>
      <c r="J3" s="146"/>
      <c r="K3" s="146"/>
      <c r="L3" s="146"/>
      <c r="M3" s="146"/>
      <c r="N3" s="146"/>
      <c r="O3" s="147"/>
      <c r="P3" s="151"/>
    </row>
    <row r="4" spans="2:16" x14ac:dyDescent="0.25">
      <c r="C4" s="145"/>
      <c r="D4" s="146"/>
      <c r="E4" s="146"/>
      <c r="F4" s="146"/>
      <c r="G4" s="146"/>
      <c r="H4" s="146"/>
      <c r="I4" s="146"/>
      <c r="J4" s="146"/>
      <c r="K4" s="146"/>
      <c r="L4" s="146"/>
      <c r="M4" s="146"/>
      <c r="N4" s="146"/>
      <c r="O4" s="147"/>
      <c r="P4" s="151"/>
    </row>
    <row r="5" spans="2:16" ht="13.8" thickBot="1" x14ac:dyDescent="0.3">
      <c r="C5" s="148"/>
      <c r="D5" s="149"/>
      <c r="E5" s="149"/>
      <c r="F5" s="149"/>
      <c r="G5" s="149"/>
      <c r="H5" s="149"/>
      <c r="I5" s="149"/>
      <c r="J5" s="149"/>
      <c r="K5" s="149"/>
      <c r="L5" s="149"/>
      <c r="M5" s="149"/>
      <c r="N5" s="149"/>
      <c r="O5" s="150"/>
      <c r="P5" s="151"/>
    </row>
    <row r="6" spans="2:16" ht="13.8" thickBot="1" x14ac:dyDescent="0.3">
      <c r="F6" s="7"/>
    </row>
    <row r="7" spans="2:16" x14ac:dyDescent="0.25">
      <c r="C7" s="152" t="s">
        <v>64</v>
      </c>
      <c r="D7" s="155" t="s">
        <v>1</v>
      </c>
      <c r="E7" s="156"/>
      <c r="F7" s="156"/>
      <c r="G7" s="156"/>
      <c r="H7" s="156"/>
      <c r="I7" s="156"/>
      <c r="J7" s="156"/>
      <c r="K7" s="156"/>
      <c r="L7" s="156"/>
      <c r="M7" s="156"/>
      <c r="N7" s="156"/>
      <c r="O7" s="157"/>
    </row>
    <row r="8" spans="2:16" x14ac:dyDescent="0.25">
      <c r="C8" s="153"/>
      <c r="D8" s="158"/>
      <c r="E8" s="159"/>
      <c r="F8" s="159"/>
      <c r="G8" s="159"/>
      <c r="H8" s="159"/>
      <c r="I8" s="159"/>
      <c r="J8" s="159"/>
      <c r="K8" s="159"/>
      <c r="L8" s="159"/>
      <c r="M8" s="159"/>
      <c r="N8" s="159"/>
      <c r="O8" s="160"/>
    </row>
    <row r="9" spans="2:16" x14ac:dyDescent="0.25">
      <c r="C9" s="153"/>
      <c r="D9" s="158"/>
      <c r="E9" s="159"/>
      <c r="F9" s="159"/>
      <c r="G9" s="159"/>
      <c r="H9" s="159"/>
      <c r="I9" s="159"/>
      <c r="J9" s="159"/>
      <c r="K9" s="159"/>
      <c r="L9" s="159"/>
      <c r="M9" s="159"/>
      <c r="N9" s="159"/>
      <c r="O9" s="160"/>
    </row>
    <row r="10" spans="2:16" ht="13.8" thickBot="1" x14ac:dyDescent="0.3">
      <c r="C10" s="154"/>
      <c r="D10" s="161"/>
      <c r="E10" s="162"/>
      <c r="F10" s="162"/>
      <c r="G10" s="162"/>
      <c r="H10" s="162"/>
      <c r="I10" s="162"/>
      <c r="J10" s="162"/>
      <c r="K10" s="162"/>
      <c r="L10" s="162"/>
      <c r="M10" s="162"/>
      <c r="N10" s="162"/>
      <c r="O10" s="163"/>
    </row>
    <row r="11" spans="2:16" x14ac:dyDescent="0.25">
      <c r="C11" s="4"/>
      <c r="D11" s="3"/>
      <c r="E11" s="3"/>
      <c r="F11" s="3"/>
      <c r="G11" s="3"/>
      <c r="H11" s="3"/>
      <c r="I11" s="3"/>
      <c r="J11" s="3"/>
      <c r="K11" s="3"/>
      <c r="L11" s="3"/>
      <c r="M11" s="3"/>
      <c r="N11" s="3"/>
      <c r="O11" s="3"/>
    </row>
    <row r="12" spans="2:16" x14ac:dyDescent="0.25">
      <c r="C12" s="4"/>
      <c r="D12" s="3"/>
      <c r="E12" s="3"/>
      <c r="F12" s="3"/>
      <c r="G12" s="3"/>
      <c r="H12" s="3"/>
      <c r="I12" s="3"/>
      <c r="J12" s="3"/>
      <c r="K12" s="3"/>
      <c r="L12" s="3"/>
      <c r="M12" s="3"/>
      <c r="N12" s="3"/>
      <c r="O12" s="3"/>
    </row>
    <row r="13" spans="2:16" ht="29.4" customHeight="1" x14ac:dyDescent="0.25">
      <c r="C13" s="4"/>
      <c r="D13" s="3"/>
      <c r="E13" s="3"/>
      <c r="F13" s="3"/>
      <c r="G13" s="3"/>
      <c r="H13" s="3"/>
      <c r="I13" s="3"/>
      <c r="J13" s="164" t="s">
        <v>2</v>
      </c>
      <c r="K13" s="164"/>
      <c r="L13" s="165" t="s">
        <v>67</v>
      </c>
      <c r="M13" s="166"/>
    </row>
    <row r="14" spans="2:16" ht="55.8" customHeight="1" thickBot="1" x14ac:dyDescent="0.3">
      <c r="J14" s="168" t="s">
        <v>66</v>
      </c>
      <c r="K14" s="169"/>
      <c r="L14" s="165" t="s">
        <v>65</v>
      </c>
      <c r="M14" s="166"/>
    </row>
    <row r="15" spans="2:16" s="8" customFormat="1" ht="51.6" customHeight="1" x14ac:dyDescent="0.3">
      <c r="B15" s="9" t="s">
        <v>3</v>
      </c>
      <c r="C15" s="10" t="s">
        <v>4</v>
      </c>
      <c r="D15" s="11" t="s">
        <v>5</v>
      </c>
      <c r="E15" s="11" t="s">
        <v>6</v>
      </c>
      <c r="F15" s="12" t="s">
        <v>7</v>
      </c>
      <c r="G15" s="12" t="s">
        <v>8</v>
      </c>
      <c r="H15" s="13" t="s">
        <v>9</v>
      </c>
      <c r="I15" s="13" t="s">
        <v>10</v>
      </c>
      <c r="J15" s="5" t="s">
        <v>12</v>
      </c>
      <c r="K15" s="6" t="s">
        <v>13</v>
      </c>
      <c r="L15" s="5" t="s">
        <v>12</v>
      </c>
      <c r="M15" s="6" t="s">
        <v>13</v>
      </c>
      <c r="N15" s="45" t="s">
        <v>56</v>
      </c>
      <c r="O15" s="45" t="s">
        <v>57</v>
      </c>
    </row>
    <row r="16" spans="2:16" ht="322.8" customHeight="1" x14ac:dyDescent="0.25">
      <c r="B16" s="138">
        <v>1</v>
      </c>
      <c r="C16" s="77" t="s">
        <v>15</v>
      </c>
      <c r="D16" s="1" t="s">
        <v>58</v>
      </c>
      <c r="E16" s="74" t="s">
        <v>174</v>
      </c>
      <c r="F16" s="14" t="s">
        <v>59</v>
      </c>
      <c r="G16" s="78">
        <f>+I16/1.19</f>
        <v>149700</v>
      </c>
      <c r="H16" s="79">
        <f>+I16-G16</f>
        <v>28443</v>
      </c>
      <c r="I16" s="79">
        <v>178143</v>
      </c>
      <c r="J16" s="80"/>
      <c r="K16" s="81">
        <f>ROUND(J16*I16,0)</f>
        <v>0</v>
      </c>
      <c r="L16" s="80">
        <v>10</v>
      </c>
      <c r="M16" s="81">
        <f t="shared" ref="M16:M44" si="0">ROUND(I16*L16,0)</f>
        <v>1781430</v>
      </c>
      <c r="N16" s="82">
        <f>+J16+L16</f>
        <v>10</v>
      </c>
      <c r="O16" s="83">
        <f>+K16+M16</f>
        <v>1781430</v>
      </c>
    </row>
    <row r="17" spans="2:15" ht="332.4" customHeight="1" x14ac:dyDescent="0.25">
      <c r="B17" s="139"/>
      <c r="C17" s="77" t="s">
        <v>15</v>
      </c>
      <c r="D17" s="1" t="s">
        <v>58</v>
      </c>
      <c r="E17" s="74" t="s">
        <v>175</v>
      </c>
      <c r="F17" s="14" t="s">
        <v>59</v>
      </c>
      <c r="G17" s="78">
        <f t="shared" ref="G17:G24" si="1">+I17/1.19</f>
        <v>149700</v>
      </c>
      <c r="H17" s="79">
        <f t="shared" ref="H17:H24" si="2">+I17-G17</f>
        <v>28443</v>
      </c>
      <c r="I17" s="79">
        <v>178143</v>
      </c>
      <c r="J17" s="80"/>
      <c r="K17" s="81">
        <f t="shared" ref="K17:K32" si="3">ROUND(J17*I17,0)</f>
        <v>0</v>
      </c>
      <c r="L17" s="80">
        <v>10</v>
      </c>
      <c r="M17" s="81">
        <f t="shared" si="0"/>
        <v>1781430</v>
      </c>
      <c r="N17" s="82">
        <f t="shared" ref="N17:N44" si="4">+J17+L17</f>
        <v>10</v>
      </c>
      <c r="O17" s="83">
        <f t="shared" ref="O17:O44" si="5">+K17+M17</f>
        <v>1781430</v>
      </c>
    </row>
    <row r="18" spans="2:15" ht="322.8" customHeight="1" x14ac:dyDescent="0.25">
      <c r="B18" s="139"/>
      <c r="C18" s="77" t="s">
        <v>15</v>
      </c>
      <c r="D18" s="1" t="s">
        <v>58</v>
      </c>
      <c r="E18" s="74" t="s">
        <v>176</v>
      </c>
      <c r="F18" s="14" t="s">
        <v>59</v>
      </c>
      <c r="G18" s="78">
        <f t="shared" si="1"/>
        <v>149700</v>
      </c>
      <c r="H18" s="79">
        <f t="shared" si="2"/>
        <v>28443</v>
      </c>
      <c r="I18" s="79">
        <v>178143</v>
      </c>
      <c r="J18" s="80"/>
      <c r="K18" s="81">
        <f t="shared" si="3"/>
        <v>0</v>
      </c>
      <c r="L18" s="80">
        <v>11</v>
      </c>
      <c r="M18" s="81">
        <f t="shared" si="0"/>
        <v>1959573</v>
      </c>
      <c r="N18" s="82">
        <f t="shared" si="4"/>
        <v>11</v>
      </c>
      <c r="O18" s="83">
        <f t="shared" si="5"/>
        <v>1959573</v>
      </c>
    </row>
    <row r="19" spans="2:15" ht="334.2" customHeight="1" x14ac:dyDescent="0.25">
      <c r="B19" s="139"/>
      <c r="C19" s="77" t="s">
        <v>15</v>
      </c>
      <c r="D19" s="1" t="s">
        <v>58</v>
      </c>
      <c r="E19" s="74" t="s">
        <v>177</v>
      </c>
      <c r="F19" s="14" t="s">
        <v>59</v>
      </c>
      <c r="G19" s="78">
        <f t="shared" si="1"/>
        <v>149700</v>
      </c>
      <c r="H19" s="79">
        <f t="shared" si="2"/>
        <v>28443</v>
      </c>
      <c r="I19" s="79">
        <v>178143</v>
      </c>
      <c r="J19" s="80"/>
      <c r="K19" s="81">
        <f t="shared" si="3"/>
        <v>0</v>
      </c>
      <c r="L19" s="80">
        <v>22</v>
      </c>
      <c r="M19" s="81">
        <f t="shared" si="0"/>
        <v>3919146</v>
      </c>
      <c r="N19" s="82">
        <f t="shared" si="4"/>
        <v>22</v>
      </c>
      <c r="O19" s="83">
        <f t="shared" si="5"/>
        <v>3919146</v>
      </c>
    </row>
    <row r="20" spans="2:15" ht="325.2" customHeight="1" x14ac:dyDescent="0.25">
      <c r="B20" s="139"/>
      <c r="C20" s="77" t="s">
        <v>15</v>
      </c>
      <c r="D20" s="1" t="s">
        <v>58</v>
      </c>
      <c r="E20" s="74" t="s">
        <v>178</v>
      </c>
      <c r="F20" s="14" t="s">
        <v>59</v>
      </c>
      <c r="G20" s="78">
        <f t="shared" si="1"/>
        <v>149700</v>
      </c>
      <c r="H20" s="79">
        <f t="shared" si="2"/>
        <v>28443</v>
      </c>
      <c r="I20" s="79">
        <v>178143</v>
      </c>
      <c r="J20" s="80"/>
      <c r="K20" s="81">
        <f t="shared" si="3"/>
        <v>0</v>
      </c>
      <c r="L20" s="80">
        <v>24</v>
      </c>
      <c r="M20" s="81">
        <f t="shared" si="0"/>
        <v>4275432</v>
      </c>
      <c r="N20" s="82">
        <f t="shared" si="4"/>
        <v>24</v>
      </c>
      <c r="O20" s="83">
        <f t="shared" si="5"/>
        <v>4275432</v>
      </c>
    </row>
    <row r="21" spans="2:15" ht="315.60000000000002" customHeight="1" x14ac:dyDescent="0.25">
      <c r="B21" s="139"/>
      <c r="C21" s="77" t="s">
        <v>15</v>
      </c>
      <c r="D21" s="1" t="s">
        <v>58</v>
      </c>
      <c r="E21" s="74" t="s">
        <v>179</v>
      </c>
      <c r="F21" s="14" t="s">
        <v>59</v>
      </c>
      <c r="G21" s="78">
        <f t="shared" si="1"/>
        <v>149700</v>
      </c>
      <c r="H21" s="79">
        <f t="shared" si="2"/>
        <v>28443</v>
      </c>
      <c r="I21" s="79">
        <v>178143</v>
      </c>
      <c r="J21" s="80"/>
      <c r="K21" s="81">
        <f t="shared" si="3"/>
        <v>0</v>
      </c>
      <c r="L21" s="80">
        <v>25</v>
      </c>
      <c r="M21" s="81">
        <f t="shared" si="0"/>
        <v>4453575</v>
      </c>
      <c r="N21" s="82">
        <f t="shared" si="4"/>
        <v>25</v>
      </c>
      <c r="O21" s="83">
        <f t="shared" si="5"/>
        <v>4453575</v>
      </c>
    </row>
    <row r="22" spans="2:15" ht="370.8" customHeight="1" x14ac:dyDescent="0.25">
      <c r="B22" s="139"/>
      <c r="C22" s="77" t="s">
        <v>15</v>
      </c>
      <c r="D22" s="1" t="s">
        <v>58</v>
      </c>
      <c r="E22" s="74" t="s">
        <v>180</v>
      </c>
      <c r="F22" s="14" t="s">
        <v>59</v>
      </c>
      <c r="G22" s="78">
        <f t="shared" si="1"/>
        <v>149700</v>
      </c>
      <c r="H22" s="79">
        <f t="shared" si="2"/>
        <v>28443</v>
      </c>
      <c r="I22" s="79">
        <v>178143</v>
      </c>
      <c r="J22" s="80"/>
      <c r="K22" s="81">
        <f t="shared" si="3"/>
        <v>0</v>
      </c>
      <c r="L22" s="80">
        <v>26</v>
      </c>
      <c r="M22" s="81">
        <f t="shared" si="0"/>
        <v>4631718</v>
      </c>
      <c r="N22" s="82">
        <f t="shared" si="4"/>
        <v>26</v>
      </c>
      <c r="O22" s="83">
        <f t="shared" si="5"/>
        <v>4631718</v>
      </c>
    </row>
    <row r="23" spans="2:15" ht="344.4" customHeight="1" x14ac:dyDescent="0.25">
      <c r="B23" s="139"/>
      <c r="C23" s="77" t="s">
        <v>15</v>
      </c>
      <c r="D23" s="1" t="s">
        <v>58</v>
      </c>
      <c r="E23" s="74" t="s">
        <v>181</v>
      </c>
      <c r="F23" s="14" t="s">
        <v>59</v>
      </c>
      <c r="G23" s="78">
        <f t="shared" si="1"/>
        <v>149700</v>
      </c>
      <c r="H23" s="79">
        <f t="shared" si="2"/>
        <v>28443</v>
      </c>
      <c r="I23" s="79">
        <v>178143</v>
      </c>
      <c r="J23" s="80"/>
      <c r="K23" s="81">
        <f t="shared" si="3"/>
        <v>0</v>
      </c>
      <c r="L23" s="80">
        <v>16</v>
      </c>
      <c r="M23" s="81">
        <f t="shared" si="0"/>
        <v>2850288</v>
      </c>
      <c r="N23" s="82">
        <f t="shared" si="4"/>
        <v>16</v>
      </c>
      <c r="O23" s="83">
        <f t="shared" si="5"/>
        <v>2850288</v>
      </c>
    </row>
    <row r="24" spans="2:15" ht="345.6" customHeight="1" x14ac:dyDescent="0.25">
      <c r="B24" s="140"/>
      <c r="C24" s="77" t="s">
        <v>15</v>
      </c>
      <c r="D24" s="1" t="s">
        <v>58</v>
      </c>
      <c r="E24" s="74" t="s">
        <v>182</v>
      </c>
      <c r="F24" s="14" t="s">
        <v>59</v>
      </c>
      <c r="G24" s="78">
        <f t="shared" si="1"/>
        <v>149700</v>
      </c>
      <c r="H24" s="79">
        <f t="shared" si="2"/>
        <v>28443</v>
      </c>
      <c r="I24" s="79">
        <v>178143</v>
      </c>
      <c r="J24" s="80"/>
      <c r="K24" s="81">
        <f t="shared" si="3"/>
        <v>0</v>
      </c>
      <c r="L24" s="80">
        <v>11</v>
      </c>
      <c r="M24" s="81">
        <f t="shared" si="0"/>
        <v>1959573</v>
      </c>
      <c r="N24" s="82">
        <f t="shared" si="4"/>
        <v>11</v>
      </c>
      <c r="O24" s="83">
        <f t="shared" si="5"/>
        <v>1959573</v>
      </c>
    </row>
    <row r="25" spans="2:15" ht="52.8" x14ac:dyDescent="0.25">
      <c r="B25" s="139">
        <v>2</v>
      </c>
      <c r="C25" s="77" t="s">
        <v>15</v>
      </c>
      <c r="D25" s="84" t="s">
        <v>60</v>
      </c>
      <c r="E25" s="75" t="s">
        <v>183</v>
      </c>
      <c r="F25" s="85" t="s">
        <v>59</v>
      </c>
      <c r="G25" s="78">
        <f t="shared" ref="G25:G31" si="6">+I25/1.19</f>
        <v>38200</v>
      </c>
      <c r="H25" s="79">
        <f t="shared" ref="H25:H44" si="7">+I25-G25</f>
        <v>7258</v>
      </c>
      <c r="I25" s="86">
        <v>45458</v>
      </c>
      <c r="J25" s="80"/>
      <c r="K25" s="81">
        <f t="shared" si="3"/>
        <v>0</v>
      </c>
      <c r="L25" s="80">
        <v>2</v>
      </c>
      <c r="M25" s="81">
        <f t="shared" si="0"/>
        <v>90916</v>
      </c>
      <c r="N25" s="82">
        <f t="shared" si="4"/>
        <v>2</v>
      </c>
      <c r="O25" s="83">
        <f t="shared" si="5"/>
        <v>90916</v>
      </c>
    </row>
    <row r="26" spans="2:15" ht="52.8" x14ac:dyDescent="0.25">
      <c r="B26" s="139"/>
      <c r="C26" s="77" t="s">
        <v>15</v>
      </c>
      <c r="D26" s="84" t="s">
        <v>60</v>
      </c>
      <c r="E26" s="75" t="s">
        <v>184</v>
      </c>
      <c r="F26" s="85" t="s">
        <v>59</v>
      </c>
      <c r="G26" s="78">
        <f t="shared" si="6"/>
        <v>38200</v>
      </c>
      <c r="H26" s="79">
        <f t="shared" si="7"/>
        <v>7258</v>
      </c>
      <c r="I26" s="86">
        <v>45458</v>
      </c>
      <c r="J26" s="80"/>
      <c r="K26" s="81">
        <f t="shared" si="3"/>
        <v>0</v>
      </c>
      <c r="L26" s="80">
        <v>3</v>
      </c>
      <c r="M26" s="81">
        <f t="shared" si="0"/>
        <v>136374</v>
      </c>
      <c r="N26" s="82">
        <f t="shared" si="4"/>
        <v>3</v>
      </c>
      <c r="O26" s="83">
        <f t="shared" si="5"/>
        <v>136374</v>
      </c>
    </row>
    <row r="27" spans="2:15" ht="52.8" x14ac:dyDescent="0.25">
      <c r="B27" s="139"/>
      <c r="C27" s="77" t="s">
        <v>15</v>
      </c>
      <c r="D27" s="84" t="s">
        <v>60</v>
      </c>
      <c r="E27" s="75" t="s">
        <v>185</v>
      </c>
      <c r="F27" s="85" t="s">
        <v>59</v>
      </c>
      <c r="G27" s="78">
        <f t="shared" si="6"/>
        <v>38200</v>
      </c>
      <c r="H27" s="79">
        <f t="shared" si="7"/>
        <v>7258</v>
      </c>
      <c r="I27" s="86">
        <v>45458</v>
      </c>
      <c r="J27" s="80"/>
      <c r="K27" s="81">
        <f t="shared" si="3"/>
        <v>0</v>
      </c>
      <c r="L27" s="80">
        <v>5</v>
      </c>
      <c r="M27" s="81">
        <f t="shared" si="0"/>
        <v>227290</v>
      </c>
      <c r="N27" s="82">
        <f t="shared" si="4"/>
        <v>5</v>
      </c>
      <c r="O27" s="83">
        <f t="shared" si="5"/>
        <v>227290</v>
      </c>
    </row>
    <row r="28" spans="2:15" ht="52.8" x14ac:dyDescent="0.25">
      <c r="B28" s="139"/>
      <c r="C28" s="77" t="s">
        <v>15</v>
      </c>
      <c r="D28" s="84" t="s">
        <v>60</v>
      </c>
      <c r="E28" s="75" t="s">
        <v>186</v>
      </c>
      <c r="F28" s="85" t="s">
        <v>59</v>
      </c>
      <c r="G28" s="78">
        <f t="shared" si="6"/>
        <v>38200</v>
      </c>
      <c r="H28" s="79">
        <f t="shared" si="7"/>
        <v>7258</v>
      </c>
      <c r="I28" s="86">
        <v>45458</v>
      </c>
      <c r="J28" s="80"/>
      <c r="K28" s="81">
        <f t="shared" si="3"/>
        <v>0</v>
      </c>
      <c r="L28" s="80">
        <v>5</v>
      </c>
      <c r="M28" s="81">
        <f t="shared" si="0"/>
        <v>227290</v>
      </c>
      <c r="N28" s="82">
        <f t="shared" si="4"/>
        <v>5</v>
      </c>
      <c r="O28" s="83">
        <f t="shared" si="5"/>
        <v>227290</v>
      </c>
    </row>
    <row r="29" spans="2:15" ht="52.8" x14ac:dyDescent="0.25">
      <c r="B29" s="139"/>
      <c r="C29" s="77" t="s">
        <v>15</v>
      </c>
      <c r="D29" s="84" t="s">
        <v>60</v>
      </c>
      <c r="E29" s="75" t="s">
        <v>187</v>
      </c>
      <c r="F29" s="85" t="s">
        <v>59</v>
      </c>
      <c r="G29" s="78">
        <f t="shared" si="6"/>
        <v>38200</v>
      </c>
      <c r="H29" s="79">
        <f t="shared" si="7"/>
        <v>7258</v>
      </c>
      <c r="I29" s="86">
        <v>45458</v>
      </c>
      <c r="J29" s="80"/>
      <c r="K29" s="81">
        <f t="shared" si="3"/>
        <v>0</v>
      </c>
      <c r="L29" s="80">
        <v>8</v>
      </c>
      <c r="M29" s="81">
        <f t="shared" si="0"/>
        <v>363664</v>
      </c>
      <c r="N29" s="82">
        <f t="shared" si="4"/>
        <v>8</v>
      </c>
      <c r="O29" s="83">
        <f t="shared" si="5"/>
        <v>363664</v>
      </c>
    </row>
    <row r="30" spans="2:15" ht="52.8" x14ac:dyDescent="0.25">
      <c r="B30" s="139"/>
      <c r="C30" s="77" t="s">
        <v>15</v>
      </c>
      <c r="D30" s="84" t="s">
        <v>60</v>
      </c>
      <c r="E30" s="75" t="s">
        <v>188</v>
      </c>
      <c r="F30" s="85" t="s">
        <v>59</v>
      </c>
      <c r="G30" s="78">
        <f t="shared" si="6"/>
        <v>38200</v>
      </c>
      <c r="H30" s="79">
        <f t="shared" si="7"/>
        <v>7258</v>
      </c>
      <c r="I30" s="86">
        <v>45458</v>
      </c>
      <c r="J30" s="80"/>
      <c r="K30" s="81">
        <f t="shared" si="3"/>
        <v>0</v>
      </c>
      <c r="L30" s="80">
        <v>8</v>
      </c>
      <c r="M30" s="81">
        <f t="shared" si="0"/>
        <v>363664</v>
      </c>
      <c r="N30" s="82">
        <f t="shared" si="4"/>
        <v>8</v>
      </c>
      <c r="O30" s="83">
        <f t="shared" si="5"/>
        <v>363664</v>
      </c>
    </row>
    <row r="31" spans="2:15" ht="52.8" x14ac:dyDescent="0.25">
      <c r="B31" s="140"/>
      <c r="C31" s="77" t="s">
        <v>15</v>
      </c>
      <c r="D31" s="84" t="s">
        <v>60</v>
      </c>
      <c r="E31" s="75" t="s">
        <v>189</v>
      </c>
      <c r="F31" s="85" t="s">
        <v>59</v>
      </c>
      <c r="G31" s="78">
        <f t="shared" si="6"/>
        <v>38200</v>
      </c>
      <c r="H31" s="79">
        <f t="shared" si="7"/>
        <v>7258</v>
      </c>
      <c r="I31" s="86">
        <v>45458</v>
      </c>
      <c r="J31" s="80"/>
      <c r="K31" s="81">
        <f t="shared" si="3"/>
        <v>0</v>
      </c>
      <c r="L31" s="80">
        <v>9</v>
      </c>
      <c r="M31" s="81">
        <f t="shared" si="0"/>
        <v>409122</v>
      </c>
      <c r="N31" s="82">
        <f t="shared" si="4"/>
        <v>9</v>
      </c>
      <c r="O31" s="83">
        <f t="shared" si="5"/>
        <v>409122</v>
      </c>
    </row>
    <row r="32" spans="2:15" ht="52.8" x14ac:dyDescent="0.25">
      <c r="B32" s="138">
        <v>3</v>
      </c>
      <c r="C32" s="77" t="s">
        <v>15</v>
      </c>
      <c r="D32" s="84" t="s">
        <v>61</v>
      </c>
      <c r="E32" s="75" t="s">
        <v>190</v>
      </c>
      <c r="F32" s="85" t="s">
        <v>59</v>
      </c>
      <c r="G32" s="78">
        <f t="shared" ref="G32" si="8">+I32/1.19</f>
        <v>30450.420168067227</v>
      </c>
      <c r="H32" s="79">
        <f t="shared" si="7"/>
        <v>5785.5798319327732</v>
      </c>
      <c r="I32" s="86">
        <v>36236</v>
      </c>
      <c r="J32" s="80"/>
      <c r="K32" s="81">
        <f t="shared" si="3"/>
        <v>0</v>
      </c>
      <c r="L32" s="80">
        <v>20</v>
      </c>
      <c r="M32" s="81">
        <f t="shared" si="0"/>
        <v>724720</v>
      </c>
      <c r="N32" s="82">
        <f t="shared" si="4"/>
        <v>20</v>
      </c>
      <c r="O32" s="83">
        <f t="shared" si="5"/>
        <v>724720</v>
      </c>
    </row>
    <row r="33" spans="1:15" ht="52.8" x14ac:dyDescent="0.25">
      <c r="B33" s="139"/>
      <c r="C33" s="77" t="s">
        <v>15</v>
      </c>
      <c r="D33" s="84" t="s">
        <v>61</v>
      </c>
      <c r="E33" s="75" t="s">
        <v>191</v>
      </c>
      <c r="F33" s="85" t="s">
        <v>59</v>
      </c>
      <c r="G33" s="78">
        <f t="shared" ref="G33:G39" si="9">+I33/1.19</f>
        <v>30450.420168067227</v>
      </c>
      <c r="H33" s="79">
        <f t="shared" si="7"/>
        <v>5785.5798319327732</v>
      </c>
      <c r="I33" s="86">
        <v>36236</v>
      </c>
      <c r="J33" s="80"/>
      <c r="K33" s="81">
        <f t="shared" ref="K33:K39" si="10">ROUND(J33*I33,0)</f>
        <v>0</v>
      </c>
      <c r="L33" s="80">
        <v>30</v>
      </c>
      <c r="M33" s="81">
        <f t="shared" si="0"/>
        <v>1087080</v>
      </c>
      <c r="N33" s="82">
        <f t="shared" si="4"/>
        <v>30</v>
      </c>
      <c r="O33" s="83">
        <f t="shared" si="5"/>
        <v>1087080</v>
      </c>
    </row>
    <row r="34" spans="1:15" ht="52.8" x14ac:dyDescent="0.25">
      <c r="B34" s="139"/>
      <c r="C34" s="77" t="s">
        <v>15</v>
      </c>
      <c r="D34" s="84" t="s">
        <v>61</v>
      </c>
      <c r="E34" s="75" t="s">
        <v>192</v>
      </c>
      <c r="F34" s="85" t="s">
        <v>59</v>
      </c>
      <c r="G34" s="78">
        <f t="shared" si="9"/>
        <v>30450.420168067227</v>
      </c>
      <c r="H34" s="79">
        <f t="shared" si="7"/>
        <v>5785.5798319327732</v>
      </c>
      <c r="I34" s="86">
        <v>36236</v>
      </c>
      <c r="J34" s="80"/>
      <c r="K34" s="81">
        <f t="shared" si="10"/>
        <v>0</v>
      </c>
      <c r="L34" s="80">
        <v>30</v>
      </c>
      <c r="M34" s="81">
        <f t="shared" si="0"/>
        <v>1087080</v>
      </c>
      <c r="N34" s="82">
        <f t="shared" si="4"/>
        <v>30</v>
      </c>
      <c r="O34" s="83">
        <f t="shared" si="5"/>
        <v>1087080</v>
      </c>
    </row>
    <row r="35" spans="1:15" ht="52.8" x14ac:dyDescent="0.25">
      <c r="B35" s="139"/>
      <c r="C35" s="77" t="s">
        <v>15</v>
      </c>
      <c r="D35" s="84" t="s">
        <v>61</v>
      </c>
      <c r="E35" s="75" t="s">
        <v>193</v>
      </c>
      <c r="F35" s="85" t="s">
        <v>59</v>
      </c>
      <c r="G35" s="78">
        <f t="shared" si="9"/>
        <v>30450.420168067227</v>
      </c>
      <c r="H35" s="79">
        <f t="shared" si="7"/>
        <v>5785.5798319327732</v>
      </c>
      <c r="I35" s="86">
        <v>36236</v>
      </c>
      <c r="J35" s="80"/>
      <c r="K35" s="81">
        <f t="shared" si="10"/>
        <v>0</v>
      </c>
      <c r="L35" s="80">
        <v>30</v>
      </c>
      <c r="M35" s="81">
        <f t="shared" si="0"/>
        <v>1087080</v>
      </c>
      <c r="N35" s="82">
        <f t="shared" si="4"/>
        <v>30</v>
      </c>
      <c r="O35" s="83">
        <f t="shared" si="5"/>
        <v>1087080</v>
      </c>
    </row>
    <row r="36" spans="1:15" ht="52.8" x14ac:dyDescent="0.25">
      <c r="B36" s="139"/>
      <c r="C36" s="77" t="s">
        <v>15</v>
      </c>
      <c r="D36" s="84" t="s">
        <v>61</v>
      </c>
      <c r="E36" s="75" t="s">
        <v>194</v>
      </c>
      <c r="F36" s="85" t="s">
        <v>59</v>
      </c>
      <c r="G36" s="78">
        <f t="shared" si="9"/>
        <v>30450.420168067227</v>
      </c>
      <c r="H36" s="79">
        <f t="shared" si="7"/>
        <v>5785.5798319327732</v>
      </c>
      <c r="I36" s="86">
        <v>36236</v>
      </c>
      <c r="J36" s="80"/>
      <c r="K36" s="81">
        <f t="shared" si="10"/>
        <v>0</v>
      </c>
      <c r="L36" s="80">
        <v>30</v>
      </c>
      <c r="M36" s="81">
        <f t="shared" si="0"/>
        <v>1087080</v>
      </c>
      <c r="N36" s="82">
        <f t="shared" si="4"/>
        <v>30</v>
      </c>
      <c r="O36" s="83">
        <f t="shared" si="5"/>
        <v>1087080</v>
      </c>
    </row>
    <row r="37" spans="1:15" ht="52.8" x14ac:dyDescent="0.25">
      <c r="B37" s="139"/>
      <c r="C37" s="77" t="s">
        <v>15</v>
      </c>
      <c r="D37" s="84" t="s">
        <v>61</v>
      </c>
      <c r="E37" s="75" t="s">
        <v>195</v>
      </c>
      <c r="F37" s="85" t="s">
        <v>59</v>
      </c>
      <c r="G37" s="78">
        <f t="shared" si="9"/>
        <v>30450.420168067227</v>
      </c>
      <c r="H37" s="79">
        <f t="shared" si="7"/>
        <v>5785.5798319327732</v>
      </c>
      <c r="I37" s="86">
        <v>36236</v>
      </c>
      <c r="J37" s="80"/>
      <c r="K37" s="81">
        <f t="shared" si="10"/>
        <v>0</v>
      </c>
      <c r="L37" s="80">
        <v>20</v>
      </c>
      <c r="M37" s="81">
        <f t="shared" si="0"/>
        <v>724720</v>
      </c>
      <c r="N37" s="82">
        <f t="shared" si="4"/>
        <v>20</v>
      </c>
      <c r="O37" s="83">
        <f t="shared" si="5"/>
        <v>724720</v>
      </c>
    </row>
    <row r="38" spans="1:15" ht="52.8" x14ac:dyDescent="0.25">
      <c r="B38" s="139"/>
      <c r="C38" s="77" t="s">
        <v>15</v>
      </c>
      <c r="D38" s="84" t="s">
        <v>61</v>
      </c>
      <c r="E38" s="75" t="s">
        <v>196</v>
      </c>
      <c r="F38" s="85" t="s">
        <v>59</v>
      </c>
      <c r="G38" s="78">
        <f t="shared" si="9"/>
        <v>30450.420168067227</v>
      </c>
      <c r="H38" s="79">
        <f t="shared" si="7"/>
        <v>5785.5798319327732</v>
      </c>
      <c r="I38" s="86">
        <v>36236</v>
      </c>
      <c r="J38" s="80"/>
      <c r="K38" s="81">
        <f t="shared" si="10"/>
        <v>0</v>
      </c>
      <c r="L38" s="80">
        <v>20</v>
      </c>
      <c r="M38" s="81">
        <f t="shared" si="0"/>
        <v>724720</v>
      </c>
      <c r="N38" s="82">
        <f t="shared" si="4"/>
        <v>20</v>
      </c>
      <c r="O38" s="83">
        <f t="shared" si="5"/>
        <v>724720</v>
      </c>
    </row>
    <row r="39" spans="1:15" ht="52.8" x14ac:dyDescent="0.25">
      <c r="B39" s="140"/>
      <c r="C39" s="77" t="s">
        <v>15</v>
      </c>
      <c r="D39" s="84" t="s">
        <v>61</v>
      </c>
      <c r="E39" s="75" t="s">
        <v>197</v>
      </c>
      <c r="F39" s="85" t="s">
        <v>59</v>
      </c>
      <c r="G39" s="78">
        <f t="shared" si="9"/>
        <v>30450.420168067227</v>
      </c>
      <c r="H39" s="79">
        <f t="shared" si="7"/>
        <v>5785.5798319327732</v>
      </c>
      <c r="I39" s="86">
        <v>36236</v>
      </c>
      <c r="J39" s="80"/>
      <c r="K39" s="81">
        <f t="shared" si="10"/>
        <v>0</v>
      </c>
      <c r="L39" s="80">
        <v>5</v>
      </c>
      <c r="M39" s="81">
        <f t="shared" si="0"/>
        <v>181180</v>
      </c>
      <c r="N39" s="82">
        <f t="shared" si="4"/>
        <v>5</v>
      </c>
      <c r="O39" s="83">
        <f t="shared" si="5"/>
        <v>181180</v>
      </c>
    </row>
    <row r="40" spans="1:15" ht="120" customHeight="1" x14ac:dyDescent="0.25">
      <c r="B40" s="44">
        <v>4</v>
      </c>
      <c r="C40" s="77" t="s">
        <v>15</v>
      </c>
      <c r="D40" s="84" t="s">
        <v>62</v>
      </c>
      <c r="E40" s="75" t="s">
        <v>198</v>
      </c>
      <c r="F40" s="85" t="s">
        <v>59</v>
      </c>
      <c r="G40" s="78">
        <f t="shared" ref="G40" si="11">+I40/1.19</f>
        <v>137931.93277310926</v>
      </c>
      <c r="H40" s="79">
        <f t="shared" si="7"/>
        <v>26207.067226890736</v>
      </c>
      <c r="I40" s="86">
        <v>164139</v>
      </c>
      <c r="J40" s="80"/>
      <c r="K40" s="81">
        <f t="shared" ref="K40" si="12">ROUND(J40*I40,0)</f>
        <v>0</v>
      </c>
      <c r="L40" s="80">
        <v>5</v>
      </c>
      <c r="M40" s="81">
        <f t="shared" si="0"/>
        <v>820695</v>
      </c>
      <c r="N40" s="82">
        <f t="shared" si="4"/>
        <v>5</v>
      </c>
      <c r="O40" s="83">
        <f t="shared" si="5"/>
        <v>820695</v>
      </c>
    </row>
    <row r="41" spans="1:15" ht="64.8" customHeight="1" x14ac:dyDescent="0.25">
      <c r="B41" s="141">
        <v>5</v>
      </c>
      <c r="C41" s="77" t="s">
        <v>15</v>
      </c>
      <c r="D41" s="2" t="s">
        <v>63</v>
      </c>
      <c r="E41" s="76" t="s">
        <v>199</v>
      </c>
      <c r="F41" s="15" t="s">
        <v>59</v>
      </c>
      <c r="G41" s="78">
        <f t="shared" ref="G41:G44" si="13">+I41/1.19</f>
        <v>71850.420168067227</v>
      </c>
      <c r="H41" s="79">
        <f t="shared" si="7"/>
        <v>13651.579831932773</v>
      </c>
      <c r="I41" s="86">
        <v>85502</v>
      </c>
      <c r="J41" s="80">
        <v>350</v>
      </c>
      <c r="K41" s="81">
        <f t="shared" ref="K41:K44" si="14">ROUND(J41*I41,0)</f>
        <v>29925700</v>
      </c>
      <c r="L41" s="80">
        <v>0</v>
      </c>
      <c r="M41" s="81">
        <f t="shared" si="0"/>
        <v>0</v>
      </c>
      <c r="N41" s="82">
        <f t="shared" si="4"/>
        <v>350</v>
      </c>
      <c r="O41" s="83">
        <f t="shared" si="5"/>
        <v>29925700</v>
      </c>
    </row>
    <row r="42" spans="1:15" ht="64.8" customHeight="1" x14ac:dyDescent="0.25">
      <c r="B42" s="141"/>
      <c r="C42" s="77" t="s">
        <v>15</v>
      </c>
      <c r="D42" s="2" t="s">
        <v>63</v>
      </c>
      <c r="E42" s="76" t="s">
        <v>200</v>
      </c>
      <c r="F42" s="15" t="s">
        <v>59</v>
      </c>
      <c r="G42" s="78">
        <f t="shared" si="13"/>
        <v>71850.420168067227</v>
      </c>
      <c r="H42" s="79">
        <f t="shared" si="7"/>
        <v>13651.579831932773</v>
      </c>
      <c r="I42" s="86">
        <v>85502</v>
      </c>
      <c r="J42" s="80">
        <v>350</v>
      </c>
      <c r="K42" s="81">
        <f t="shared" si="14"/>
        <v>29925700</v>
      </c>
      <c r="L42" s="80">
        <v>0</v>
      </c>
      <c r="M42" s="81">
        <f t="shared" si="0"/>
        <v>0</v>
      </c>
      <c r="N42" s="82">
        <f t="shared" si="4"/>
        <v>350</v>
      </c>
      <c r="O42" s="83">
        <f t="shared" si="5"/>
        <v>29925700</v>
      </c>
    </row>
    <row r="43" spans="1:15" ht="64.8" customHeight="1" x14ac:dyDescent="0.25">
      <c r="B43" s="141"/>
      <c r="C43" s="77" t="s">
        <v>15</v>
      </c>
      <c r="D43" s="2" t="s">
        <v>63</v>
      </c>
      <c r="E43" s="76" t="s">
        <v>201</v>
      </c>
      <c r="F43" s="15" t="s">
        <v>59</v>
      </c>
      <c r="G43" s="78">
        <f t="shared" si="13"/>
        <v>71850.420168067227</v>
      </c>
      <c r="H43" s="79">
        <f t="shared" si="7"/>
        <v>13651.579831932773</v>
      </c>
      <c r="I43" s="86">
        <v>85502</v>
      </c>
      <c r="J43" s="80">
        <v>120</v>
      </c>
      <c r="K43" s="81">
        <f t="shared" si="14"/>
        <v>10260240</v>
      </c>
      <c r="L43" s="80">
        <v>0</v>
      </c>
      <c r="M43" s="81">
        <f t="shared" si="0"/>
        <v>0</v>
      </c>
      <c r="N43" s="82">
        <f t="shared" si="4"/>
        <v>120</v>
      </c>
      <c r="O43" s="83">
        <f t="shared" si="5"/>
        <v>10260240</v>
      </c>
    </row>
    <row r="44" spans="1:15" ht="64.8" customHeight="1" x14ac:dyDescent="0.25">
      <c r="B44" s="141"/>
      <c r="C44" s="77" t="s">
        <v>15</v>
      </c>
      <c r="D44" s="2" t="s">
        <v>63</v>
      </c>
      <c r="E44" s="76" t="s">
        <v>202</v>
      </c>
      <c r="F44" s="15" t="s">
        <v>59</v>
      </c>
      <c r="G44" s="78">
        <f t="shared" si="13"/>
        <v>71850.420168067227</v>
      </c>
      <c r="H44" s="79">
        <f t="shared" si="7"/>
        <v>13651.579831932773</v>
      </c>
      <c r="I44" s="86">
        <v>85502</v>
      </c>
      <c r="J44" s="80"/>
      <c r="K44" s="81">
        <f t="shared" si="14"/>
        <v>0</v>
      </c>
      <c r="L44" s="80">
        <v>5</v>
      </c>
      <c r="M44" s="81">
        <f t="shared" si="0"/>
        <v>427510</v>
      </c>
      <c r="N44" s="82">
        <f t="shared" si="4"/>
        <v>5</v>
      </c>
      <c r="O44" s="83">
        <f t="shared" si="5"/>
        <v>427510</v>
      </c>
    </row>
    <row r="45" spans="1:15" ht="26.4" customHeight="1" x14ac:dyDescent="0.25">
      <c r="B45" s="87"/>
      <c r="C45" s="87"/>
      <c r="D45" s="87"/>
      <c r="E45" s="87"/>
      <c r="G45" s="87"/>
      <c r="H45" s="87"/>
      <c r="I45" s="87"/>
      <c r="J45" s="87"/>
      <c r="K45" s="73">
        <f>SUM(K16:K44)</f>
        <v>70111640</v>
      </c>
      <c r="L45" s="87"/>
      <c r="M45" s="73">
        <f>SUM(M16:M44)</f>
        <v>37382350</v>
      </c>
      <c r="N45" s="88"/>
      <c r="O45" s="89">
        <f>SUM(O16:O44)</f>
        <v>107493990</v>
      </c>
    </row>
    <row r="46" spans="1:15" ht="27" customHeight="1" x14ac:dyDescent="0.25">
      <c r="B46" s="90" t="s">
        <v>213</v>
      </c>
      <c r="C46" s="167" t="s">
        <v>212</v>
      </c>
      <c r="D46" s="167"/>
      <c r="E46" s="167"/>
      <c r="F46" s="167"/>
      <c r="G46" s="167"/>
      <c r="H46" s="167"/>
      <c r="I46" s="87"/>
      <c r="J46" s="87"/>
      <c r="K46" s="87"/>
      <c r="L46" s="87"/>
      <c r="M46" s="87"/>
      <c r="N46" s="87"/>
      <c r="O46" s="87"/>
    </row>
    <row r="47" spans="1:15" ht="31.2" customHeight="1" x14ac:dyDescent="0.25">
      <c r="A47" s="87"/>
      <c r="B47" s="87"/>
      <c r="C47" s="87"/>
      <c r="D47" s="87"/>
      <c r="E47" s="87"/>
      <c r="F47" s="87"/>
      <c r="G47" s="87"/>
      <c r="H47" s="87"/>
      <c r="I47" s="87"/>
      <c r="J47" s="87"/>
      <c r="K47" s="87"/>
      <c r="L47" s="87"/>
      <c r="M47" s="170" t="s">
        <v>211</v>
      </c>
      <c r="N47" s="170"/>
      <c r="O47" s="170"/>
    </row>
    <row r="48" spans="1:15" ht="27.6" x14ac:dyDescent="0.25">
      <c r="B48" s="87"/>
      <c r="C48" s="87"/>
      <c r="D48" s="87"/>
      <c r="E48" s="87"/>
      <c r="G48" s="87"/>
      <c r="H48" s="87"/>
      <c r="I48" s="87"/>
      <c r="J48" s="87"/>
      <c r="K48" s="87"/>
      <c r="L48" s="87"/>
      <c r="M48" s="91" t="s">
        <v>203</v>
      </c>
      <c r="N48" s="91" t="s">
        <v>204</v>
      </c>
      <c r="O48" s="92" t="s">
        <v>205</v>
      </c>
    </row>
    <row r="49" spans="2:15" ht="13.8" x14ac:dyDescent="0.25">
      <c r="B49" s="87"/>
      <c r="C49" s="87"/>
      <c r="D49" s="87"/>
      <c r="E49" s="87"/>
      <c r="G49" s="87"/>
      <c r="H49" s="87"/>
      <c r="I49" s="87"/>
      <c r="J49" s="87"/>
      <c r="K49" s="87"/>
      <c r="L49" s="87"/>
      <c r="M49" s="93" t="s">
        <v>206</v>
      </c>
      <c r="N49" s="34">
        <v>7948</v>
      </c>
      <c r="O49" s="94">
        <f>+K45</f>
        <v>70111640</v>
      </c>
    </row>
    <row r="50" spans="2:15" ht="13.8" x14ac:dyDescent="0.25">
      <c r="B50" s="87"/>
      <c r="C50" s="87"/>
      <c r="D50" s="87"/>
      <c r="E50" s="87"/>
      <c r="G50" s="87"/>
      <c r="H50" s="87"/>
      <c r="I50" s="87"/>
      <c r="J50" s="87"/>
      <c r="K50" s="87"/>
      <c r="L50" s="87"/>
      <c r="M50" s="93" t="s">
        <v>208</v>
      </c>
      <c r="N50" s="34">
        <v>7937</v>
      </c>
      <c r="O50" s="94">
        <f>+M45</f>
        <v>37382350</v>
      </c>
    </row>
    <row r="51" spans="2:15" ht="13.8" x14ac:dyDescent="0.25">
      <c r="B51" s="87"/>
      <c r="C51" s="87"/>
      <c r="D51" s="87"/>
      <c r="E51" s="87"/>
      <c r="G51" s="87"/>
      <c r="H51" s="87"/>
      <c r="I51" s="87"/>
      <c r="J51" s="87"/>
      <c r="K51" s="87"/>
      <c r="L51" s="87"/>
      <c r="M51" s="91" t="s">
        <v>209</v>
      </c>
      <c r="N51" s="91"/>
      <c r="O51" s="95">
        <f>SUM(O49:O50)</f>
        <v>107493990</v>
      </c>
    </row>
    <row r="52" spans="2:15" x14ac:dyDescent="0.25">
      <c r="B52" s="87"/>
      <c r="C52" s="87"/>
      <c r="D52" s="87"/>
      <c r="E52" s="87"/>
      <c r="G52" s="87"/>
      <c r="H52" s="87"/>
      <c r="I52" s="87"/>
      <c r="J52" s="87"/>
      <c r="K52" s="87"/>
      <c r="L52" s="87"/>
      <c r="M52" s="87"/>
      <c r="N52" s="87"/>
      <c r="O52" s="87"/>
    </row>
  </sheetData>
  <mergeCells count="14">
    <mergeCell ref="C46:H46"/>
    <mergeCell ref="J14:K14"/>
    <mergeCell ref="L14:M14"/>
    <mergeCell ref="M47:O47"/>
    <mergeCell ref="P1:P5"/>
    <mergeCell ref="C7:C10"/>
    <mergeCell ref="D7:O10"/>
    <mergeCell ref="J13:K13"/>
    <mergeCell ref="L13:M13"/>
    <mergeCell ref="B16:B24"/>
    <mergeCell ref="B25:B31"/>
    <mergeCell ref="B32:B39"/>
    <mergeCell ref="B41:B44"/>
    <mergeCell ref="C1:O5"/>
  </mergeCells>
  <pageMargins left="0.7" right="0.7" top="0.75" bottom="0.75" header="0.3" footer="0.3"/>
  <pageSetup paperSize="5" scale="45"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7e5c55bd-db2c-48ba-bed2-cd34826f248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FCF1F124F49104484D282387A533867" ma:contentTypeVersion="11" ma:contentTypeDescription="Create a new document." ma:contentTypeScope="" ma:versionID="0d6b8845339ee4028a1789899d530fa9">
  <xsd:schema xmlns:xsd="http://www.w3.org/2001/XMLSchema" xmlns:xs="http://www.w3.org/2001/XMLSchema" xmlns:p="http://schemas.microsoft.com/office/2006/metadata/properties" xmlns:ns3="7e5c55bd-db2c-48ba-bed2-cd34826f2485" targetNamespace="http://schemas.microsoft.com/office/2006/metadata/properties" ma:root="true" ma:fieldsID="b60f3eccd94f20027816bb698f765387" ns3:_="">
    <xsd:import namespace="7e5c55bd-db2c-48ba-bed2-cd34826f2485"/>
    <xsd:element name="properties">
      <xsd:complexType>
        <xsd:sequence>
          <xsd:element name="documentManagement">
            <xsd:complexType>
              <xsd:all>
                <xsd:element ref="ns3:MediaServiceDateTaken" minOccurs="0"/>
                <xsd:element ref="ns3:_activity"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GenerationTime" minOccurs="0"/>
                <xsd:element ref="ns3:MediaServiceEventHashCode" minOccurs="0"/>
                <xsd:element ref="ns3:MediaLengthInSeconds"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e5c55bd-db2c-48ba-bed2-cd34826f2485"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_activity" ma:index="9" nillable="true" ma:displayName="_activity" ma:hidden="true" ma:internalName="_activity">
      <xsd:simpleType>
        <xsd:restriction base="dms:Note"/>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SystemTags" ma:index="14" nillable="true" ma:displayName="MediaServiceSystemTags" ma:hidden="true" ma:internalName="MediaServiceSystemTags" ma:readOnly="true">
      <xsd:simpleType>
        <xsd:restriction base="dms:Note"/>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4E0DED8-FE59-4ED6-9709-F4FF6C6FF092}">
  <ds:schemaRefs>
    <ds:schemaRef ds:uri="http://schemas.microsoft.com/office/2006/metadata/properties"/>
    <ds:schemaRef ds:uri="http://schemas.microsoft.com/office/infopath/2007/PartnerControls"/>
    <ds:schemaRef ds:uri="7e5c55bd-db2c-48ba-bed2-cd34826f2485"/>
  </ds:schemaRefs>
</ds:datastoreItem>
</file>

<file path=customXml/itemProps2.xml><?xml version="1.0" encoding="utf-8"?>
<ds:datastoreItem xmlns:ds="http://schemas.openxmlformats.org/officeDocument/2006/customXml" ds:itemID="{170F038F-EBEA-4F62-8CC5-94A1CAF8E0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e5c55bd-db2c-48ba-bed2-cd34826f248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2D3371E-DA17-4D55-9F9C-99AA470B085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CONSOLIDADO</vt:lpstr>
      <vt:lpstr>VESTUARIO</vt:lpstr>
      <vt:lpstr>CALZADO</vt:lpstr>
      <vt:lpstr>CALZADO!Área_de_impresión</vt:lpstr>
      <vt:lpstr>CONSOLIDADO!Área_de_impresión</vt:lpstr>
      <vt:lpstr>VESTUARIO!Área_de_impresión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Julieth Sanchez Ramirez</dc:creator>
  <cp:keywords/>
  <dc:description/>
  <cp:lastModifiedBy>Erika Julieth Sanchez Ramirez</cp:lastModifiedBy>
  <cp:revision/>
  <cp:lastPrinted>2026-10-15T20:24:11Z</cp:lastPrinted>
  <dcterms:created xsi:type="dcterms:W3CDTF">2026-05-27T14:11:26Z</dcterms:created>
  <dcterms:modified xsi:type="dcterms:W3CDTF">2026-10-16T03:15:07Z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0x010100FFCF1F124F49104484D282387A533867</vt:lpwstr>
  </property>
</Properties>
</file>