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8c199bc1ed0a82e/0/Dir. Turismo/2026/Contratacion/DOCUMENTOS TIPO MIN KIOSCO/Nuevo/"/>
    </mc:Choice>
  </mc:AlternateContent>
  <xr:revisionPtr revIDLastSave="3" documentId="13_ncr:1_{F28EEAFA-5A44-430C-9B4F-09249BA0A5F3}" xr6:coauthVersionLast="47" xr6:coauthVersionMax="47" xr10:uidLastSave="{FAF82F33-25A3-4951-BA1A-D72BC1348C3D}"/>
  <bookViews>
    <workbookView xWindow="-108" yWindow="-108" windowWidth="23256" windowHeight="12456" tabRatio="906" activeTab="3" xr2:uid="{00000000-000D-0000-FFFF-FFFF00000000}"/>
  </bookViews>
  <sheets>
    <sheet name="PRESUPUESTO OFICIAL (Entidad)" sheetId="1" r:id="rId1"/>
    <sheet name="APU" sheetId="3" r:id="rId2"/>
    <sheet name="AIU" sheetId="4" r:id="rId3"/>
    <sheet name="PROPUESTA ECONOMICA (PROPONENT)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[0]!ERR</definedName>
    <definedName name="\X">[0]!ERR</definedName>
    <definedName name="\Z" localSheetId="1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>[9]!_xlbgnm.ane7</definedName>
    <definedName name="_____ane8" localSheetId="3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>[13]!_xlbgnm.ane7</definedName>
    <definedName name="____ane8" localSheetId="3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>[15]!_xlbgnm.ane7</definedName>
    <definedName name="___ane8" localSheetId="3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>[13]!_xlbgnm.ane7</definedName>
    <definedName name="__ane8" localSheetId="3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[0]!ERR</definedName>
    <definedName name="__F">[0]!ERR</definedName>
    <definedName name="__FS01" localSheetId="1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3">[13]!_xlbgnm.ane7</definedName>
    <definedName name="_ane7">[13]!_xlbgnm.ane7</definedName>
    <definedName name="_ane8" localSheetId="3">[13]!_xlbgnm.ane8</definedName>
    <definedName name="_ane8">[13]!_xlbgnm.ane8</definedName>
    <definedName name="_APU221" localSheetId="1">#REF!</definedName>
    <definedName name="_APU221">#REF!</definedName>
    <definedName name="_APU465" localSheetId="3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[0]!ERR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FS01" localSheetId="1">[0]!ERR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APU!#REF!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[0]!ERR</definedName>
    <definedName name="aa">[0]!ERR</definedName>
    <definedName name="AAA" localSheetId="1">[0]!ERR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3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3">[26]!absc</definedName>
    <definedName name="adoc1">[26]!absc</definedName>
    <definedName name="ADOC125" localSheetId="3">[29]!absc</definedName>
    <definedName name="ADOC125">[29]!absc</definedName>
    <definedName name="adoq" localSheetId="3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3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3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[0]!ERR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AIU!$A$1:$G$44</definedName>
    <definedName name="_xlnm.Print_Area" localSheetId="1">APU!$B$1:$O$2394</definedName>
    <definedName name="_xlnm.Print_Area" localSheetId="0">'PRESUPUESTO OFICIAL (Entidad)'!$B$1:$L$73</definedName>
    <definedName name="_xlnm.Print_Area" localSheetId="3">'PROPUESTA ECONOMICA (PROPONENT)'!$B$1:$L$73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[0]!ERR</definedName>
    <definedName name="armuve">[0]!ERR</definedName>
    <definedName name="ARP">#REF!</definedName>
    <definedName name="ARS">#REF!</definedName>
    <definedName name="as" localSheetId="1">[0]!ERR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[0]!ERR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[0]!ERR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3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[0]!ERR</definedName>
    <definedName name="COPIA">[0]!ERR</definedName>
    <definedName name="COPIA1">#REF!</definedName>
    <definedName name="COPIA2">#REF!</definedName>
    <definedName name="copiao4" localSheetId="1">[0]!ERR</definedName>
    <definedName name="copiao4">[0]!ERR</definedName>
    <definedName name="corri" localSheetId="1">[0]!ERR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[0]!ERR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[0]!ERR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[0]!ERR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APU!ERR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3">[50]!FareWellStmnt</definedName>
    <definedName name="FareWellStmnt">[50]!FareWellStmnt</definedName>
    <definedName name="FaseProyecto">#REF!</definedName>
    <definedName name="FD" localSheetId="1">APU!ERR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APU!ERR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APU!ERR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APU!ERR</definedName>
    <definedName name="FINANCIACION">[0]!ERR</definedName>
    <definedName name="FinePrint" localSheetId="3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APU!ERR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APU!ERR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APU!ERR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APU!ERR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APU!ERR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3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APU!ERR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APU!ERR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APU!ERR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APU!ERR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3">[26]!absc</definedName>
    <definedName name="LOCA">[26]!absc</definedName>
    <definedName name="LOCA1" localSheetId="3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APU!ERR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>[9]!Módulo3.anexo1</definedName>
    <definedName name="Módulo3.anexo10" localSheetId="3">[9]!Módulo3.anexo10</definedName>
    <definedName name="Módulo3.anexo10">[9]!Módulo3.anexo10</definedName>
    <definedName name="Módulo3.anexo11" localSheetId="3">[9]!Módulo3.anexo11</definedName>
    <definedName name="Módulo3.anexo11">[9]!Módulo3.anexo11</definedName>
    <definedName name="Módulo3.anexo12" localSheetId="3">[9]!Módulo3.anexo12</definedName>
    <definedName name="Módulo3.anexo12">[9]!Módulo3.anexo12</definedName>
    <definedName name="Módulo3.anexo3" localSheetId="3">[9]!Módulo3.anexo3</definedName>
    <definedName name="Módulo3.anexo3">[9]!Módulo3.anexo3</definedName>
    <definedName name="Módulo3.anexo4" localSheetId="3">[9]!Módulo3.anexo4</definedName>
    <definedName name="Módulo3.anexo4">[9]!Módulo3.anexo4</definedName>
    <definedName name="Módulo3.anexo5" localSheetId="3">[9]!Módulo3.anexo5</definedName>
    <definedName name="Módulo3.anexo5">[9]!Módulo3.anexo5</definedName>
    <definedName name="Módulo3.anexo6" localSheetId="3">[9]!Módulo3.anexo6</definedName>
    <definedName name="Módulo3.anexo6">[9]!Módulo3.anexo6</definedName>
    <definedName name="Módulo8.anexo16" localSheetId="3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APU!ERR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3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3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3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APU!ERR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APU!ERR</definedName>
    <definedName name="programainv">[0]!ERR</definedName>
    <definedName name="Proponente" localSheetId="1">#REF!</definedName>
    <definedName name="Proponente">#REF!</definedName>
    <definedName name="PRUEBA" localSheetId="3">[96]!absc</definedName>
    <definedName name="PRUEBA">[96]!absc</definedName>
    <definedName name="prueba1" localSheetId="3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APU!ERR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APU!ERR</definedName>
    <definedName name="REICIO">[0]!ERR</definedName>
    <definedName name="Reimbursement">"Reembolso"</definedName>
    <definedName name="reinicio" localSheetId="1">APU!ERR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 localSheetId="3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APU!ERR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APU!ERR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APU!ERR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APU!ERR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APU!ERR</definedName>
    <definedName name="SI">[0]!ERR</definedName>
    <definedName name="SINGOLO">'[3]7422CW00'!#REF!</definedName>
    <definedName name="SISISIS" localSheetId="1">APU!ERR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APU!#REF!</definedName>
    <definedName name="solver_adj" localSheetId="0" hidden="1">'PRESUPUESTO OFICIAL (Entidad)'!$K$57</definedName>
    <definedName name="solver_adj" localSheetId="3" hidden="1">'PROPUESTA ECONOMICA (PROPONENT)'!$K$57</definedName>
    <definedName name="solver_cvg" localSheetId="1" hidden="1">0.0001</definedName>
    <definedName name="solver_cvg" localSheetId="0" hidden="1">0.0001</definedName>
    <definedName name="solver_cvg" localSheetId="3" hidden="1">0.0001</definedName>
    <definedName name="solver_drv" localSheetId="1" hidden="1">1</definedName>
    <definedName name="solver_drv" localSheetId="0" hidden="1">1</definedName>
    <definedName name="solver_drv" localSheetId="3" hidden="1">1</definedName>
    <definedName name="solver_est" localSheetId="1" hidden="1">1</definedName>
    <definedName name="solver_est" localSheetId="0" hidden="1">1</definedName>
    <definedName name="solver_est" localSheetId="3" hidden="1">1</definedName>
    <definedName name="solver_itr" localSheetId="1" hidden="1">100</definedName>
    <definedName name="solver_itr" localSheetId="0" hidden="1">100</definedName>
    <definedName name="solver_itr" localSheetId="3" hidden="1">100</definedName>
    <definedName name="solver_lhs1" localSheetId="1" hidden="1">APU!#REF!</definedName>
    <definedName name="solver_lhs1" localSheetId="0" hidden="1">'PRESUPUESTO OFICIAL (Entidad)'!$K$69</definedName>
    <definedName name="solver_lhs1" localSheetId="3" hidden="1">'PROPUESTA ECONOMICA (PROPONENT)'!$K$69</definedName>
    <definedName name="solver_lin" localSheetId="1" hidden="1">2</definedName>
    <definedName name="solver_lin" localSheetId="0" hidden="1">2</definedName>
    <definedName name="solver_lin" localSheetId="3" hidden="1">2</definedName>
    <definedName name="solver_neg" localSheetId="1" hidden="1">2</definedName>
    <definedName name="solver_neg" localSheetId="0" hidden="1">2</definedName>
    <definedName name="solver_neg" localSheetId="3" hidden="1">2</definedName>
    <definedName name="solver_num" localSheetId="1" hidden="1">1</definedName>
    <definedName name="solver_num" localSheetId="0" hidden="1">1</definedName>
    <definedName name="solver_num" localSheetId="3" hidden="1">1</definedName>
    <definedName name="solver_nwt" localSheetId="1" hidden="1">1</definedName>
    <definedName name="solver_nwt" localSheetId="0" hidden="1">1</definedName>
    <definedName name="solver_nwt" localSheetId="3" hidden="1">1</definedName>
    <definedName name="solver_opt" localSheetId="1" hidden="1">APU!#REF!</definedName>
    <definedName name="solver_opt" localSheetId="0" hidden="1">'PRESUPUESTO OFICIAL (Entidad)'!$K$69</definedName>
    <definedName name="solver_opt" localSheetId="3" hidden="1">'PROPUESTA ECONOMICA (PROPONENT)'!$K$69</definedName>
    <definedName name="solver_pre" localSheetId="1" hidden="1">0.000001</definedName>
    <definedName name="solver_pre" localSheetId="0" hidden="1">0.000001</definedName>
    <definedName name="solver_pre" localSheetId="3" hidden="1">0.000001</definedName>
    <definedName name="solver_rel1" localSheetId="1" hidden="1">2</definedName>
    <definedName name="solver_rel1" localSheetId="0" hidden="1">2</definedName>
    <definedName name="solver_rel1" localSheetId="3" hidden="1">2</definedName>
    <definedName name="solver_rhs1" localSheetId="1" hidden="1">APU!#REF!</definedName>
    <definedName name="solver_rhs1" localSheetId="0" hidden="1">'PRESUPUESTO OFICIAL (Entidad)'!$K$70</definedName>
    <definedName name="solver_rhs1" localSheetId="3" hidden="1">'PROPUESTA ECONOMICA (PROPONENT)'!$K$70</definedName>
    <definedName name="solver_scl" localSheetId="1" hidden="1">2</definedName>
    <definedName name="solver_scl" localSheetId="0" hidden="1">2</definedName>
    <definedName name="solver_scl" localSheetId="3" hidden="1">2</definedName>
    <definedName name="solver_sho" localSheetId="1" hidden="1">2</definedName>
    <definedName name="solver_sho" localSheetId="0" hidden="1">2</definedName>
    <definedName name="solver_sho" localSheetId="3" hidden="1">2</definedName>
    <definedName name="solver_tim" localSheetId="1" hidden="1">100</definedName>
    <definedName name="solver_tim" localSheetId="0" hidden="1">100</definedName>
    <definedName name="solver_tim" localSheetId="3" hidden="1">100</definedName>
    <definedName name="solver_tol" localSheetId="1" hidden="1">0.05</definedName>
    <definedName name="solver_tol" localSheetId="0" hidden="1">0.05</definedName>
    <definedName name="solver_tol" localSheetId="3" hidden="1">0.05</definedName>
    <definedName name="solver_typ" localSheetId="1" hidden="1">3</definedName>
    <definedName name="solver_typ" localSheetId="0" hidden="1">3</definedName>
    <definedName name="solver_typ" localSheetId="3" hidden="1">3</definedName>
    <definedName name="solver_val" localSheetId="1" hidden="1">490454</definedName>
    <definedName name="solver_val" localSheetId="0" hidden="1">63899000000</definedName>
    <definedName name="solver_val" localSheetId="3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3">MODULO10.auto_abrir</definedName>
    <definedName name="sss">MODULO10.auto_abrir</definedName>
    <definedName name="SSSS" localSheetId="1">APU!ERR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APU!ERR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>[21]!absc</definedName>
    <definedName name="t_1" localSheetId="3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APU!ERR</definedName>
    <definedName name="TER">[0]!ERR</definedName>
    <definedName name="TERM" localSheetId="1">APU!ERR</definedName>
    <definedName name="TERM">[0]!ERR</definedName>
    <definedName name="TÉRMINOS" localSheetId="1">APU!ERR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>Scheduled_Payment+Extra_Payment</definedName>
    <definedName name="Total_Payment1" localSheetId="3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APU!ERR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APU!ERR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3">[113]!absc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APU!ERR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9" i="5" l="1"/>
  <c r="I58" i="5"/>
  <c r="K17" i="5"/>
  <c r="E37" i="4"/>
  <c r="E36" i="4"/>
  <c r="E30" i="4"/>
  <c r="E29" i="4"/>
  <c r="E26" i="4"/>
  <c r="F15" i="4"/>
  <c r="F14" i="4"/>
  <c r="F13" i="4"/>
  <c r="F10" i="4"/>
  <c r="F9" i="4"/>
  <c r="L2366" i="3"/>
  <c r="L2365" i="3"/>
  <c r="L2353" i="3"/>
  <c r="O2353" i="3" s="1"/>
  <c r="O2357" i="3" s="1"/>
  <c r="O2348" i="3"/>
  <c r="O2339" i="3"/>
  <c r="O2341" i="3" s="1"/>
  <c r="O2331" i="3"/>
  <c r="O2334" i="3" s="1"/>
  <c r="O2326" i="3"/>
  <c r="M2326" i="3"/>
  <c r="D2326" i="3"/>
  <c r="C2326" i="3"/>
  <c r="L2276" i="3"/>
  <c r="L2275" i="3"/>
  <c r="L2263" i="3"/>
  <c r="O2263" i="3" s="1"/>
  <c r="O2267" i="3" s="1"/>
  <c r="O2257" i="3"/>
  <c r="L2257" i="3"/>
  <c r="O2256" i="3"/>
  <c r="L2256" i="3"/>
  <c r="O2255" i="3"/>
  <c r="L2255" i="3"/>
  <c r="O2254" i="3"/>
  <c r="L2254" i="3"/>
  <c r="O2249" i="3"/>
  <c r="O2239" i="3"/>
  <c r="O2242" i="3" s="1"/>
  <c r="O2234" i="3"/>
  <c r="M2234" i="3"/>
  <c r="D2234" i="3"/>
  <c r="C2234" i="3"/>
  <c r="L2184" i="3"/>
  <c r="L2183" i="3"/>
  <c r="L2172" i="3"/>
  <c r="O2172" i="3" s="1"/>
  <c r="L2171" i="3"/>
  <c r="O2171" i="3" s="1"/>
  <c r="O2166" i="3"/>
  <c r="O2158" i="3"/>
  <c r="O2157" i="3"/>
  <c r="O2156" i="3"/>
  <c r="O2155" i="3"/>
  <c r="O2154" i="3"/>
  <c r="O2153" i="3"/>
  <c r="O2159" i="3" s="1"/>
  <c r="O2145" i="3"/>
  <c r="O2148" i="3" s="1"/>
  <c r="O2140" i="3"/>
  <c r="M2140" i="3"/>
  <c r="D2140" i="3"/>
  <c r="C2140" i="3"/>
  <c r="L2090" i="3"/>
  <c r="L2089" i="3"/>
  <c r="L2078" i="3"/>
  <c r="O2078" i="3" s="1"/>
  <c r="L2077" i="3"/>
  <c r="O2077" i="3" s="1"/>
  <c r="O2072" i="3"/>
  <c r="O2064" i="3"/>
  <c r="O2063" i="3"/>
  <c r="O2062" i="3"/>
  <c r="O2061" i="3"/>
  <c r="O2060" i="3"/>
  <c r="O2059" i="3"/>
  <c r="O2058" i="3"/>
  <c r="O2050" i="3"/>
  <c r="O2053" i="3" s="1"/>
  <c r="O2045" i="3"/>
  <c r="M2045" i="3"/>
  <c r="D2045" i="3"/>
  <c r="C2045" i="3"/>
  <c r="L1995" i="3"/>
  <c r="L1994" i="3"/>
  <c r="L1983" i="3"/>
  <c r="O1983" i="3" s="1"/>
  <c r="O1982" i="3"/>
  <c r="L1982" i="3"/>
  <c r="O1977" i="3"/>
  <c r="O1969" i="3"/>
  <c r="O1968" i="3"/>
  <c r="O1967" i="3"/>
  <c r="O1966" i="3"/>
  <c r="O1965" i="3"/>
  <c r="O1964" i="3"/>
  <c r="O1956" i="3"/>
  <c r="O1959" i="3" s="1"/>
  <c r="O1951" i="3"/>
  <c r="M1951" i="3"/>
  <c r="D1951" i="3"/>
  <c r="C1951" i="3"/>
  <c r="L1901" i="3"/>
  <c r="L1900" i="3"/>
  <c r="L1889" i="3"/>
  <c r="O1889" i="3" s="1"/>
  <c r="L1888" i="3"/>
  <c r="O1888" i="3" s="1"/>
  <c r="O1883" i="3"/>
  <c r="O1875" i="3"/>
  <c r="O1874" i="3"/>
  <c r="O1873" i="3"/>
  <c r="O1876" i="3" s="1"/>
  <c r="O1865" i="3"/>
  <c r="O1868" i="3" s="1"/>
  <c r="O1860" i="3"/>
  <c r="M1860" i="3"/>
  <c r="D1860" i="3"/>
  <c r="C1860" i="3"/>
  <c r="L1810" i="3"/>
  <c r="L1809" i="3"/>
  <c r="L1798" i="3"/>
  <c r="O1798" i="3" s="1"/>
  <c r="L1797" i="3"/>
  <c r="O1797" i="3" s="1"/>
  <c r="O1792" i="3"/>
  <c r="O1784" i="3"/>
  <c r="O1783" i="3"/>
  <c r="O1785" i="3" s="1"/>
  <c r="O1782" i="3"/>
  <c r="O1781" i="3"/>
  <c r="O1773" i="3"/>
  <c r="O1776" i="3" s="1"/>
  <c r="O1768" i="3"/>
  <c r="M1768" i="3"/>
  <c r="D1768" i="3"/>
  <c r="C1768" i="3"/>
  <c r="L1718" i="3"/>
  <c r="L1717" i="3"/>
  <c r="L1706" i="3"/>
  <c r="O1706" i="3" s="1"/>
  <c r="L1705" i="3"/>
  <c r="O1705" i="3" s="1"/>
  <c r="O1709" i="3" s="1"/>
  <c r="O1700" i="3"/>
  <c r="O1692" i="3"/>
  <c r="O1691" i="3"/>
  <c r="O1690" i="3"/>
  <c r="O1689" i="3"/>
  <c r="O1693" i="3" s="1"/>
  <c r="O1688" i="3"/>
  <c r="O1680" i="3"/>
  <c r="O1683" i="3" s="1"/>
  <c r="O1711" i="3" s="1"/>
  <c r="O1675" i="3"/>
  <c r="M1675" i="3"/>
  <c r="D1675" i="3"/>
  <c r="C1675" i="3"/>
  <c r="L1625" i="3"/>
  <c r="L1624" i="3"/>
  <c r="O1613" i="3"/>
  <c r="L1613" i="3"/>
  <c r="O1612" i="3"/>
  <c r="O1616" i="3" s="1"/>
  <c r="L1612" i="3"/>
  <c r="O1607" i="3"/>
  <c r="O1599" i="3"/>
  <c r="O1598" i="3"/>
  <c r="O1597" i="3"/>
  <c r="M1590" i="3"/>
  <c r="O1590" i="3" s="1"/>
  <c r="O1589" i="3"/>
  <c r="O1584" i="3"/>
  <c r="M1584" i="3"/>
  <c r="D1584" i="3"/>
  <c r="C1584" i="3"/>
  <c r="L1534" i="3"/>
  <c r="L1533" i="3"/>
  <c r="L1522" i="3"/>
  <c r="O1522" i="3" s="1"/>
  <c r="L1521" i="3"/>
  <c r="O1521" i="3" s="1"/>
  <c r="O1516" i="3"/>
  <c r="O1508" i="3"/>
  <c r="O1507" i="3"/>
  <c r="O1509" i="3" s="1"/>
  <c r="O1506" i="3"/>
  <c r="O1505" i="3"/>
  <c r="M1498" i="3"/>
  <c r="O1498" i="3" s="1"/>
  <c r="O1497" i="3"/>
  <c r="O1492" i="3"/>
  <c r="M1492" i="3"/>
  <c r="D1492" i="3"/>
  <c r="C1492" i="3"/>
  <c r="L1442" i="3"/>
  <c r="L1441" i="3"/>
  <c r="L1430" i="3"/>
  <c r="O1430" i="3" s="1"/>
  <c r="L1429" i="3"/>
  <c r="O1429" i="3" s="1"/>
  <c r="O1424" i="3"/>
  <c r="O1416" i="3"/>
  <c r="O1415" i="3"/>
  <c r="O1414" i="3"/>
  <c r="M1407" i="3"/>
  <c r="O1407" i="3" s="1"/>
  <c r="O1409" i="3" s="1"/>
  <c r="O1406" i="3"/>
  <c r="O1401" i="3"/>
  <c r="M1401" i="3"/>
  <c r="D1401" i="3"/>
  <c r="C1401" i="3"/>
  <c r="L1351" i="3"/>
  <c r="L1350" i="3"/>
  <c r="O1339" i="3"/>
  <c r="L1339" i="3"/>
  <c r="L1338" i="3"/>
  <c r="O1338" i="3" s="1"/>
  <c r="O1342" i="3" s="1"/>
  <c r="O1333" i="3"/>
  <c r="O1325" i="3"/>
  <c r="O1324" i="3"/>
  <c r="O1323" i="3"/>
  <c r="M1317" i="3"/>
  <c r="O1317" i="3" s="1"/>
  <c r="M1316" i="3"/>
  <c r="O1316" i="3" s="1"/>
  <c r="O1315" i="3"/>
  <c r="O1310" i="3"/>
  <c r="M1310" i="3"/>
  <c r="D1310" i="3"/>
  <c r="C1310" i="3"/>
  <c r="L1260" i="3"/>
  <c r="L1259" i="3"/>
  <c r="L1248" i="3"/>
  <c r="O1248" i="3" s="1"/>
  <c r="L1247" i="3"/>
  <c r="O1247" i="3" s="1"/>
  <c r="O1251" i="3" s="1"/>
  <c r="O1242" i="3"/>
  <c r="O1234" i="3"/>
  <c r="O1233" i="3"/>
  <c r="O1232" i="3"/>
  <c r="O1235" i="3" s="1"/>
  <c r="M1225" i="3"/>
  <c r="O1225" i="3" s="1"/>
  <c r="O1227" i="3" s="1"/>
  <c r="O1224" i="3"/>
  <c r="O1219" i="3"/>
  <c r="M1219" i="3"/>
  <c r="D1219" i="3"/>
  <c r="C1219" i="3"/>
  <c r="L1169" i="3"/>
  <c r="L1168" i="3"/>
  <c r="O1157" i="3"/>
  <c r="L1157" i="3"/>
  <c r="L1156" i="3"/>
  <c r="O1156" i="3" s="1"/>
  <c r="O1151" i="3"/>
  <c r="O1143" i="3"/>
  <c r="O1142" i="3"/>
  <c r="O1141" i="3"/>
  <c r="O1140" i="3"/>
  <c r="M1133" i="3"/>
  <c r="O1133" i="3" s="1"/>
  <c r="O1132" i="3"/>
  <c r="O1135" i="3" s="1"/>
  <c r="O1127" i="3"/>
  <c r="M1127" i="3"/>
  <c r="D1127" i="3"/>
  <c r="C1127" i="3"/>
  <c r="L1077" i="3"/>
  <c r="L1076" i="3"/>
  <c r="O1065" i="3"/>
  <c r="L1065" i="3"/>
  <c r="L1064" i="3"/>
  <c r="O1064" i="3" s="1"/>
  <c r="O1068" i="3" s="1"/>
  <c r="O1059" i="3"/>
  <c r="O1051" i="3"/>
  <c r="O1050" i="3"/>
  <c r="O1049" i="3"/>
  <c r="O1042" i="3"/>
  <c r="M1042" i="3"/>
  <c r="O1041" i="3"/>
  <c r="O1036" i="3"/>
  <c r="M1036" i="3"/>
  <c r="D1036" i="3"/>
  <c r="C1036" i="3"/>
  <c r="L986" i="3"/>
  <c r="L985" i="3"/>
  <c r="M975" i="3"/>
  <c r="J975" i="3"/>
  <c r="L975" i="3" s="1"/>
  <c r="L974" i="3"/>
  <c r="O974" i="3" s="1"/>
  <c r="L973" i="3"/>
  <c r="O973" i="3" s="1"/>
  <c r="O968" i="3"/>
  <c r="O960" i="3"/>
  <c r="O959" i="3"/>
  <c r="O958" i="3"/>
  <c r="O957" i="3"/>
  <c r="O956" i="3"/>
  <c r="O961" i="3" s="1"/>
  <c r="M950" i="3"/>
  <c r="O950" i="3" s="1"/>
  <c r="M949" i="3"/>
  <c r="O949" i="3" s="1"/>
  <c r="O951" i="3" s="1"/>
  <c r="O948" i="3"/>
  <c r="O943" i="3"/>
  <c r="M943" i="3"/>
  <c r="D943" i="3"/>
  <c r="C943" i="3"/>
  <c r="L893" i="3"/>
  <c r="L892" i="3"/>
  <c r="L881" i="3"/>
  <c r="O881" i="3" s="1"/>
  <c r="L880" i="3"/>
  <c r="O880" i="3" s="1"/>
  <c r="O875" i="3"/>
  <c r="O867" i="3"/>
  <c r="O866" i="3"/>
  <c r="O865" i="3"/>
  <c r="O864" i="3"/>
  <c r="O863" i="3"/>
  <c r="O855" i="3"/>
  <c r="O858" i="3" s="1"/>
  <c r="O850" i="3"/>
  <c r="M850" i="3"/>
  <c r="D850" i="3"/>
  <c r="C850" i="3"/>
  <c r="L800" i="3"/>
  <c r="L799" i="3"/>
  <c r="L788" i="3"/>
  <c r="O788" i="3" s="1"/>
  <c r="L787" i="3"/>
  <c r="O787" i="3" s="1"/>
  <c r="O782" i="3"/>
  <c r="O773" i="3"/>
  <c r="O775" i="3" s="1"/>
  <c r="O767" i="3"/>
  <c r="O766" i="3"/>
  <c r="O765" i="3"/>
  <c r="O760" i="3"/>
  <c r="M760" i="3"/>
  <c r="D760" i="3"/>
  <c r="C760" i="3"/>
  <c r="L710" i="3"/>
  <c r="L709" i="3"/>
  <c r="L698" i="3"/>
  <c r="O698" i="3" s="1"/>
  <c r="O697" i="3"/>
  <c r="L697" i="3"/>
  <c r="O692" i="3"/>
  <c r="O684" i="3"/>
  <c r="O683" i="3"/>
  <c r="O682" i="3"/>
  <c r="O675" i="3"/>
  <c r="O674" i="3"/>
  <c r="O669" i="3"/>
  <c r="M669" i="3"/>
  <c r="D669" i="3"/>
  <c r="C669" i="3"/>
  <c r="L619" i="3"/>
  <c r="L618" i="3"/>
  <c r="L607" i="3"/>
  <c r="O607" i="3" s="1"/>
  <c r="L606" i="3"/>
  <c r="O606" i="3" s="1"/>
  <c r="O601" i="3"/>
  <c r="O593" i="3"/>
  <c r="O592" i="3"/>
  <c r="O591" i="3"/>
  <c r="O590" i="3"/>
  <c r="O589" i="3"/>
  <c r="O588" i="3"/>
  <c r="O587" i="3"/>
  <c r="M581" i="3"/>
  <c r="O581" i="3" s="1"/>
  <c r="M580" i="3"/>
  <c r="O580" i="3" s="1"/>
  <c r="O579" i="3"/>
  <c r="O574" i="3"/>
  <c r="M574" i="3"/>
  <c r="D574" i="3"/>
  <c r="C574" i="3"/>
  <c r="L524" i="3"/>
  <c r="L523" i="3"/>
  <c r="O515" i="3"/>
  <c r="L512" i="3"/>
  <c r="O512" i="3" s="1"/>
  <c r="L511" i="3"/>
  <c r="O511" i="3" s="1"/>
  <c r="O506" i="3"/>
  <c r="O498" i="3"/>
  <c r="O497" i="3"/>
  <c r="O489" i="3"/>
  <c r="O492" i="3" s="1"/>
  <c r="O484" i="3"/>
  <c r="M484" i="3"/>
  <c r="D484" i="3"/>
  <c r="C484" i="3"/>
  <c r="L434" i="3"/>
  <c r="L433" i="3"/>
  <c r="L422" i="3"/>
  <c r="O422" i="3" s="1"/>
  <c r="L421" i="3"/>
  <c r="O421" i="3" s="1"/>
  <c r="O425" i="3" s="1"/>
  <c r="O416" i="3"/>
  <c r="O408" i="3"/>
  <c r="O407" i="3"/>
  <c r="O406" i="3"/>
  <c r="O405" i="3"/>
  <c r="M398" i="3"/>
  <c r="O398" i="3" s="1"/>
  <c r="O397" i="3"/>
  <c r="O392" i="3"/>
  <c r="M392" i="3"/>
  <c r="D392" i="3"/>
  <c r="C392" i="3"/>
  <c r="L342" i="3"/>
  <c r="L341" i="3"/>
  <c r="L330" i="3"/>
  <c r="O330" i="3" s="1"/>
  <c r="L329" i="3"/>
  <c r="O329" i="3" s="1"/>
  <c r="O324" i="3"/>
  <c r="O317" i="3"/>
  <c r="O307" i="3"/>
  <c r="O310" i="3" s="1"/>
  <c r="O302" i="3"/>
  <c r="M302" i="3"/>
  <c r="D302" i="3"/>
  <c r="C302" i="3"/>
  <c r="L252" i="3"/>
  <c r="L251" i="3"/>
  <c r="L239" i="3"/>
  <c r="O239" i="3" s="1"/>
  <c r="O243" i="3" s="1"/>
  <c r="O234" i="3"/>
  <c r="O226" i="3"/>
  <c r="O225" i="3"/>
  <c r="O224" i="3"/>
  <c r="O223" i="3"/>
  <c r="O222" i="3"/>
  <c r="O221" i="3"/>
  <c r="O213" i="3"/>
  <c r="O216" i="3" s="1"/>
  <c r="O208" i="3"/>
  <c r="M208" i="3"/>
  <c r="D208" i="3"/>
  <c r="C208" i="3"/>
  <c r="L158" i="3"/>
  <c r="L157" i="3"/>
  <c r="L146" i="3"/>
  <c r="O146" i="3" s="1"/>
  <c r="L145" i="3"/>
  <c r="O145" i="3" s="1"/>
  <c r="O140" i="3"/>
  <c r="O132" i="3"/>
  <c r="O131" i="3"/>
  <c r="O130" i="3"/>
  <c r="O129" i="3"/>
  <c r="O121" i="3"/>
  <c r="O124" i="3" s="1"/>
  <c r="O116" i="3"/>
  <c r="M116" i="3"/>
  <c r="D116" i="3"/>
  <c r="C116" i="3"/>
  <c r="L66" i="3"/>
  <c r="L65" i="3"/>
  <c r="L54" i="3"/>
  <c r="O54" i="3" s="1"/>
  <c r="L53" i="3"/>
  <c r="O53" i="3" s="1"/>
  <c r="O48" i="3"/>
  <c r="O40" i="3"/>
  <c r="O39" i="3"/>
  <c r="O38" i="3"/>
  <c r="O37" i="3"/>
  <c r="O41" i="3" s="1"/>
  <c r="O30" i="3"/>
  <c r="M30" i="3"/>
  <c r="O29" i="3"/>
  <c r="O24" i="3"/>
  <c r="M24" i="3"/>
  <c r="D24" i="3"/>
  <c r="C24" i="3"/>
  <c r="I59" i="1"/>
  <c r="I58" i="1"/>
  <c r="O582" i="3" l="1"/>
  <c r="O1052" i="3"/>
  <c r="O1326" i="3"/>
  <c r="O400" i="3"/>
  <c r="O2258" i="3"/>
  <c r="O57" i="3"/>
  <c r="O1417" i="3"/>
  <c r="O227" i="3"/>
  <c r="O1803" i="3"/>
  <c r="M1810" i="3" s="1"/>
  <c r="O2359" i="3"/>
  <c r="J53" i="1" s="1"/>
  <c r="K53" i="1" s="1"/>
  <c r="O32" i="3"/>
  <c r="O59" i="3" s="1"/>
  <c r="O333" i="3"/>
  <c r="O335" i="3" s="1"/>
  <c r="O1144" i="3"/>
  <c r="O409" i="3"/>
  <c r="O499" i="3"/>
  <c r="O685" i="3"/>
  <c r="O1592" i="3"/>
  <c r="O1986" i="3"/>
  <c r="O2065" i="3"/>
  <c r="O1318" i="3"/>
  <c r="O1344" i="3" s="1"/>
  <c r="J34" i="1" s="1"/>
  <c r="K34" i="1" s="1"/>
  <c r="O768" i="3"/>
  <c r="O793" i="3" s="1"/>
  <c r="M799" i="3" s="1"/>
  <c r="O1044" i="3"/>
  <c r="O1070" i="3" s="1"/>
  <c r="M1077" i="3" s="1"/>
  <c r="O1160" i="3"/>
  <c r="O1600" i="3"/>
  <c r="O1618" i="3" s="1"/>
  <c r="O133" i="3"/>
  <c r="O1525" i="3"/>
  <c r="O1801" i="3"/>
  <c r="O701" i="3"/>
  <c r="O1892" i="3"/>
  <c r="O1970" i="3"/>
  <c r="O1988" i="3" s="1"/>
  <c r="K55" i="5"/>
  <c r="K58" i="5" s="1"/>
  <c r="O427" i="3"/>
  <c r="M433" i="3" s="1"/>
  <c r="M1533" i="3"/>
  <c r="J40" i="1"/>
  <c r="K40" i="1" s="1"/>
  <c r="J43" i="1"/>
  <c r="K43" i="1" s="1"/>
  <c r="M1809" i="3"/>
  <c r="M1534" i="3"/>
  <c r="O517" i="3"/>
  <c r="M523" i="3" s="1"/>
  <c r="M524" i="3"/>
  <c r="O975" i="3"/>
  <c r="F11" i="4" s="1"/>
  <c r="O1162" i="3"/>
  <c r="M1168" i="3" s="1"/>
  <c r="M1717" i="3"/>
  <c r="O1253" i="3"/>
  <c r="M1259" i="3" s="1"/>
  <c r="M1718" i="3"/>
  <c r="O149" i="3"/>
  <c r="O151" i="3" s="1"/>
  <c r="O245" i="3"/>
  <c r="M251" i="3" s="1"/>
  <c r="O594" i="3"/>
  <c r="O612" i="3" s="1"/>
  <c r="O610" i="3"/>
  <c r="O791" i="3"/>
  <c r="O884" i="3"/>
  <c r="O868" i="3"/>
  <c r="O1894" i="3"/>
  <c r="M1900" i="3"/>
  <c r="O2083" i="3"/>
  <c r="M1351" i="3"/>
  <c r="O677" i="3"/>
  <c r="O703" i="3" s="1"/>
  <c r="O1433" i="3"/>
  <c r="O1500" i="3"/>
  <c r="O1527" i="3" s="1"/>
  <c r="O2081" i="3"/>
  <c r="O2175" i="3"/>
  <c r="O2177" i="3" s="1"/>
  <c r="O2269" i="3"/>
  <c r="M434" i="3" l="1"/>
  <c r="M2366" i="3"/>
  <c r="M1076" i="3"/>
  <c r="O1435" i="3"/>
  <c r="M1350" i="3"/>
  <c r="J29" i="1"/>
  <c r="K29" i="1" s="1"/>
  <c r="O977" i="3"/>
  <c r="O979" i="3" s="1"/>
  <c r="J28" i="1" s="1"/>
  <c r="K28" i="1" s="1"/>
  <c r="M2365" i="3"/>
  <c r="O886" i="3"/>
  <c r="M893" i="3" s="1"/>
  <c r="K59" i="5"/>
  <c r="K60" i="5" s="1"/>
  <c r="M892" i="3"/>
  <c r="J25" i="1"/>
  <c r="K25" i="1" s="1"/>
  <c r="J49" i="1"/>
  <c r="K49" i="1" s="1"/>
  <c r="M2183" i="3"/>
  <c r="M2184" i="3"/>
  <c r="J35" i="1"/>
  <c r="K35" i="1" s="1"/>
  <c r="K36" i="1" s="1"/>
  <c r="M1441" i="3"/>
  <c r="M1442" i="3"/>
  <c r="J22" i="1"/>
  <c r="K22" i="1" s="1"/>
  <c r="M619" i="3"/>
  <c r="M618" i="3"/>
  <c r="J15" i="1"/>
  <c r="K15" i="1" s="1"/>
  <c r="M158" i="3"/>
  <c r="M157" i="3"/>
  <c r="J19" i="1"/>
  <c r="K19" i="1" s="1"/>
  <c r="J48" i="1"/>
  <c r="K48" i="1" s="1"/>
  <c r="J52" i="1"/>
  <c r="K52" i="1" s="1"/>
  <c r="K54" i="1" s="1"/>
  <c r="J14" i="1"/>
  <c r="K14" i="1" s="1"/>
  <c r="K17" i="1" s="1"/>
  <c r="M65" i="3"/>
  <c r="M2089" i="3"/>
  <c r="J24" i="1"/>
  <c r="K24" i="1" s="1"/>
  <c r="M800" i="3"/>
  <c r="M66" i="3"/>
  <c r="J16" i="1"/>
  <c r="K16" i="1" s="1"/>
  <c r="J47" i="1"/>
  <c r="K47" i="1" s="1"/>
  <c r="M1994" i="3"/>
  <c r="M342" i="3"/>
  <c r="M341" i="3"/>
  <c r="M1995" i="3"/>
  <c r="M252" i="3"/>
  <c r="M2090" i="3"/>
  <c r="J20" i="1"/>
  <c r="K20" i="1" s="1"/>
  <c r="J31" i="1"/>
  <c r="K31" i="1" s="1"/>
  <c r="M710" i="3"/>
  <c r="M709" i="3"/>
  <c r="J23" i="1"/>
  <c r="K23" i="1" s="1"/>
  <c r="M1169" i="3"/>
  <c r="J30" i="1"/>
  <c r="K30" i="1" s="1"/>
  <c r="M1901" i="3"/>
  <c r="J44" i="1"/>
  <c r="K44" i="1" s="1"/>
  <c r="K45" i="1" s="1"/>
  <c r="M2276" i="3"/>
  <c r="M2275" i="3"/>
  <c r="M1624" i="3"/>
  <c r="J39" i="1"/>
  <c r="K39" i="1" s="1"/>
  <c r="M1625" i="3"/>
  <c r="J38" i="1"/>
  <c r="K38" i="1" s="1"/>
  <c r="K41" i="1" s="1"/>
  <c r="M1260" i="3"/>
  <c r="J21" i="1"/>
  <c r="K21" i="1" s="1"/>
  <c r="M986" i="3" l="1"/>
  <c r="M985" i="3"/>
  <c r="K68" i="5"/>
  <c r="K26" i="1"/>
  <c r="K50" i="1"/>
  <c r="K32" i="1"/>
  <c r="K55" i="1" l="1"/>
  <c r="K71" i="5"/>
  <c r="I57" i="5"/>
  <c r="K57" i="5" s="1"/>
  <c r="K64" i="5" s="1"/>
  <c r="F4" i="4"/>
  <c r="K58" i="1"/>
  <c r="F26" i="4" s="1"/>
  <c r="F36" i="4" s="1"/>
  <c r="K59" i="1"/>
  <c r="K60" i="1" l="1"/>
  <c r="F30" i="4" s="1"/>
  <c r="F39" i="4" s="1"/>
  <c r="F29" i="4"/>
  <c r="C29" i="4"/>
  <c r="F34" i="4"/>
  <c r="C26" i="4"/>
  <c r="F37" i="4" l="1"/>
  <c r="C30" i="4"/>
  <c r="K68" i="1"/>
  <c r="L2364" i="3" l="1"/>
  <c r="M2364" i="3" s="1"/>
  <c r="O2367" i="3" s="1"/>
  <c r="O2369" i="3" s="1"/>
  <c r="L891" i="3"/>
  <c r="M891" i="3" s="1"/>
  <c r="O894" i="3" s="1"/>
  <c r="O896" i="3" s="1"/>
  <c r="E35" i="4"/>
  <c r="L2182" i="3"/>
  <c r="M2182" i="3" s="1"/>
  <c r="O2185" i="3" s="1"/>
  <c r="O2187" i="3" s="1"/>
  <c r="L1716" i="3"/>
  <c r="M1716" i="3" s="1"/>
  <c r="O1719" i="3" s="1"/>
  <c r="O1721" i="3" s="1"/>
  <c r="L1993" i="3"/>
  <c r="M1993" i="3" s="1"/>
  <c r="O1996" i="3" s="1"/>
  <c r="O1998" i="3" s="1"/>
  <c r="L1075" i="3"/>
  <c r="M1075" i="3" s="1"/>
  <c r="O1078" i="3" s="1"/>
  <c r="O1080" i="3" s="1"/>
  <c r="K71" i="1"/>
  <c r="E38" i="4" s="1"/>
  <c r="L1440" i="3"/>
  <c r="M1440" i="3" s="1"/>
  <c r="O1443" i="3" s="1"/>
  <c r="O1445" i="3" s="1"/>
  <c r="L1258" i="3"/>
  <c r="M1258" i="3" s="1"/>
  <c r="O1261" i="3" s="1"/>
  <c r="O1263" i="3" s="1"/>
  <c r="L798" i="3"/>
  <c r="M798" i="3" s="1"/>
  <c r="O801" i="3" s="1"/>
  <c r="O803" i="3" s="1"/>
  <c r="L340" i="3"/>
  <c r="M340" i="3" s="1"/>
  <c r="O343" i="3" s="1"/>
  <c r="O345" i="3" s="1"/>
  <c r="L156" i="3"/>
  <c r="M156" i="3" s="1"/>
  <c r="O159" i="3" s="1"/>
  <c r="O161" i="3" s="1"/>
  <c r="I57" i="1"/>
  <c r="K57" i="1" s="1"/>
  <c r="L1532" i="3"/>
  <c r="M1532" i="3" s="1"/>
  <c r="O1535" i="3" s="1"/>
  <c r="O1537" i="3" s="1"/>
  <c r="L1623" i="3"/>
  <c r="M1623" i="3" s="1"/>
  <c r="O1626" i="3" s="1"/>
  <c r="O1628" i="3" s="1"/>
  <c r="L708" i="3"/>
  <c r="M708" i="3" s="1"/>
  <c r="O711" i="3" s="1"/>
  <c r="O713" i="3" s="1"/>
  <c r="E23" i="4"/>
  <c r="L2274" i="3"/>
  <c r="M2274" i="3" s="1"/>
  <c r="O2277" i="3" s="1"/>
  <c r="O2279" i="3" s="1"/>
  <c r="L2088" i="3"/>
  <c r="M2088" i="3" s="1"/>
  <c r="O2091" i="3" s="1"/>
  <c r="O2093" i="3" s="1"/>
  <c r="L984" i="3"/>
  <c r="M984" i="3" s="1"/>
  <c r="O987" i="3" s="1"/>
  <c r="O989" i="3" s="1"/>
  <c r="L64" i="3"/>
  <c r="M64" i="3" s="1"/>
  <c r="O67" i="3" s="1"/>
  <c r="O69" i="3" s="1"/>
  <c r="L1808" i="3"/>
  <c r="M1808" i="3" s="1"/>
  <c r="O1811" i="3" s="1"/>
  <c r="O1813" i="3" s="1"/>
  <c r="L522" i="3"/>
  <c r="M522" i="3" s="1"/>
  <c r="O525" i="3" s="1"/>
  <c r="O527" i="3" s="1"/>
  <c r="L432" i="3"/>
  <c r="M432" i="3" s="1"/>
  <c r="O435" i="3" s="1"/>
  <c r="O437" i="3" s="1"/>
  <c r="L1899" i="3"/>
  <c r="M1899" i="3" s="1"/>
  <c r="O1902" i="3" s="1"/>
  <c r="O1904" i="3" s="1"/>
  <c r="L1349" i="3"/>
  <c r="M1349" i="3" s="1"/>
  <c r="O1352" i="3" s="1"/>
  <c r="O1354" i="3" s="1"/>
  <c r="L1167" i="3"/>
  <c r="M1167" i="3" s="1"/>
  <c r="O1170" i="3" s="1"/>
  <c r="O1172" i="3" s="1"/>
  <c r="L617" i="3"/>
  <c r="M617" i="3" s="1"/>
  <c r="O620" i="3" s="1"/>
  <c r="O622" i="3" s="1"/>
  <c r="L250" i="3"/>
  <c r="M250" i="3" s="1"/>
  <c r="O253" i="3" s="1"/>
  <c r="O255" i="3" s="1"/>
  <c r="K64" i="1" l="1"/>
  <c r="C21" i="4" l="1"/>
  <c r="F21" i="4" s="1"/>
  <c r="C20" i="4"/>
  <c r="F20" i="4" s="1"/>
  <c r="C18" i="4"/>
  <c r="F18" i="4" s="1"/>
  <c r="C19" i="4"/>
  <c r="F19" i="4" s="1"/>
  <c r="C22" i="4"/>
  <c r="F22" i="4" s="1"/>
  <c r="F16" i="4" l="1"/>
  <c r="D16" i="4"/>
  <c r="F23" i="4"/>
  <c r="F35" i="4" s="1"/>
  <c r="F38" i="4" s="1"/>
  <c r="F40" i="4" s="1"/>
</calcChain>
</file>

<file path=xl/sharedStrings.xml><?xml version="1.0" encoding="utf-8"?>
<sst xmlns="http://schemas.openxmlformats.org/spreadsheetml/2006/main" count="2565" uniqueCount="290">
  <si>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</si>
  <si>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</si>
  <si>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</si>
  <si>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</si>
  <si>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</si>
  <si>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</si>
  <si>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</si>
  <si>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</si>
  <si>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</si>
  <si>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</si>
  <si>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</si>
  <si>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</si>
  <si>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</si>
  <si>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</si>
  <si>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</si>
  <si>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</si>
  <si>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CAPÍTULO 1 - PRELIMINARES</t>
  </si>
  <si>
    <t>Localización, replanteo y nivelación del kiosco</t>
  </si>
  <si>
    <t>m2</t>
  </si>
  <si>
    <t>Cerramiento provisional perimetral en polisombra y postes, h≈2,00 m</t>
  </si>
  <si>
    <t>ml</t>
  </si>
  <si>
    <t>Señalización, elementos SST y limpieza inicial</t>
  </si>
  <si>
    <t>glb</t>
  </si>
  <si>
    <t>Subtotal</t>
  </si>
  <si>
    <t>CAPÍTULO 2 - CIMENTACIÓN</t>
  </si>
  <si>
    <t>Excavación manual para zapatas aisladas y pedestales bajo piso existente</t>
  </si>
  <si>
    <t>m3</t>
  </si>
  <si>
    <t>Concreto de limpieza 2.000 psi</t>
  </si>
  <si>
    <t>Acero de refuerzo fy 420 MPa, suministro, figuración y colocación</t>
  </si>
  <si>
    <t>kg</t>
  </si>
  <si>
    <t>Concreto 3.000 psi en zapatas y pedestales</t>
  </si>
  <si>
    <t>Anclaje galvanizado para apoyo de columnas de guadua, con pernos</t>
  </si>
  <si>
    <t>und</t>
  </si>
  <si>
    <t>Corte y demolición localizada de piso de concreto existente para apertura de zapatas</t>
  </si>
  <si>
    <t>Resane localizado en concreto alrededor de pedestales sobre piso existente</t>
  </si>
  <si>
    <t>CAPÍTULO 3 - ESTRUCTURA EN GUADUA</t>
  </si>
  <si>
    <t>Estructura portante en Guadua angustifolia inmunizada y tratada, con herrajes y tornillería especializada</t>
  </si>
  <si>
    <t>Cerramiento liviano del kiosco en esterilla/tabla de guadua tratada sobre bastidor</t>
  </si>
  <si>
    <t>Ventana abatible en madera tratada con vidrio, herrajes y sellos (aprox. 1,30 x 1,00 m)</t>
  </si>
  <si>
    <t>Puerta de acceso en madera tratada 0,90 x 2,10 m, con cerradura y herrajes</t>
  </si>
  <si>
    <t>CAPÍTULO 4 - CUBIERTA</t>
  </si>
  <si>
    <t>Estructura secundaria de cubierta en guadua/madera inmunizada</t>
  </si>
  <si>
    <t xml:space="preserve">Cubierta en teja colonial UPVC </t>
  </si>
  <si>
    <t>CAPÍTULO 5 -  ACABADOS Y MOBILIARIO</t>
  </si>
  <si>
    <t>Sellador, inmunizante, pintura/barniz y acabado de guadua y madera</t>
  </si>
  <si>
    <t>Mesón interior en madera tratada, ancho promedio 0,60 m</t>
  </si>
  <si>
    <t>Lavaplatos inoxidable con grifería, sifón, accesorios e instalación</t>
  </si>
  <si>
    <t>CAPÍTULO 6 - INSTALACIONES HIDROSANITARIAS</t>
  </si>
  <si>
    <t>Punto de agua potable hasta conexión existente, recorrido estimado 12 m</t>
  </si>
  <si>
    <t>Punto de desagüe PVC hasta conexión existente, recorrido estimado 12 m</t>
  </si>
  <si>
    <t>CAPÍTULO 7 - INSTALACIONES ELÉCTRICAS</t>
  </si>
  <si>
    <t>Punto de energía completo con conducción, cableado, caja y toma</t>
  </si>
  <si>
    <t>pto</t>
  </si>
  <si>
    <t>Punto de iluminación completo con lámpara LED e interruptor proporcional</t>
  </si>
  <si>
    <t>Tablero eléctrico pequeño con protecciones y puesta a tierra básica</t>
  </si>
  <si>
    <t xml:space="preserve">CAPÍTULO 8 - TRANSPORTE, ASEO Y ENTREGA </t>
  </si>
  <si>
    <t>Transporte, cargue y descargue de materiales hasta Falan, Tolima</t>
  </si>
  <si>
    <t>Glb</t>
  </si>
  <si>
    <t>Aseo final, retiro de sobrantes y entrega del kiosco</t>
  </si>
  <si>
    <t xml:space="preserve">SUBTOTAL OBRAS </t>
  </si>
  <si>
    <t xml:space="preserve">ADMINISTRACION </t>
  </si>
  <si>
    <t>IMPREVISTOS</t>
  </si>
  <si>
    <t xml:space="preserve"> UTILIDAD</t>
  </si>
  <si>
    <t>SUBTOTAL OBRAS (INCLUYE IVA)  IVA SOBRE LA UTILIDAD</t>
  </si>
  <si>
    <t>VALOR TOTAL</t>
  </si>
  <si>
    <t>NOTA 1:  Se debe tener en cuenta que el PRECIO UNITARIO incluye el valor de AIU.</t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</si>
  <si>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</si>
  <si>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</si>
  <si>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</si>
  <si>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</si>
  <si>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</si>
  <si>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 xml:space="preserve">NOTA 3: El AIU y su discriminación deben estar en porcentaje (%). </t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</si>
  <si>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</si>
  <si>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</si>
  <si>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</si>
  <si>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</si>
  <si>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</si>
  <si>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</si>
  <si>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</si>
  <si>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</si>
  <si>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[La entidad podrá utilizar este formato para la presentación de los análisis de Precios Unitarios del Contratista en la oportunidad prevista en el numeral 8.2. de la invitación]</t>
  </si>
  <si>
    <t>GOBERNACIÓN DEL TOLIMA</t>
  </si>
  <si>
    <t>VERSIÓN</t>
  </si>
  <si>
    <t>[NÚMERO DEL PROCESO] – POR VERIFICAR EN LOS DOCUMENTOS DEL PROCESO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</si>
  <si>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</si>
  <si>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</si>
  <si>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</si>
  <si>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</si>
  <si>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</si>
  <si>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</si>
  <si>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</si>
  <si>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</si>
  <si>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X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</si>
  <si>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</si>
  <si>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</si>
  <si>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</si>
  <si>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</si>
  <si>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</si>
  <si>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</si>
  <si>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</si>
  <si>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</si>
  <si>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</si>
  <si>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</si>
  <si>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EQ-01 · Herramienta menor (% de la mano de obra)</t>
  </si>
  <si>
    <t>Genérica</t>
  </si>
  <si>
    <t>Propio</t>
  </si>
  <si>
    <t>EQ-02 · Equipo de topografía (nivel / estación total)</t>
  </si>
  <si>
    <t>Alquiler</t>
  </si>
  <si>
    <t>SUBTOTAL $</t>
  </si>
  <si>
    <t>II. MATERIALES</t>
  </si>
  <si>
    <t>PRECIO UNIT.</t>
  </si>
  <si>
    <t>MA-10 · Estaca de madera (0,40 m)</t>
  </si>
  <si>
    <t>MA-12 · Cal hidratada para demarcación</t>
  </si>
  <si>
    <t>MA-11 · Hilo de nylon para replanteo (rollo)</t>
  </si>
  <si>
    <t>MA-09 · Puntilla con cabeza surtida</t>
  </si>
  <si>
    <t>lb</t>
  </si>
  <si>
    <t>III. TRANSPORTES</t>
  </si>
  <si>
    <t>MATERIAL</t>
  </si>
  <si>
    <t>VOL. o PESO</t>
  </si>
  <si>
    <t>DISTANCIA</t>
  </si>
  <si>
    <t>M3 o Ton/Km</t>
  </si>
  <si>
    <t>TARIFA</t>
  </si>
  <si>
    <t>Incluido en ítem 8.1 (transporte general hasta Falan)</t>
  </si>
  <si>
    <t>IV. MANO DE OBRA</t>
  </si>
  <si>
    <t>TRABAJADOR</t>
  </si>
  <si>
    <t>JORNAL</t>
  </si>
  <si>
    <t>PRESTACIONES</t>
  </si>
  <si>
    <t>JORNAL TOTAL</t>
  </si>
  <si>
    <t>MO-04 · Topógrafo</t>
  </si>
  <si>
    <t>MO-01 · Ayudante de construcción (participación 81 %)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</si>
  <si>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</si>
  <si>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</si>
  <si>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</si>
  <si>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</si>
  <si>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</si>
  <si>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</si>
  <si>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</si>
  <si>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</si>
  <si>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</si>
  <si>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</si>
  <si>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</si>
  <si>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</si>
  <si>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</si>
  <si>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</si>
  <si>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</si>
  <si>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</si>
  <si>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</si>
  <si>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</si>
  <si>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</si>
  <si>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MA-13 · Polisombra negra 80%</t>
  </si>
  <si>
    <t>MA-14 · Poste de guadua h = 2,5 m</t>
  </si>
  <si>
    <t>MA-15 · Alambre galvanizado cal. 12</t>
  </si>
  <si>
    <t>MO-02 · Oficial de construcción</t>
  </si>
  <si>
    <t>MA-16 · Cinta de señalización de peligro (rollo 500 m)</t>
  </si>
  <si>
    <t>MA-17 · Aviso / señal informativa SST en lámina (40x60 cm)</t>
  </si>
  <si>
    <t>MA-18 · Extintor multipropósito PQS 10 lb</t>
  </si>
  <si>
    <t>MA-19 · Cono de señalización 70 cm</t>
  </si>
  <si>
    <t>MA-75 · Dotación y EPP por trabajador (casco, botas, guantes, gafas, protección auditiva)</t>
  </si>
  <si>
    <t>MA-76 · Examen médico ocupacional (ingreso o egreso) por trabajador</t>
  </si>
  <si>
    <t>EQ-03 · Mezcladora de concreto de 1 bulto</t>
  </si>
  <si>
    <t>MA-01 · Cemento gris uso general (bulto 50 kg)</t>
  </si>
  <si>
    <t>bto</t>
  </si>
  <si>
    <t>MA-02 · Arena de río lavada</t>
  </si>
  <si>
    <t>MA-03 · Grava triturada 3/4"</t>
  </si>
  <si>
    <t>MA-04 · Agua para mezclas</t>
  </si>
  <si>
    <t>MA-05 · Acero de refuerzo corrugado fy 420 MPa</t>
  </si>
  <si>
    <t>MA-06 · Alambre negro cal. 18</t>
  </si>
  <si>
    <t>EQ-04 · Vibrador para concreto</t>
  </si>
  <si>
    <t>MA-07 · Tabla ordinaria para formaleta (0,25 x 3,0 m)</t>
  </si>
  <si>
    <t>MA-08 · Listón de madera ordinaria 2"x2"x3,0 m</t>
  </si>
  <si>
    <t>EQ-09 · Rotomartillo / taladro percutor</t>
  </si>
  <si>
    <t>MA-20 · Base de anclaje galvanizada para columna de guadua (fabricada)</t>
  </si>
  <si>
    <t>MA-21 · Perno de anclaje galvanizado 1/2" x 6" con tuerca y arandela</t>
  </si>
  <si>
    <t>MA-22 · Adhesivo epóxico para anclajes (cartucho 600 ml)</t>
  </si>
  <si>
    <t>EQ-05 · Cortadora de piso con disco</t>
  </si>
  <si>
    <t>EQ-06 · Martillo demoledor eléctrico</t>
  </si>
  <si>
    <t>MA-23 · Disco diamantado para corte de concreto 14"</t>
  </si>
  <si>
    <t>MA-24 · Puente de adherencia epóxico</t>
  </si>
  <si>
    <t>MA-25 · Mortero de reparación predosificado (bulto 30 kg)</t>
  </si>
  <si>
    <t>EQ-08 · Equipo eléctrico de carpintería (sierra, taladro, pulidora)</t>
  </si>
  <si>
    <t>EQ-07 · Andamio tubular certificado (2 secciones)</t>
  </si>
  <si>
    <t>MA-26 · Guadua angustifolia inmunizada rolliza Ø 10-12 cm</t>
  </si>
  <si>
    <t>MA-27 · Varilla roscada galvanizada 3/8" x 1,0 m con tuercas y arandelas</t>
  </si>
  <si>
    <t>MA-28 · Herrajes y conectores metálicos galvanizados (platinas)</t>
  </si>
  <si>
    <t>MO-03 · Oficial especializado en guadua / carpintería</t>
  </si>
  <si>
    <t>MO-07 · Técnico en armado de estructuras en guadua / Inspector de armado (100 %)</t>
  </si>
  <si>
    <t>MA-29 · Esterilla / tabla de guadua tratada</t>
  </si>
  <si>
    <t>MA-30 · Listón de madera inmunizada 2"x3"</t>
  </si>
  <si>
    <t>MA-31 · Puntilla galvanizada</t>
  </si>
  <si>
    <t>MA-32 · Ventana abatible en madera tratada 1,30 x 1,00 m (marco y hoja)</t>
  </si>
  <si>
    <t>MA-33 · Vidrio crudo 4 mm</t>
  </si>
  <si>
    <t>MA-34 · Juego de herrajes para ventana (bisagras, falleba, pasador)</t>
  </si>
  <si>
    <t>jgo</t>
  </si>
  <si>
    <t>MA-35 · Sellante de silicona (cartucho 300 ml)</t>
  </si>
  <si>
    <t>MA-36 · Puerta en madera tratada 0,90 x 2,10 m con marco</t>
  </si>
  <si>
    <t>MA-37 · Cerradura de pomo / sobreponer para puerta exterior</t>
  </si>
  <si>
    <t>MA-38 · Bisagra de 3 1/2"</t>
  </si>
  <si>
    <t>MA-40 · Teja colonial en fibrocemento (área útil)</t>
  </si>
  <si>
    <t>MA-41 · Caballete / remate para teja colonial fibrocemento</t>
  </si>
  <si>
    <t>MA-39 · Tornillo autoperforante con arandela para teja</t>
  </si>
  <si>
    <t>EQ-10 · Equipo de aspersión / pistola para acabados</t>
  </si>
  <si>
    <t>MA-42 · Barniz poliuretano para exteriores</t>
  </si>
  <si>
    <t>gal</t>
  </si>
  <si>
    <t>MA-43 · Sellador para madera</t>
  </si>
  <si>
    <t>MA-44 · Lija para madera (pliego)</t>
  </si>
  <si>
    <t>MA-45 · Thinner</t>
  </si>
  <si>
    <t>MA-46 · Tablón de madera inmunizada para mesón (e = 3,5 cm)</t>
  </si>
  <si>
    <t>MA-47 · Tornillo para madera con chazo</t>
  </si>
  <si>
    <t>MA-48 · Lavaplatos en acero inoxidable 1 poceta con escurridor</t>
  </si>
  <si>
    <t>MA-49 · Grifería cuello de ganso para lavaplatos</t>
  </si>
  <si>
    <t>MA-50 · Sifón PVC 1 1/2"</t>
  </si>
  <si>
    <t>MA-51 · Accesorios de conexión (canastilla, acople, llave de paso 1/2")</t>
  </si>
  <si>
    <t>MO-06 · Plomero / instalador hidrosanitario</t>
  </si>
  <si>
    <t>MA-52 · Tubería PVC presión 1/2" RDE 13,5</t>
  </si>
  <si>
    <t>MA-53 · Accesorios PVC presión 1/2" (codos, tees, uniones)</t>
  </si>
  <si>
    <t>MA-54 · Soldadura y limpiador PVC (kit)</t>
  </si>
  <si>
    <t>MA-55 · Llave de paso 1/2"</t>
  </si>
  <si>
    <t>MA-56 · Tubería PVC sanitaria 2"</t>
  </si>
  <si>
    <t>MA-57 · Accesorios PVC sanitaria 2" (codos, yees, uniones)</t>
  </si>
  <si>
    <t>MA-58 · Tubería conduit PVC 1/2"</t>
  </si>
  <si>
    <t>MA-59 · Alambre de cobre THHN No. 12 AWG</t>
  </si>
  <si>
    <t>MA-61 · Caja eléctrica PVC 2"x4"</t>
  </si>
  <si>
    <t>MA-63 · Tomacorriente doble con polo a tierra</t>
  </si>
  <si>
    <t>MA-66 · Accesorios conduit (curvas, uniones, grapas)</t>
  </si>
  <si>
    <t>MA-67 · Cinta aislante (rollo)</t>
  </si>
  <si>
    <t>MO-05 · Electricista (con matrícula CONTE)</t>
  </si>
  <si>
    <t>MA-65 · Luminaria LED de sobreponer 18-24 W</t>
  </si>
  <si>
    <t>MA-64 · Interruptor sencillo</t>
  </si>
  <si>
    <t>MA-62 · Caja octogonal PVC</t>
  </si>
  <si>
    <t>MA-60 · Alambre de cobre THHN No. 14 AWG</t>
  </si>
  <si>
    <t>MA-68 · Tablero monofásico de 4 circuitos con puerta</t>
  </si>
  <si>
    <t>MA-69 · Interruptor termomagnético enchufable 1x20 A</t>
  </si>
  <si>
    <t>MA-70 · Interruptor termomagnético totalizador 2x40 A</t>
  </si>
  <si>
    <t>MA-71 · Varilla de cobre para puesta a tierra 5/8" x 1,80 m</t>
  </si>
  <si>
    <t>MA-72 · Conector para varilla de puesta a tierra</t>
  </si>
  <si>
    <t>MA-73 · Cable de cobre desnudo No. 8 AWG</t>
  </si>
  <si>
    <t>Agregados pétreos (arena y grava)</t>
  </si>
  <si>
    <t>Cemento y acero de refuerzo</t>
  </si>
  <si>
    <t>Guadua, madera, ventanas, puerta y mesón</t>
  </si>
  <si>
    <t>Teja, materiales eléctricos, hidrosanitarios y otros</t>
  </si>
  <si>
    <t>MA-74 · Elementos de aseo (bolsas, escobas, detergente)</t>
  </si>
  <si>
    <t>ANÁLISIS DEL A.I.U.</t>
  </si>
  <si>
    <t>Obra: kiosco en guadua – Falan (Tolima) · Gobernación del Tolima · Plazo: 30 días</t>
  </si>
  <si>
    <t>COSTO DIRECTO DE OBRA</t>
  </si>
  <si>
    <t>Subtotal obras del presupuesto</t>
  </si>
  <si>
    <t>A. ADMINISTRACIÓN</t>
  </si>
  <si>
    <t>Concepto</t>
  </si>
  <si>
    <t>Unidad</t>
  </si>
  <si>
    <t>Cantidad / Base</t>
  </si>
  <si>
    <t>Valor unitario</t>
  </si>
  <si>
    <t>% dedicación / tarifa</t>
  </si>
  <si>
    <t>Valor total</t>
  </si>
  <si>
    <t>Observación</t>
  </si>
  <si>
    <t>1. Personal</t>
  </si>
  <si>
    <t>Ingeniero residente</t>
  </si>
  <si>
    <t>mes</t>
  </si>
  <si>
    <t>Pago mensual × dedicación</t>
  </si>
  <si>
    <t>Personal SST (Profesional SISO)</t>
  </si>
  <si>
    <t>Inspector de obra / Técnico en armado de guadua</t>
  </si>
  <si>
    <t>Dedicación 100 %: se paga en el ítem 3.1 (costo directo)</t>
  </si>
  <si>
    <t>2. Otros gastos de administración</t>
  </si>
  <si>
    <t>Pólizas (cumplimiento, salarios y prestaciones, estabilidad y calidad, RCE)</t>
  </si>
  <si>
    <t>Campamento de obra</t>
  </si>
  <si>
    <t>Transporte de personal</t>
  </si>
  <si>
    <t>Gastos de oficina principal</t>
  </si>
  <si>
    <t>3. Estampillas y contribuciones – Gobernación del Tolima (sobre el valor total del contrato)</t>
  </si>
  <si>
    <t>Estampilla Desarrollo Departamental</t>
  </si>
  <si>
    <t>%</t>
  </si>
  <si>
    <t>Estampilla Pro-Cultura</t>
  </si>
  <si>
    <t>Estampilla Tolima 150 Años</t>
  </si>
  <si>
    <t>Estampilla Tasa Prodeporte</t>
  </si>
  <si>
    <t>Estampilla Contribución Especial</t>
  </si>
  <si>
    <t>TOTAL ADMINISTRACIÓN</t>
  </si>
  <si>
    <t>B. IMPREVISTOS</t>
  </si>
  <si>
    <t>Imprevistos</t>
  </si>
  <si>
    <t>C. UTILIDAD</t>
  </si>
  <si>
    <t>Utilidad</t>
  </si>
  <si>
    <t>IVA sobre la utilidad</t>
  </si>
  <si>
    <t>RESUMEN</t>
  </si>
  <si>
    <t>Valor</t>
  </si>
  <si>
    <t>Costo directo</t>
  </si>
  <si>
    <t>Administración</t>
  </si>
  <si>
    <t>TOTAL A.I.U.</t>
  </si>
  <si>
    <t>IVA sobre la utilidad (19 %)</t>
  </si>
  <si>
    <t>VALOR TOTAL DEL PROYECTO</t>
  </si>
  <si>
    <t xml:space="preserve">MO-01 · Ayudante de construcción </t>
  </si>
  <si>
    <t>MO-01 · Ayudante de construcción</t>
  </si>
  <si>
    <t>MO-07 · Tecnico en Armado en guadua / carpintería</t>
  </si>
  <si>
    <t>MO-07 · Tecnico en armado en guadua / carpintería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</si>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</sst>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&quot;$&quot;\ #,##0.00_);\(&quot;$&quot;\ #,##0.00\)"/>
    <numFmt numFmtId="167" formatCode="&quot;$&quot;\ #,##0"/>
    <numFmt numFmtId="168" formatCode="&quot;$&quot;\ #,##0.00"/>
    <numFmt numFmtId="169" formatCode="\$\ #,##0"/>
    <numFmt numFmtId="170" formatCode="_-[$$-240A]\ * #,##0.00_ ;_-[$$-240A]\ * \-#,##0.00\ ;_-[$$-240A]\ * &quot;-&quot;??_ ;_-@_ "/>
    <numFmt numFmtId="171" formatCode="_-[$$-240A]\ * #,##0_-;\-[$$-240A]\ * #,##0_-;_-[$$-240A]\ * &quot;-&quot;_-;_-@_-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_ [$$-240A]\ * #,##0.00_ ;_ [$$-240A]\ * \-#,##0.00_ ;_ [$$-240A]\ * &quot;-&quot;??_ ;_ @_ "/>
    <numFmt numFmtId="175" formatCode="_ * #,##0_ ;_ * \-#,##0_ ;_ * &quot;-&quot;??_ ;_ @_ "/>
    <numFmt numFmtId="178" formatCode="_ * #,##0.00_ ;_ * \-#,##0.00_ ;_ * &quot;-&quot;??_ ;_ @_ "/>
    <numFmt numFmtId="179" formatCode="0.000"/>
    <numFmt numFmtId="180" formatCode="&quot;$&quot;\ #,##0;[Red]\-&quot;$&quot;\ #,##0;&quot;$&quot;\ \-"/>
    <numFmt numFmtId="181" formatCode="#,##0.##"/>
    <numFmt numFmtId="182" formatCode="_-* #,##0.00\ [$€]_-;\-* #,##0.00\ [$€]_-;_-* &quot;-&quot;??\ [$€]_-;_-@_-"/>
    <numFmt numFmtId="183" formatCode="_ &quot;$&quot;\ * #,##0_ ;_ &quot;$&quot;\ * \-#,##0_ ;_ &quot;$&quot;\ * &quot;-&quot;_ ;_ @_ "/>
    <numFmt numFmtId="184" formatCode="#,##0.0000"/>
    <numFmt numFmtId="185" formatCode="#,##0.0"/>
    <numFmt numFmtId="186" formatCode="#,##0.000"/>
    <numFmt numFmtId="187" formatCode="0#.00\ \L\t"/>
    <numFmt numFmtId="188" formatCode="_(&quot;$&quot;\ * #,##0.00_);_(&quot;$&quot;\ * \(#,##0.00\);_(&quot;$&quot;\ * &quot;-&quot;??_);_(@_)"/>
    <numFmt numFmtId="189" formatCode="&quot;$&quot;\ #,##0.00;[Red]&quot;$&quot;\ \-#,##0.00"/>
    <numFmt numFmtId="190" formatCode="_-* #,##0.00\ &quot;Pts&quot;_-;\-* #,##0.00\ &quot;Pts&quot;_-;_-* &quot;-&quot;??\ &quot;Pts&quot;_-;_-@_-"/>
    <numFmt numFmtId="191" formatCode="_ &quot;$&quot;\ * #,##0.00_ ;_ &quot;$&quot;\ * \-#,##0.00_ ;_ &quot;$&quot;\ * &quot;-&quot;??_ ;_ @_ "/>
    <numFmt numFmtId="192" formatCode="##0"/>
    <numFmt numFmtId="193" formatCode="0.0000"/>
    <numFmt numFmtId="194" formatCode="_-* #,##0\ _P_t_s_-;\-* #,##0\ _P_t_s_-;_-* &quot;-&quot;??\ _P_t_s_-;_-@_-"/>
    <numFmt numFmtId="195" formatCode="0.00%;\-0.00%;&quot;&quot;"/>
    <numFmt numFmtId="196" formatCode="&quot;$&quot;#,##0\ ;\(&quot;$&quot;#,##0\)"/>
    <numFmt numFmtId="197" formatCode="\(0%\)"/>
    <numFmt numFmtId="198" formatCode=";;"/>
    <numFmt numFmtId="199" formatCode="d\ \d\e\ mmmm\ \d\e\ yyyy"/>
    <numFmt numFmtId="200" formatCode="0%;\-0%;&quot;&quot;"/>
    <numFmt numFmtId="201" formatCode="#0&quot;.&quot;000&quot;´&quot;000&quot;.&quot;000"/>
    <numFmt numFmtId="202" formatCode="##0&quot;.&quot;000"/>
    <numFmt numFmtId="203" formatCode="##0&quot;´&quot;000&quot;.&quot;000"/>
    <numFmt numFmtId="204" formatCode="_(&quot;$&quot;\ * #,##0_);_(&quot;$&quot;\ * \(#,##0\);_(&quot;$&quot;\ * &quot;-&quot;??_);_(@_)"/>
    <numFmt numFmtId="205" formatCode="_-&quot;$&quot;* #,##0.00_-;\-&quot;$&quot;* #,##0.00_-;_-&quot;$&quot;* &quot;-&quot;??_-;_-@_-"/>
    <numFmt numFmtId="206" formatCode="#0&quot;.&quot;"/>
    <numFmt numFmtId="207" formatCode="0.0%;\-0.0%;&quot;&quot;"/>
  </numFmts>
  <fonts count="4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name val="Calibri"/>
      <family val="2"/>
    </font>
    <font>
      <b/>
      <sz val="11"/>
      <color theme="1"/>
      <name val="Verdana"/>
      <family val="2"/>
    </font>
    <font>
      <b/>
      <sz val="13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rgb="FFD9EAD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1F3864"/>
      </patternFill>
    </fill>
    <fill>
      <patternFill patternType="solid">
        <fgColor rgb="FF2F5496"/>
      </patternFill>
    </fill>
    <fill>
      <patternFill patternType="solid">
        <fgColor rgb="FFD9E1F2"/>
      </patternFill>
    </fill>
    <fill>
      <patternFill patternType="solid">
        <fgColor rgb="FFFCE4D6"/>
      </patternFill>
    </fill>
  </fills>
  <borders count="10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</borders>
  <cellStyleXfs count="255">
    <xf numFmtId="0" fontId="0" fillId="0" borderId="0"/>
    <xf numFmtId="0" fontId="4" fillId="2" borderId="0"/>
    <xf numFmtId="0" fontId="4" fillId="3" borderId="0"/>
    <xf numFmtId="0" fontId="4" fillId="4" borderId="0"/>
    <xf numFmtId="0" fontId="4" fillId="5" borderId="0"/>
    <xf numFmtId="0" fontId="4" fillId="6" borderId="0"/>
    <xf numFmtId="0" fontId="4" fillId="7" borderId="0"/>
    <xf numFmtId="0" fontId="4" fillId="8" borderId="0"/>
    <xf numFmtId="0" fontId="4" fillId="9" borderId="0"/>
    <xf numFmtId="0" fontId="4" fillId="10" borderId="0"/>
    <xf numFmtId="0" fontId="4" fillId="5" borderId="0"/>
    <xf numFmtId="0" fontId="4" fillId="8" borderId="0"/>
    <xf numFmtId="0" fontId="4" fillId="11" borderId="0"/>
    <xf numFmtId="0" fontId="5" fillId="12" borderId="0"/>
    <xf numFmtId="0" fontId="5" fillId="9" borderId="0"/>
    <xf numFmtId="0" fontId="5" fillId="10" borderId="0"/>
    <xf numFmtId="0" fontId="5" fillId="13" borderId="0"/>
    <xf numFmtId="0" fontId="5" fillId="14" borderId="0"/>
    <xf numFmtId="0" fontId="5" fillId="15" borderId="0"/>
    <xf numFmtId="0" fontId="6" fillId="4" borderId="0"/>
    <xf numFmtId="0" fontId="7" fillId="16" borderId="1"/>
    <xf numFmtId="0" fontId="8" fillId="17" borderId="2"/>
    <xf numFmtId="0" fontId="9" fillId="0" borderId="3"/>
    <xf numFmtId="0" fontId="10" fillId="0" borderId="0"/>
    <xf numFmtId="0" fontId="5" fillId="18" borderId="0"/>
    <xf numFmtId="0" fontId="5" fillId="19" borderId="0"/>
    <xf numFmtId="0" fontId="5" fillId="20" borderId="0"/>
    <xf numFmtId="0" fontId="5" fillId="13" borderId="0"/>
    <xf numFmtId="0" fontId="5" fillId="14" borderId="0"/>
    <xf numFmtId="0" fontId="5" fillId="21" borderId="0"/>
    <xf numFmtId="0" fontId="11" fillId="7" borderId="1"/>
    <xf numFmtId="0" fontId="21" fillId="0" borderId="0">
      <alignment vertical="top"/>
    </xf>
    <xf numFmtId="182" fontId="23" fillId="0" borderId="0"/>
    <xf numFmtId="0" fontId="12" fillId="3" borderId="0"/>
    <xf numFmtId="178" fontId="23" fillId="0" borderId="0"/>
    <xf numFmtId="2" fontId="2" fillId="0" borderId="4"/>
    <xf numFmtId="178" fontId="23" fillId="0" borderId="0"/>
    <xf numFmtId="178" fontId="23" fillId="0" borderId="0"/>
    <xf numFmtId="178" fontId="23" fillId="0" borderId="0"/>
    <xf numFmtId="183" fontId="23" fillId="0" borderId="0"/>
    <xf numFmtId="183" fontId="23" fillId="0" borderId="0"/>
    <xf numFmtId="178" fontId="23" fillId="0" borderId="0"/>
    <xf numFmtId="43" fontId="23" fillId="0" borderId="0"/>
    <xf numFmtId="184" fontId="23" fillId="0" borderId="0"/>
    <xf numFmtId="185" fontId="23" fillId="0" borderId="0"/>
    <xf numFmtId="185" fontId="23" fillId="0" borderId="0"/>
    <xf numFmtId="185" fontId="23" fillId="0" borderId="0"/>
    <xf numFmtId="184" fontId="23" fillId="0" borderId="0"/>
    <xf numFmtId="186" fontId="23" fillId="0" borderId="0"/>
    <xf numFmtId="43" fontId="4" fillId="0" borderId="0"/>
    <xf numFmtId="186" fontId="23" fillId="0" borderId="0"/>
    <xf numFmtId="43" fontId="23" fillId="0" borderId="0"/>
    <xf numFmtId="43" fontId="23" fillId="0" borderId="0"/>
    <xf numFmtId="178" fontId="23" fillId="0" borderId="0"/>
    <xf numFmtId="0" fontId="23" fillId="0" borderId="0"/>
    <xf numFmtId="0" fontId="23" fillId="0" borderId="0"/>
    <xf numFmtId="178" fontId="23" fillId="0" borderId="0"/>
    <xf numFmtId="178" fontId="23" fillId="0" borderId="0"/>
    <xf numFmtId="178" fontId="23" fillId="0" borderId="0"/>
    <xf numFmtId="178" fontId="23" fillId="0" borderId="0"/>
    <xf numFmtId="187" fontId="23" fillId="0" borderId="0"/>
    <xf numFmtId="188" fontId="4" fillId="0" borderId="0"/>
    <xf numFmtId="189" fontId="23" fillId="0" borderId="0"/>
    <xf numFmtId="190" fontId="23" fillId="0" borderId="0"/>
    <xf numFmtId="44" fontId="23" fillId="0" borderId="0"/>
    <xf numFmtId="190" fontId="23" fillId="0" borderId="0"/>
    <xf numFmtId="44" fontId="23" fillId="0" borderId="0"/>
    <xf numFmtId="44" fontId="23" fillId="0" borderId="0"/>
    <xf numFmtId="189" fontId="23" fillId="0" borderId="0"/>
    <xf numFmtId="191" fontId="23" fillId="0" borderId="0"/>
    <xf numFmtId="191" fontId="23" fillId="0" borderId="0"/>
    <xf numFmtId="0" fontId="13" fillId="22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23" borderId="5"/>
    <xf numFmtId="9" fontId="4" fillId="0" borderId="0"/>
    <xf numFmtId="9" fontId="23" fillId="0" borderId="0"/>
    <xf numFmtId="9" fontId="22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9" fontId="23" fillId="0" borderId="0"/>
    <xf numFmtId="0" fontId="14" fillId="16" borderId="6"/>
    <xf numFmtId="0" fontId="15" fillId="0" borderId="0"/>
    <xf numFmtId="0" fontId="16" fillId="0" borderId="0"/>
    <xf numFmtId="0" fontId="18" fillId="0" borderId="7"/>
    <xf numFmtId="0" fontId="19" fillId="0" borderId="8"/>
    <xf numFmtId="0" fontId="10" fillId="0" borderId="9"/>
    <xf numFmtId="0" fontId="17" fillId="0" borderId="0"/>
    <xf numFmtId="0" fontId="20" fillId="0" borderId="10"/>
    <xf numFmtId="178" fontId="23" fillId="0" borderId="0"/>
    <xf numFmtId="0" fontId="23" fillId="0" borderId="0"/>
    <xf numFmtId="9" fontId="23" fillId="0" borderId="0"/>
    <xf numFmtId="0" fontId="23" fillId="0" borderId="0"/>
    <xf numFmtId="19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43" fontId="22" fillId="0" borderId="0"/>
    <xf numFmtId="0" fontId="23" fillId="0" borderId="0"/>
    <xf numFmtId="0" fontId="4" fillId="2" borderId="0"/>
    <xf numFmtId="0" fontId="4" fillId="3" borderId="0"/>
    <xf numFmtId="0" fontId="4" fillId="4" borderId="0"/>
    <xf numFmtId="0" fontId="4" fillId="5" borderId="0"/>
    <xf numFmtId="0" fontId="4" fillId="6" borderId="0"/>
    <xf numFmtId="0" fontId="4" fillId="7" borderId="0"/>
    <xf numFmtId="0" fontId="4" fillId="8" borderId="0"/>
    <xf numFmtId="0" fontId="4" fillId="9" borderId="0"/>
    <xf numFmtId="0" fontId="4" fillId="10" borderId="0"/>
    <xf numFmtId="0" fontId="4" fillId="5" borderId="0"/>
    <xf numFmtId="0" fontId="4" fillId="8" borderId="0"/>
    <xf numFmtId="0" fontId="4" fillId="11" borderId="0"/>
    <xf numFmtId="0" fontId="5" fillId="12" borderId="0"/>
    <xf numFmtId="0" fontId="5" fillId="9" borderId="0"/>
    <xf numFmtId="0" fontId="5" fillId="10" borderId="0"/>
    <xf numFmtId="0" fontId="5" fillId="13" borderId="0"/>
    <xf numFmtId="0" fontId="5" fillId="14" borderId="0"/>
    <xf numFmtId="0" fontId="5" fillId="15" borderId="0"/>
    <xf numFmtId="0" fontId="6" fillId="4" borderId="0"/>
    <xf numFmtId="0" fontId="7" fillId="16" borderId="1"/>
    <xf numFmtId="0" fontId="23" fillId="0" borderId="0"/>
    <xf numFmtId="0" fontId="8" fillId="17" borderId="2"/>
    <xf numFmtId="0" fontId="9" fillId="0" borderId="3"/>
    <xf numFmtId="192" fontId="2" fillId="0" borderId="48">
      <alignment horizontal="right"/>
    </xf>
    <xf numFmtId="192" fontId="2" fillId="0" borderId="48">
      <alignment horizontal="right"/>
    </xf>
    <xf numFmtId="2" fontId="2" fillId="0" borderId="0"/>
    <xf numFmtId="2" fontId="2" fillId="0" borderId="0"/>
    <xf numFmtId="2" fontId="2" fillId="0" borderId="0"/>
    <xf numFmtId="179" fontId="2" fillId="0" borderId="0"/>
    <xf numFmtId="179" fontId="2" fillId="0" borderId="0"/>
    <xf numFmtId="179" fontId="2" fillId="0" borderId="0"/>
    <xf numFmtId="193" fontId="3" fillId="0" borderId="0"/>
    <xf numFmtId="193" fontId="3" fillId="0" borderId="0"/>
    <xf numFmtId="193" fontId="3" fillId="0" borderId="0"/>
    <xf numFmtId="192" fontId="2" fillId="0" borderId="48">
      <alignment horizontal="right"/>
    </xf>
    <xf numFmtId="194" fontId="23" fillId="0" borderId="0">
      <protection locked="0"/>
    </xf>
    <xf numFmtId="3" fontId="24" fillId="0" borderId="0"/>
    <xf numFmtId="195" fontId="23" fillId="0" borderId="0">
      <protection locked="0"/>
    </xf>
    <xf numFmtId="196" fontId="24" fillId="0" borderId="0"/>
    <xf numFmtId="197" fontId="23" fillId="0" borderId="0">
      <protection locked="0"/>
    </xf>
    <xf numFmtId="0" fontId="10" fillId="0" borderId="0"/>
    <xf numFmtId="0" fontId="5" fillId="18" borderId="0"/>
    <xf numFmtId="0" fontId="5" fillId="19" borderId="0"/>
    <xf numFmtId="0" fontId="5" fillId="20" borderId="0"/>
    <xf numFmtId="0" fontId="5" fillId="13" borderId="0"/>
    <xf numFmtId="0" fontId="5" fillId="14" borderId="0"/>
    <xf numFmtId="0" fontId="5" fillId="21" borderId="0"/>
    <xf numFmtId="0" fontId="11" fillId="7" borderId="1"/>
    <xf numFmtId="198" fontId="25" fillId="0" borderId="0">
      <protection locked="0"/>
    </xf>
    <xf numFmtId="198" fontId="25" fillId="0" borderId="0">
      <protection locked="0"/>
    </xf>
    <xf numFmtId="198" fontId="25" fillId="0" borderId="0">
      <protection locked="0"/>
    </xf>
    <xf numFmtId="198" fontId="25" fillId="0" borderId="0">
      <protection locked="0"/>
    </xf>
    <xf numFmtId="198" fontId="25" fillId="0" borderId="0">
      <protection locked="0"/>
    </xf>
    <xf numFmtId="198" fontId="25" fillId="0" borderId="0">
      <protection locked="0"/>
    </xf>
    <xf numFmtId="198" fontId="25" fillId="0" borderId="0">
      <protection locked="0"/>
    </xf>
    <xf numFmtId="199" fontId="23" fillId="0" borderId="0">
      <protection locked="0"/>
    </xf>
    <xf numFmtId="0" fontId="26" fillId="0" borderId="0"/>
    <xf numFmtId="0" fontId="27" fillId="0" borderId="0"/>
    <xf numFmtId="200" fontId="23" fillId="0" borderId="0">
      <protection locked="0"/>
    </xf>
    <xf numFmtId="200" fontId="23" fillId="0" borderId="0">
      <protection locked="0"/>
    </xf>
    <xf numFmtId="0" fontId="12" fillId="3" borderId="0"/>
    <xf numFmtId="201" fontId="2" fillId="0" borderId="0">
      <alignment horizontal="right"/>
    </xf>
    <xf numFmtId="201" fontId="2" fillId="0" borderId="0">
      <alignment horizontal="right"/>
    </xf>
    <xf numFmtId="201" fontId="2" fillId="0" borderId="0">
      <alignment horizontal="right"/>
    </xf>
    <xf numFmtId="202" fontId="2" fillId="0" borderId="0">
      <alignment horizontal="center"/>
    </xf>
    <xf numFmtId="202" fontId="2" fillId="0" borderId="0">
      <alignment horizontal="center"/>
    </xf>
    <xf numFmtId="2" fontId="2" fillId="0" borderId="4"/>
    <xf numFmtId="43" fontId="4" fillId="0" borderId="0"/>
    <xf numFmtId="178" fontId="23" fillId="0" borderId="0"/>
    <xf numFmtId="43" fontId="23" fillId="0" borderId="0"/>
    <xf numFmtId="43" fontId="28" fillId="0" borderId="0"/>
    <xf numFmtId="43" fontId="28" fillId="0" borderId="0"/>
    <xf numFmtId="43" fontId="28" fillId="0" borderId="0"/>
    <xf numFmtId="203" fontId="2" fillId="0" borderId="0">
      <alignment horizontal="right"/>
    </xf>
    <xf numFmtId="203" fontId="2" fillId="0" borderId="0">
      <alignment horizontal="right"/>
    </xf>
    <xf numFmtId="203" fontId="2" fillId="0" borderId="0">
      <alignment horizontal="right"/>
    </xf>
    <xf numFmtId="204" fontId="23" fillId="0" borderId="0"/>
    <xf numFmtId="204" fontId="23" fillId="0" borderId="0"/>
    <xf numFmtId="205" fontId="23" fillId="0" borderId="0"/>
    <xf numFmtId="188" fontId="23" fillId="0" borderId="0"/>
    <xf numFmtId="204" fontId="23" fillId="0" borderId="0"/>
    <xf numFmtId="204" fontId="23" fillId="0" borderId="0"/>
    <xf numFmtId="204" fontId="23" fillId="0" borderId="0"/>
    <xf numFmtId="204" fontId="23" fillId="0" borderId="0"/>
    <xf numFmtId="204" fontId="23" fillId="0" borderId="0"/>
    <xf numFmtId="204" fontId="23" fillId="0" borderId="0"/>
    <xf numFmtId="205" fontId="23" fillId="0" borderId="0"/>
    <xf numFmtId="188" fontId="4" fillId="0" borderId="0"/>
    <xf numFmtId="196" fontId="29" fillId="0" borderId="0"/>
    <xf numFmtId="0" fontId="13" fillId="22" borderId="0"/>
    <xf numFmtId="206" fontId="2" fillId="0" borderId="0">
      <alignment horizontal="center"/>
    </xf>
    <xf numFmtId="206" fontId="2" fillId="0" borderId="0">
      <alignment horizontal="center"/>
    </xf>
    <xf numFmtId="0" fontId="23" fillId="0" borderId="0"/>
    <xf numFmtId="0" fontId="23" fillId="0" borderId="0"/>
    <xf numFmtId="0" fontId="28" fillId="0" borderId="0"/>
    <xf numFmtId="0" fontId="22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0" fillId="0" borderId="0"/>
    <xf numFmtId="0" fontId="23" fillId="0" borderId="0"/>
    <xf numFmtId="0" fontId="23" fillId="23" borderId="5"/>
    <xf numFmtId="207" fontId="23" fillId="0" borderId="0">
      <protection locked="0"/>
    </xf>
    <xf numFmtId="9" fontId="23" fillId="0" borderId="0"/>
    <xf numFmtId="9" fontId="23" fillId="0" borderId="0"/>
    <xf numFmtId="9" fontId="23" fillId="0" borderId="0"/>
    <xf numFmtId="9" fontId="23" fillId="0" borderId="0"/>
    <xf numFmtId="9" fontId="28" fillId="0" borderId="0"/>
    <xf numFmtId="0" fontId="31" fillId="0" borderId="0">
      <alignment vertical="top"/>
    </xf>
    <xf numFmtId="0" fontId="14" fillId="16" borderId="6"/>
    <xf numFmtId="0" fontId="15" fillId="0" borderId="0"/>
    <xf numFmtId="0" fontId="16" fillId="0" borderId="0"/>
    <xf numFmtId="0" fontId="18" fillId="0" borderId="7"/>
    <xf numFmtId="0" fontId="19" fillId="0" borderId="8"/>
    <xf numFmtId="0" fontId="10" fillId="0" borderId="9"/>
    <xf numFmtId="0" fontId="17" fillId="0" borderId="0"/>
    <xf numFmtId="200" fontId="23" fillId="0" borderId="53">
      <protection locked="0"/>
    </xf>
    <xf numFmtId="0" fontId="32" fillId="0" borderId="0"/>
    <xf numFmtId="0" fontId="33" fillId="0" borderId="0">
      <alignment vertical="top"/>
      <protection locked="0"/>
    </xf>
  </cellStyleXfs>
  <cellXfs count="437">
    <xf numFmtId="0" fontId="0" fillId="0" borderId="0" xfId="0"/>
    <xf numFmtId="0" fontId="34" fillId="0" borderId="61" xfId="0" applyFont="1" applyBorder="1" applyAlignment="1">
      <alignment horizontal="center"/>
    </xf>
    <xf numFmtId="0" fontId="36" fillId="0" borderId="54" xfId="0" applyFont="1" applyBorder="1" applyAlignment="1">
      <alignment horizontal="center"/>
    </xf>
    <xf numFmtId="0" fontId="34" fillId="0" borderId="54" xfId="0" applyFont="1" applyBorder="1" applyAlignment="1">
      <alignment vertical="center"/>
    </xf>
    <xf numFmtId="0" fontId="34" fillId="0" borderId="72" xfId="0" applyFont="1" applyBorder="1" applyAlignment="1">
      <alignment vertical="center"/>
    </xf>
    <xf numFmtId="0" fontId="34" fillId="0" borderId="59" xfId="0" applyFont="1" applyBorder="1" applyAlignment="1">
      <alignment horizontal="center"/>
    </xf>
    <xf numFmtId="0" fontId="34" fillId="0" borderId="58" xfId="0" applyFont="1" applyBorder="1" applyAlignment="1">
      <alignment horizontal="right" vertical="center"/>
    </xf>
    <xf numFmtId="0" fontId="34" fillId="0" borderId="29" xfId="0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/>
    </xf>
    <xf numFmtId="0" fontId="34" fillId="0" borderId="0" xfId="0" applyFont="1" applyAlignment="1">
      <alignment horizontal="right" vertical="center"/>
    </xf>
    <xf numFmtId="1" fontId="34" fillId="0" borderId="18" xfId="0" applyNumberFormat="1" applyFont="1" applyBorder="1" applyAlignment="1">
      <alignment horizontal="center" vertical="center"/>
    </xf>
    <xf numFmtId="1" fontId="34" fillId="0" borderId="30" xfId="0" applyNumberFormat="1" applyFont="1" applyBorder="1" applyAlignment="1">
      <alignment horizontal="center" vertical="center"/>
    </xf>
    <xf numFmtId="1" fontId="34" fillId="0" borderId="12" xfId="0" applyNumberFormat="1" applyFont="1" applyBorder="1" applyAlignment="1">
      <alignment horizontal="center" vertical="center"/>
    </xf>
    <xf numFmtId="0" fontId="34" fillId="0" borderId="71" xfId="0" applyFont="1" applyBorder="1" applyAlignment="1">
      <alignment horizontal="left"/>
    </xf>
    <xf numFmtId="0" fontId="34" fillId="0" borderId="55" xfId="0" applyFont="1" applyBorder="1" applyAlignment="1">
      <alignment horizontal="center"/>
    </xf>
    <xf numFmtId="0" fontId="34" fillId="0" borderId="70" xfId="0" applyFont="1" applyBorder="1" applyAlignment="1">
      <alignment horizontal="center"/>
    </xf>
    <xf numFmtId="0" fontId="34" fillId="0" borderId="68" xfId="0" applyFont="1" applyBorder="1"/>
    <xf numFmtId="0" fontId="34" fillId="0" borderId="59" xfId="0" applyFont="1" applyBorder="1"/>
    <xf numFmtId="0" fontId="34" fillId="0" borderId="58" xfId="0" applyFont="1" applyBorder="1"/>
    <xf numFmtId="0" fontId="34" fillId="0" borderId="57" xfId="0" applyFont="1" applyBorder="1"/>
    <xf numFmtId="0" fontId="34" fillId="0" borderId="11" xfId="0" applyFont="1" applyBorder="1"/>
    <xf numFmtId="0" fontId="34" fillId="0" borderId="12" xfId="0" applyFont="1" applyBorder="1"/>
    <xf numFmtId="4" fontId="34" fillId="24" borderId="67" xfId="0" applyNumberFormat="1" applyFont="1" applyFill="1" applyBorder="1" applyAlignment="1">
      <alignment horizontal="center" vertical="center"/>
    </xf>
    <xf numFmtId="0" fontId="37" fillId="24" borderId="35" xfId="0" applyFont="1" applyFill="1" applyBorder="1" applyAlignment="1">
      <alignment horizontal="center"/>
    </xf>
    <xf numFmtId="0" fontId="34" fillId="0" borderId="61" xfId="0" applyFont="1" applyBorder="1"/>
    <xf numFmtId="0" fontId="34" fillId="0" borderId="54" xfId="0" applyFont="1" applyBorder="1"/>
    <xf numFmtId="2" fontId="34" fillId="0" borderId="18" xfId="0" applyNumberFormat="1" applyFont="1" applyBorder="1"/>
    <xf numFmtId="0" fontId="37" fillId="24" borderId="16" xfId="0" applyFont="1" applyFill="1" applyBorder="1" applyAlignment="1">
      <alignment horizontal="center" wrapText="1"/>
    </xf>
    <xf numFmtId="0" fontId="37" fillId="24" borderId="29" xfId="0" applyFont="1" applyFill="1" applyBorder="1"/>
    <xf numFmtId="2" fontId="34" fillId="0" borderId="22" xfId="0" applyNumberFormat="1" applyFont="1" applyBorder="1" applyAlignment="1">
      <alignment horizontal="center"/>
    </xf>
    <xf numFmtId="0" fontId="34" fillId="0" borderId="62" xfId="0" applyFont="1" applyBorder="1"/>
    <xf numFmtId="0" fontId="34" fillId="0" borderId="14" xfId="0" applyFont="1" applyBorder="1"/>
    <xf numFmtId="0" fontId="37" fillId="24" borderId="35" xfId="0" applyFont="1" applyFill="1" applyBorder="1" applyAlignment="1">
      <alignment horizontal="center" wrapText="1"/>
    </xf>
    <xf numFmtId="0" fontId="34" fillId="0" borderId="22" xfId="94" applyNumberFormat="1" applyFont="1" applyBorder="1" applyAlignment="1">
      <alignment horizontal="center"/>
    </xf>
    <xf numFmtId="0" fontId="36" fillId="24" borderId="35" xfId="0" applyFont="1" applyFill="1" applyBorder="1" applyAlignment="1">
      <alignment horizontal="center" wrapText="1"/>
    </xf>
    <xf numFmtId="9" fontId="34" fillId="0" borderId="23" xfId="94" applyFont="1" applyBorder="1"/>
    <xf numFmtId="9" fontId="34" fillId="0" borderId="28" xfId="94" applyFont="1" applyBorder="1"/>
    <xf numFmtId="0" fontId="34" fillId="0" borderId="55" xfId="0" applyFont="1" applyBorder="1"/>
    <xf numFmtId="0" fontId="34" fillId="0" borderId="0" xfId="0" applyFont="1" applyAlignment="1">
      <alignment horizontal="center"/>
    </xf>
    <xf numFmtId="0" fontId="34" fillId="0" borderId="12" xfId="0" applyFont="1" applyBorder="1" applyAlignment="1">
      <alignment horizontal="center"/>
    </xf>
    <xf numFmtId="0" fontId="36" fillId="0" borderId="21" xfId="0" applyFont="1" applyBorder="1"/>
    <xf numFmtId="0" fontId="34" fillId="0" borderId="56" xfId="0" applyFont="1" applyBorder="1"/>
    <xf numFmtId="0" fontId="36" fillId="0" borderId="11" xfId="0" applyFont="1" applyBorder="1" applyAlignment="1">
      <alignment horizontal="left"/>
    </xf>
    <xf numFmtId="0" fontId="34" fillId="0" borderId="11" xfId="0" applyFont="1" applyBorder="1" applyAlignment="1">
      <alignment horizontal="left"/>
    </xf>
    <xf numFmtId="0" fontId="34" fillId="0" borderId="38" xfId="0" applyFont="1" applyBorder="1"/>
    <xf numFmtId="0" fontId="34" fillId="0" borderId="78" xfId="0" applyFont="1" applyBorder="1"/>
    <xf numFmtId="0" fontId="34" fillId="0" borderId="39" xfId="0" applyFont="1" applyBorder="1"/>
    <xf numFmtId="0" fontId="34" fillId="0" borderId="36" xfId="0" applyFont="1" applyBorder="1"/>
    <xf numFmtId="0" fontId="34" fillId="0" borderId="37" xfId="0" applyFont="1" applyBorder="1" applyAlignment="1">
      <alignment horizontal="center" wrapText="1"/>
    </xf>
    <xf numFmtId="0" fontId="34" fillId="0" borderId="37" xfId="0" applyFont="1" applyBorder="1"/>
    <xf numFmtId="0" fontId="34" fillId="0" borderId="37" xfId="253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0" fontId="34" fillId="0" borderId="37" xfId="0" applyFont="1" applyBorder="1" applyAlignment="1">
      <alignment vertical="center"/>
    </xf>
    <xf numFmtId="1" fontId="34" fillId="0" borderId="37" xfId="0" applyNumberFormat="1" applyFont="1" applyBorder="1" applyAlignment="1">
      <alignment horizontal="center" vertical="center"/>
    </xf>
    <xf numFmtId="0" fontId="34" fillId="0" borderId="37" xfId="0" applyFont="1" applyBorder="1" applyAlignment="1">
      <alignment horizontal="center"/>
    </xf>
    <xf numFmtId="0" fontId="36" fillId="0" borderId="37" xfId="0" applyFont="1" applyBorder="1" applyAlignment="1" applyProtection="1">
      <alignment horizontal="center"/>
      <protection locked="0"/>
    </xf>
    <xf numFmtId="0" fontId="36" fillId="0" borderId="37" xfId="0" applyFont="1" applyBorder="1" applyAlignment="1">
      <alignment horizontal="center" vertical="center"/>
    </xf>
    <xf numFmtId="4" fontId="34" fillId="0" borderId="37" xfId="0" applyNumberFormat="1" applyFont="1" applyBorder="1" applyAlignment="1">
      <alignment horizontal="center" vertical="center"/>
    </xf>
    <xf numFmtId="0" fontId="36" fillId="0" borderId="37" xfId="0" applyFont="1" applyBorder="1" applyAlignment="1">
      <alignment horizontal="left" vertical="center"/>
    </xf>
    <xf numFmtId="0" fontId="36" fillId="0" borderId="37" xfId="0" applyFont="1" applyBorder="1" applyAlignment="1">
      <alignment horizontal="center"/>
    </xf>
    <xf numFmtId="0" fontId="36" fillId="0" borderId="37" xfId="0" applyFont="1" applyBorder="1" applyAlignment="1">
      <alignment horizontal="center" wrapText="1"/>
    </xf>
    <xf numFmtId="0" fontId="36" fillId="0" borderId="37" xfId="0" applyFont="1" applyBorder="1" applyAlignment="1">
      <alignment wrapText="1"/>
    </xf>
    <xf numFmtId="0" fontId="34" fillId="0" borderId="37" xfId="0" applyFont="1" applyBorder="1" applyAlignment="1">
      <alignment horizontal="right"/>
    </xf>
    <xf numFmtId="0" fontId="34" fillId="0" borderId="79" xfId="0" applyFont="1" applyBorder="1"/>
    <xf numFmtId="0" fontId="34" fillId="0" borderId="80" xfId="0" applyFont="1" applyBorder="1"/>
    <xf numFmtId="0" fontId="34" fillId="0" borderId="81" xfId="0" applyFont="1" applyBorder="1"/>
    <xf numFmtId="0" fontId="39" fillId="0" borderId="0" xfId="88" applyFont="1"/>
    <xf numFmtId="0" fontId="39" fillId="0" borderId="0" xfId="88" applyFont="1" applyAlignment="1">
      <alignment horizontal="center"/>
    </xf>
    <xf numFmtId="0" fontId="39" fillId="0" borderId="38" xfId="88" applyFont="1" applyBorder="1"/>
    <xf numFmtId="0" fontId="39" fillId="0" borderId="78" xfId="88" applyFont="1" applyBorder="1"/>
    <xf numFmtId="0" fontId="39" fillId="0" borderId="78" xfId="88" applyFont="1" applyBorder="1" applyAlignment="1">
      <alignment horizontal="center"/>
    </xf>
    <xf numFmtId="0" fontId="39" fillId="0" borderId="39" xfId="88" applyFont="1" applyBorder="1"/>
    <xf numFmtId="0" fontId="39" fillId="0" borderId="36" xfId="88" applyFont="1" applyBorder="1"/>
    <xf numFmtId="0" fontId="39" fillId="0" borderId="37" xfId="88" applyFont="1" applyBorder="1"/>
    <xf numFmtId="0" fontId="39" fillId="25" borderId="0" xfId="88" applyFont="1" applyFill="1"/>
    <xf numFmtId="0" fontId="39" fillId="25" borderId="82" xfId="88" applyFont="1" applyFill="1" applyBorder="1"/>
    <xf numFmtId="0" fontId="39" fillId="25" borderId="37" xfId="88" applyFont="1" applyFill="1" applyBorder="1"/>
    <xf numFmtId="0" fontId="39" fillId="0" borderId="82" xfId="88" applyFont="1" applyBorder="1"/>
    <xf numFmtId="0" fontId="39" fillId="0" borderId="0" xfId="89" applyFont="1"/>
    <xf numFmtId="0" fontId="39" fillId="0" borderId="36" xfId="89" applyFont="1" applyBorder="1"/>
    <xf numFmtId="0" fontId="39" fillId="0" borderId="37" xfId="89" applyFont="1" applyBorder="1"/>
    <xf numFmtId="0" fontId="41" fillId="0" borderId="0" xfId="89" applyFont="1"/>
    <xf numFmtId="0" fontId="42" fillId="0" borderId="0" xfId="89" applyFont="1"/>
    <xf numFmtId="0" fontId="38" fillId="0" borderId="13" xfId="0" applyFont="1" applyBorder="1" applyAlignment="1">
      <alignment vertical="center" wrapText="1"/>
    </xf>
    <xf numFmtId="0" fontId="38" fillId="0" borderId="14" xfId="0" applyFont="1" applyBorder="1" applyAlignment="1">
      <alignment vertical="center" wrapText="1"/>
    </xf>
    <xf numFmtId="0" fontId="38" fillId="0" borderId="24" xfId="0" applyFont="1" applyBorder="1" applyAlignment="1">
      <alignment vertical="center" wrapText="1"/>
    </xf>
    <xf numFmtId="0" fontId="39" fillId="0" borderId="79" xfId="89" applyFont="1" applyBorder="1"/>
    <xf numFmtId="0" fontId="39" fillId="0" borderId="80" xfId="88" applyFont="1" applyBorder="1"/>
    <xf numFmtId="0" fontId="39" fillId="0" borderId="80" xfId="88" applyFont="1" applyBorder="1" applyAlignment="1">
      <alignment horizontal="center"/>
    </xf>
    <xf numFmtId="0" fontId="39" fillId="0" borderId="81" xfId="88" applyFont="1" applyBorder="1"/>
    <xf numFmtId="0" fontId="34" fillId="0" borderId="29" xfId="73" applyFont="1" applyBorder="1" applyAlignment="1">
      <alignment horizontal="center" vertical="center"/>
    </xf>
    <xf numFmtId="0" fontId="34" fillId="0" borderId="18" xfId="73" applyFont="1" applyBorder="1" applyAlignment="1">
      <alignment horizontal="center" vertical="center"/>
    </xf>
    <xf numFmtId="0" fontId="34" fillId="0" borderId="25" xfId="73" applyFont="1" applyBorder="1" applyAlignment="1">
      <alignment horizontal="center" vertical="center"/>
    </xf>
    <xf numFmtId="0" fontId="36" fillId="0" borderId="21" xfId="126" applyFont="1" applyBorder="1" applyAlignment="1">
      <alignment horizontal="left" vertical="center"/>
    </xf>
    <xf numFmtId="0" fontId="34" fillId="0" borderId="33" xfId="72" applyFont="1" applyBorder="1" applyAlignment="1">
      <alignment horizontal="center" vertical="center"/>
    </xf>
    <xf numFmtId="4" fontId="34" fillId="0" borderId="18" xfId="39" applyNumberFormat="1" applyFont="1" applyBorder="1" applyAlignment="1">
      <alignment vertical="center" wrapText="1"/>
    </xf>
    <xf numFmtId="0" fontId="34" fillId="0" borderId="13" xfId="72" applyFont="1" applyBorder="1" applyAlignment="1">
      <alignment horizontal="left" vertical="center"/>
    </xf>
    <xf numFmtId="0" fontId="36" fillId="29" borderId="42" xfId="72" applyFont="1" applyFill="1" applyBorder="1" applyAlignment="1">
      <alignment vertical="center"/>
    </xf>
    <xf numFmtId="0" fontId="36" fillId="29" borderId="57" xfId="72" applyFont="1" applyFill="1" applyBorder="1" applyAlignment="1">
      <alignment vertical="center"/>
    </xf>
    <xf numFmtId="0" fontId="34" fillId="0" borderId="51" xfId="72" applyFont="1" applyBorder="1" applyAlignment="1">
      <alignment horizontal="center" vertical="center"/>
    </xf>
    <xf numFmtId="0" fontId="34" fillId="0" borderId="11" xfId="72" applyFont="1" applyBorder="1" applyAlignment="1">
      <alignment horizontal="left" vertical="center"/>
    </xf>
    <xf numFmtId="0" fontId="34" fillId="0" borderId="0" xfId="73" applyFont="1" applyAlignment="1">
      <alignment horizontal="center" vertical="center"/>
    </xf>
    <xf numFmtId="0" fontId="34" fillId="0" borderId="0" xfId="73" applyFont="1" applyAlignment="1">
      <alignment horizontal="left" vertical="center" wrapText="1"/>
    </xf>
    <xf numFmtId="4" fontId="34" fillId="0" borderId="48" xfId="39" applyNumberFormat="1" applyFont="1" applyBorder="1" applyAlignment="1">
      <alignment vertical="center" wrapText="1"/>
    </xf>
    <xf numFmtId="0" fontId="34" fillId="0" borderId="18" xfId="72" applyFont="1" applyBorder="1" applyAlignment="1">
      <alignment horizontal="left" vertical="center"/>
    </xf>
    <xf numFmtId="0" fontId="34" fillId="0" borderId="14" xfId="88" applyFont="1" applyBorder="1"/>
    <xf numFmtId="0" fontId="34" fillId="0" borderId="14" xfId="88" applyFont="1" applyBorder="1" applyAlignment="1">
      <alignment horizontal="center"/>
    </xf>
    <xf numFmtId="0" fontId="36" fillId="29" borderId="43" xfId="72" applyFont="1" applyFill="1" applyBorder="1" applyAlignment="1">
      <alignment vertical="center"/>
    </xf>
    <xf numFmtId="0" fontId="36" fillId="29" borderId="58" xfId="72" applyFont="1" applyFill="1" applyBorder="1" applyAlignment="1">
      <alignment vertical="center"/>
    </xf>
    <xf numFmtId="0" fontId="34" fillId="0" borderId="18" xfId="72" applyFont="1" applyBorder="1" applyAlignment="1">
      <alignment horizontal="center" vertical="center"/>
    </xf>
    <xf numFmtId="0" fontId="34" fillId="0" borderId="75" xfId="72" applyFont="1" applyBorder="1" applyAlignment="1">
      <alignment horizontal="center" vertical="center"/>
    </xf>
    <xf numFmtId="0" fontId="34" fillId="0" borderId="75" xfId="73" applyFont="1" applyBorder="1" applyAlignment="1">
      <alignment horizontal="center" vertical="center"/>
    </xf>
    <xf numFmtId="0" fontId="34" fillId="0" borderId="22" xfId="72" applyFont="1" applyBorder="1" applyAlignment="1">
      <alignment horizontal="left" vertical="center" wrapText="1"/>
    </xf>
    <xf numFmtId="0" fontId="34" fillId="0" borderId="23" xfId="72" applyFont="1" applyBorder="1" applyAlignment="1">
      <alignment horizontal="center" vertical="center"/>
    </xf>
    <xf numFmtId="4" fontId="34" fillId="0" borderId="23" xfId="39" applyNumberFormat="1" applyFont="1" applyBorder="1" applyAlignment="1">
      <alignment vertical="center" wrapText="1"/>
    </xf>
    <xf numFmtId="4" fontId="34" fillId="29" borderId="0" xfId="39" applyNumberFormat="1" applyFont="1" applyFill="1" applyAlignment="1">
      <alignment vertical="center" wrapText="1"/>
    </xf>
    <xf numFmtId="4" fontId="34" fillId="29" borderId="23" xfId="39" applyNumberFormat="1" applyFont="1" applyFill="1" applyBorder="1" applyAlignment="1">
      <alignment vertical="center" wrapText="1"/>
    </xf>
    <xf numFmtId="2" fontId="34" fillId="0" borderId="14" xfId="72" applyNumberFormat="1" applyFont="1" applyBorder="1" applyAlignment="1">
      <alignment horizontal="center" vertical="center"/>
    </xf>
    <xf numFmtId="0" fontId="34" fillId="0" borderId="14" xfId="72" applyFont="1" applyBorder="1" applyAlignment="1">
      <alignment horizontal="left" vertical="center"/>
    </xf>
    <xf numFmtId="0" fontId="34" fillId="0" borderId="14" xfId="72" applyFont="1" applyBorder="1" applyAlignment="1">
      <alignment horizontal="center" vertical="center"/>
    </xf>
    <xf numFmtId="0" fontId="34" fillId="0" borderId="18" xfId="72" applyFont="1" applyBorder="1" applyAlignment="1">
      <alignment horizontal="left" vertical="center" wrapText="1"/>
    </xf>
    <xf numFmtId="0" fontId="34" fillId="0" borderId="14" xfId="72" applyFont="1" applyBorder="1" applyAlignment="1">
      <alignment horizontal="left" vertical="center" wrapText="1"/>
    </xf>
    <xf numFmtId="49" fontId="36" fillId="0" borderId="0" xfId="129" applyNumberFormat="1" applyFont="1" applyAlignment="1">
      <alignment horizontal="right" vertical="center"/>
    </xf>
    <xf numFmtId="0" fontId="34" fillId="0" borderId="0" xfId="126" applyFont="1"/>
    <xf numFmtId="0" fontId="34" fillId="0" borderId="0" xfId="126" applyFont="1" applyAlignment="1">
      <alignment horizontal="center"/>
    </xf>
    <xf numFmtId="0" fontId="34" fillId="0" borderId="0" xfId="124" applyFont="1" applyAlignment="1">
      <alignment horizontal="center" vertical="center"/>
    </xf>
    <xf numFmtId="9" fontId="34" fillId="0" borderId="22" xfId="127" applyNumberFormat="1" applyFont="1" applyBorder="1" applyAlignment="1">
      <alignment horizontal="center" vertical="center"/>
    </xf>
    <xf numFmtId="0" fontId="34" fillId="0" borderId="21" xfId="126" applyFont="1" applyBorder="1" applyAlignment="1">
      <alignment horizontal="left" vertical="center" wrapText="1"/>
    </xf>
    <xf numFmtId="0" fontId="34" fillId="0" borderId="23" xfId="126" applyFont="1" applyBorder="1" applyAlignment="1">
      <alignment horizontal="right" vertical="center"/>
    </xf>
    <xf numFmtId="0" fontId="34" fillId="0" borderId="0" xfId="126" applyFont="1" applyAlignment="1">
      <alignment horizontal="center" vertical="center" wrapText="1"/>
    </xf>
    <xf numFmtId="0" fontId="36" fillId="0" borderId="27" xfId="126" applyFont="1" applyBorder="1" applyAlignment="1">
      <alignment horizontal="left" vertical="center"/>
    </xf>
    <xf numFmtId="9" fontId="34" fillId="0" borderId="31" xfId="127" applyNumberFormat="1" applyFont="1" applyBorder="1" applyAlignment="1">
      <alignment horizontal="center" vertical="center"/>
    </xf>
    <xf numFmtId="0" fontId="34" fillId="0" borderId="28" xfId="126" applyFont="1" applyBorder="1" applyAlignment="1">
      <alignment vertical="center"/>
    </xf>
    <xf numFmtId="2" fontId="34" fillId="0" borderId="0" xfId="126" applyNumberFormat="1" applyFont="1"/>
    <xf numFmtId="39" fontId="36" fillId="0" borderId="0" xfId="127" applyNumberFormat="1" applyFont="1" applyAlignment="1">
      <alignment vertical="center"/>
    </xf>
    <xf numFmtId="0" fontId="36" fillId="0" borderId="34" xfId="78" applyFont="1" applyBorder="1" applyAlignment="1">
      <alignment vertical="center"/>
    </xf>
    <xf numFmtId="0" fontId="34" fillId="0" borderId="61" xfId="0" applyFont="1" applyBorder="1" applyAlignment="1">
      <alignment vertical="center" wrapText="1"/>
    </xf>
    <xf numFmtId="0" fontId="34" fillId="0" borderId="54" xfId="0" applyFont="1" applyBorder="1" applyAlignment="1">
      <alignment vertical="center" wrapText="1"/>
    </xf>
    <xf numFmtId="0" fontId="34" fillId="0" borderId="63" xfId="0" applyFont="1" applyBorder="1" applyAlignment="1">
      <alignment vertical="center" wrapText="1"/>
    </xf>
    <xf numFmtId="0" fontId="34" fillId="0" borderId="11" xfId="0" applyFont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34" fillId="0" borderId="44" xfId="0" applyFont="1" applyBorder="1" applyAlignment="1">
      <alignment vertical="center" wrapText="1"/>
    </xf>
    <xf numFmtId="0" fontId="34" fillId="0" borderId="18" xfId="0" applyFont="1" applyBorder="1" applyAlignment="1">
      <alignment vertical="center" wrapText="1"/>
    </xf>
    <xf numFmtId="0" fontId="34" fillId="0" borderId="18" xfId="0" applyFont="1" applyBorder="1" applyAlignment="1">
      <alignment vertical="center"/>
    </xf>
    <xf numFmtId="0" fontId="34" fillId="0" borderId="87" xfId="0" applyFont="1" applyBorder="1" applyAlignment="1">
      <alignment wrapText="1"/>
    </xf>
    <xf numFmtId="0" fontId="34" fillId="0" borderId="87" xfId="0" applyFont="1" applyBorder="1"/>
    <xf numFmtId="0" fontId="34" fillId="0" borderId="18" xfId="0" applyFont="1" applyBorder="1" applyAlignment="1">
      <alignment wrapText="1"/>
    </xf>
    <xf numFmtId="4" fontId="34" fillId="0" borderId="18" xfId="0" applyNumberFormat="1" applyFont="1" applyBorder="1"/>
    <xf numFmtId="0" fontId="34" fillId="0" borderId="89" xfId="0" applyFont="1" applyBorder="1" applyAlignment="1">
      <alignment wrapText="1"/>
    </xf>
    <xf numFmtId="0" fontId="34" fillId="0" borderId="89" xfId="0" applyFont="1" applyBorder="1"/>
    <xf numFmtId="4" fontId="34" fillId="0" borderId="89" xfId="0" applyNumberFormat="1" applyFont="1" applyBorder="1"/>
    <xf numFmtId="0" fontId="34" fillId="0" borderId="90" xfId="0" applyFont="1" applyBorder="1" applyAlignment="1">
      <alignment wrapText="1"/>
    </xf>
    <xf numFmtId="0" fontId="34" fillId="0" borderId="90" xfId="0" applyFont="1" applyBorder="1"/>
    <xf numFmtId="0" fontId="34" fillId="0" borderId="0" xfId="89" applyFont="1"/>
    <xf numFmtId="4" fontId="34" fillId="29" borderId="18" xfId="39" applyNumberFormat="1" applyFont="1" applyFill="1" applyBorder="1" applyAlignment="1">
      <alignment vertical="center" wrapText="1"/>
    </xf>
    <xf numFmtId="0" fontId="34" fillId="0" borderId="25" xfId="72" applyFont="1" applyBorder="1" applyAlignment="1">
      <alignment horizontal="left" vertical="center"/>
    </xf>
    <xf numFmtId="0" fontId="34" fillId="0" borderId="25" xfId="0" applyFont="1" applyBorder="1" applyAlignment="1">
      <alignment vertical="center" wrapText="1"/>
    </xf>
    <xf numFmtId="0" fontId="34" fillId="0" borderId="25" xfId="0" applyFont="1" applyBorder="1" applyAlignment="1">
      <alignment vertical="center"/>
    </xf>
    <xf numFmtId="0" fontId="36" fillId="29" borderId="18" xfId="72" applyFont="1" applyFill="1" applyBorder="1" applyAlignment="1">
      <alignment vertical="center"/>
    </xf>
    <xf numFmtId="0" fontId="40" fillId="0" borderId="75" xfId="124" applyFont="1" applyBorder="1" applyAlignment="1">
      <alignment horizontal="center" vertical="center" wrapText="1"/>
    </xf>
    <xf numFmtId="0" fontId="40" fillId="0" borderId="64" xfId="124" applyFont="1" applyBorder="1" applyAlignment="1">
      <alignment horizontal="center" vertical="center" wrapText="1"/>
    </xf>
    <xf numFmtId="0" fontId="34" fillId="0" borderId="25" xfId="73" applyFont="1" applyBorder="1" applyAlignment="1">
      <alignment horizontal="left" vertical="center" wrapText="1"/>
    </xf>
    <xf numFmtId="4" fontId="34" fillId="0" borderId="25" xfId="39" applyNumberFormat="1" applyFont="1" applyBorder="1" applyAlignment="1">
      <alignment vertical="center" wrapText="1"/>
    </xf>
    <xf numFmtId="0" fontId="40" fillId="29" borderId="18" xfId="72" applyFont="1" applyFill="1" applyBorder="1" applyAlignment="1">
      <alignment vertical="center"/>
    </xf>
    <xf numFmtId="0" fontId="34" fillId="0" borderId="22" xfId="0" applyFont="1" applyBorder="1" applyAlignment="1">
      <alignment horizontal="center"/>
    </xf>
    <xf numFmtId="0" fontId="34" fillId="0" borderId="22" xfId="0" applyFont="1" applyBorder="1"/>
    <xf numFmtId="0" fontId="34" fillId="0" borderId="31" xfId="0" applyFont="1" applyBorder="1"/>
    <xf numFmtId="0" fontId="37" fillId="24" borderId="16" xfId="0" applyFont="1" applyFill="1" applyBorder="1" applyAlignment="1">
      <alignment horizontal="center"/>
    </xf>
    <xf numFmtId="0" fontId="37" fillId="24" borderId="17" xfId="0" applyFont="1" applyFill="1" applyBorder="1" applyAlignment="1">
      <alignment horizontal="center" wrapText="1"/>
    </xf>
    <xf numFmtId="0" fontId="36" fillId="0" borderId="0" xfId="0" applyFont="1" applyAlignment="1">
      <alignment horizontal="center"/>
    </xf>
    <xf numFmtId="0" fontId="36" fillId="0" borderId="58" xfId="0" applyFont="1" applyBorder="1" applyAlignment="1">
      <alignment horizontal="center"/>
    </xf>
    <xf numFmtId="168" fontId="34" fillId="0" borderId="55" xfId="0" applyNumberFormat="1" applyFont="1" applyBorder="1" applyAlignment="1">
      <alignment vertical="center"/>
    </xf>
    <xf numFmtId="168" fontId="34" fillId="0" borderId="22" xfId="0" applyNumberFormat="1" applyFont="1" applyBorder="1" applyAlignment="1">
      <alignment vertical="center"/>
    </xf>
    <xf numFmtId="168" fontId="34" fillId="0" borderId="84" xfId="0" applyNumberFormat="1" applyFont="1" applyBorder="1" applyAlignment="1">
      <alignment vertical="center"/>
    </xf>
    <xf numFmtId="168" fontId="36" fillId="29" borderId="18" xfId="39" applyNumberFormat="1" applyFont="1" applyFill="1" applyBorder="1" applyAlignment="1">
      <alignment horizontal="right" vertical="center"/>
    </xf>
    <xf numFmtId="168" fontId="34" fillId="0" borderId="25" xfId="39" applyNumberFormat="1" applyFont="1" applyBorder="1" applyAlignment="1">
      <alignment horizontal="right" vertical="center"/>
    </xf>
    <xf numFmtId="168" fontId="34" fillId="0" borderId="18" xfId="39" applyNumberFormat="1" applyFont="1" applyBorder="1" applyAlignment="1">
      <alignment horizontal="right" vertical="center"/>
    </xf>
    <xf numFmtId="168" fontId="36" fillId="29" borderId="12" xfId="39" applyNumberFormat="1" applyFont="1" applyFill="1" applyBorder="1" applyAlignment="1">
      <alignment horizontal="right" vertical="center"/>
    </xf>
    <xf numFmtId="170" fontId="36" fillId="0" borderId="0" xfId="129" applyNumberFormat="1" applyFont="1" applyAlignment="1">
      <alignment vertical="center"/>
    </xf>
    <xf numFmtId="173" fontId="39" fillId="0" borderId="37" xfId="89" applyNumberFormat="1" applyFont="1" applyBorder="1"/>
    <xf numFmtId="170" fontId="36" fillId="26" borderId="46" xfId="60" applyNumberFormat="1" applyFont="1" applyFill="1" applyBorder="1" applyAlignment="1">
      <alignment horizontal="center" vertical="center"/>
    </xf>
    <xf numFmtId="174" fontId="39" fillId="0" borderId="37" xfId="89" applyNumberFormat="1" applyFont="1" applyBorder="1"/>
    <xf numFmtId="170" fontId="36" fillId="26" borderId="18" xfId="60" applyNumberFormat="1" applyFont="1" applyFill="1" applyBorder="1" applyAlignment="1">
      <alignment horizontal="center" vertical="center"/>
    </xf>
    <xf numFmtId="175" fontId="39" fillId="0" borderId="80" xfId="34" applyNumberFormat="1" applyFont="1" applyBorder="1"/>
    <xf numFmtId="0" fontId="34" fillId="0" borderId="54" xfId="0" applyFont="1" applyBorder="1" applyAlignment="1">
      <alignment horizontal="center"/>
    </xf>
    <xf numFmtId="3" fontId="34" fillId="0" borderId="18" xfId="34" applyNumberFormat="1" applyFont="1" applyBorder="1" applyAlignment="1">
      <alignment horizontal="center"/>
    </xf>
    <xf numFmtId="9" fontId="34" fillId="0" borderId="22" xfId="94" applyFont="1" applyBorder="1" applyAlignment="1">
      <alignment horizontal="center"/>
    </xf>
    <xf numFmtId="10" fontId="34" fillId="0" borderId="18" xfId="94" applyNumberFormat="1" applyFont="1" applyBorder="1" applyAlignment="1">
      <alignment horizontal="center"/>
    </xf>
    <xf numFmtId="4" fontId="34" fillId="0" borderId="22" xfId="0" applyNumberFormat="1" applyFont="1" applyBorder="1" applyAlignment="1">
      <alignment horizontal="center"/>
    </xf>
    <xf numFmtId="4" fontId="34" fillId="0" borderId="62" xfId="0" applyNumberFormat="1" applyFont="1" applyBorder="1"/>
    <xf numFmtId="4" fontId="34" fillId="0" borderId="14" xfId="0" applyNumberFormat="1" applyFont="1" applyBorder="1"/>
    <xf numFmtId="0" fontId="0" fillId="0" borderId="98" xfId="0" applyBorder="1" applyAlignment="1">
      <alignment horizontal="center" vertical="center" wrapText="1"/>
    </xf>
    <xf numFmtId="0" fontId="47" fillId="32" borderId="98" xfId="0" applyFont="1" applyFill="1" applyBorder="1" applyAlignment="1">
      <alignment vertical="center" wrapText="1"/>
    </xf>
    <xf numFmtId="0" fontId="46" fillId="31" borderId="98" xfId="0" applyFont="1" applyFill="1" applyBorder="1" applyAlignment="1">
      <alignment horizontal="center" vertical="center" wrapText="1"/>
    </xf>
    <xf numFmtId="0" fontId="47" fillId="0" borderId="98" xfId="0" applyFont="1" applyBorder="1" applyAlignment="1">
      <alignment vertical="center" wrapText="1"/>
    </xf>
    <xf numFmtId="0" fontId="47" fillId="33" borderId="98" xfId="0" applyFont="1" applyFill="1" applyBorder="1" applyAlignment="1">
      <alignment vertical="center" wrapText="1"/>
    </xf>
    <xf numFmtId="9" fontId="1" fillId="0" borderId="98" xfId="0" applyNumberFormat="1" applyFont="1" applyBorder="1" applyAlignment="1">
      <alignment horizontal="center" vertical="center" wrapText="1"/>
    </xf>
    <xf numFmtId="0" fontId="48" fillId="33" borderId="98" xfId="0" applyFont="1" applyFill="1" applyBorder="1" applyAlignment="1">
      <alignment vertical="center" wrapText="1"/>
    </xf>
    <xf numFmtId="0" fontId="38" fillId="25" borderId="0" xfId="88" applyFont="1" applyFill="1"/>
    <xf numFmtId="0" fontId="38" fillId="0" borderId="0" xfId="88" applyFont="1"/>
    <xf numFmtId="0" fontId="38" fillId="0" borderId="0" xfId="88" applyFont="1" applyAlignment="1">
      <alignment horizontal="center"/>
    </xf>
    <xf numFmtId="0" fontId="0" fillId="0" borderId="42" xfId="0" applyBorder="1"/>
    <xf numFmtId="0" fontId="34" fillId="0" borderId="18" xfId="0" applyFont="1" applyBorder="1"/>
    <xf numFmtId="0" fontId="34" fillId="0" borderId="0" xfId="0" applyFont="1"/>
    <xf numFmtId="0" fontId="37" fillId="24" borderId="29" xfId="0" applyFont="1" applyFill="1" applyBorder="1" applyAlignment="1">
      <alignment horizontal="center" wrapText="1"/>
    </xf>
    <xf numFmtId="0" fontId="37" fillId="24" borderId="69" xfId="0" applyFont="1" applyFill="1" applyBorder="1" applyAlignment="1">
      <alignment horizontal="center" vertical="center"/>
    </xf>
    <xf numFmtId="4" fontId="34" fillId="0" borderId="18" xfId="0" applyNumberFormat="1" applyFont="1" applyBorder="1" applyAlignment="1">
      <alignment horizontal="center"/>
    </xf>
    <xf numFmtId="0" fontId="37" fillId="24" borderId="29" xfId="0" applyFont="1" applyFill="1" applyBorder="1" applyAlignment="1">
      <alignment horizontal="center"/>
    </xf>
    <xf numFmtId="0" fontId="34" fillId="0" borderId="27" xfId="0" applyFont="1" applyBorder="1"/>
    <xf numFmtId="0" fontId="34" fillId="24" borderId="67" xfId="0" applyFont="1" applyFill="1" applyBorder="1" applyAlignment="1">
      <alignment horizontal="center" vertical="center"/>
    </xf>
    <xf numFmtId="0" fontId="34" fillId="0" borderId="20" xfId="0" applyFont="1" applyBorder="1"/>
    <xf numFmtId="0" fontId="36" fillId="0" borderId="60" xfId="0" applyFont="1" applyBorder="1" applyAlignment="1">
      <alignment horizontal="right"/>
    </xf>
    <xf numFmtId="0" fontId="0" fillId="0" borderId="43" xfId="0" applyBorder="1"/>
    <xf numFmtId="2" fontId="34" fillId="0" borderId="18" xfId="0" applyNumberFormat="1" applyFont="1" applyBorder="1" applyAlignment="1">
      <alignment horizontal="center"/>
    </xf>
    <xf numFmtId="0" fontId="37" fillId="24" borderId="45" xfId="0" applyFont="1" applyFill="1" applyBorder="1" applyAlignment="1">
      <alignment horizontal="center"/>
    </xf>
    <xf numFmtId="0" fontId="34" fillId="0" borderId="0" xfId="0" applyFont="1" applyAlignment="1">
      <alignment horizontal="left"/>
    </xf>
    <xf numFmtId="0" fontId="0" fillId="33" borderId="98" xfId="0" applyFill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0" fillId="32" borderId="98" xfId="0" applyFill="1" applyBorder="1" applyAlignment="1">
      <alignment vertical="center" wrapText="1"/>
    </xf>
    <xf numFmtId="166" fontId="34" fillId="0" borderId="25" xfId="62" applyNumberFormat="1" applyFont="1" applyBorder="1" applyAlignment="1">
      <alignment horizontal="right" vertical="center" wrapText="1"/>
    </xf>
    <xf numFmtId="166" fontId="34" fillId="0" borderId="49" xfId="62" applyNumberFormat="1" applyFont="1" applyBorder="1" applyAlignment="1">
      <alignment horizontal="right" vertical="center" wrapText="1"/>
    </xf>
    <xf numFmtId="166" fontId="34" fillId="0" borderId="18" xfId="62" applyNumberFormat="1" applyFont="1" applyBorder="1" applyAlignment="1">
      <alignment horizontal="right" vertical="center" wrapText="1"/>
    </xf>
    <xf numFmtId="166" fontId="34" fillId="0" borderId="46" xfId="62" applyNumberFormat="1" applyFont="1" applyBorder="1" applyAlignment="1">
      <alignment horizontal="right" vertical="center" wrapText="1"/>
    </xf>
    <xf numFmtId="166" fontId="34" fillId="0" borderId="44" xfId="62" applyNumberFormat="1" applyFont="1" applyBorder="1" applyAlignment="1">
      <alignment horizontal="right" vertical="center" wrapText="1"/>
    </xf>
    <xf numFmtId="167" fontId="36" fillId="0" borderId="49" xfId="39" applyNumberFormat="1" applyFont="1" applyBorder="1" applyAlignment="1">
      <alignment horizontal="right" vertical="center"/>
    </xf>
    <xf numFmtId="166" fontId="34" fillId="29" borderId="18" xfId="62" applyNumberFormat="1" applyFont="1" applyFill="1" applyBorder="1" applyAlignment="1">
      <alignment horizontal="right" vertical="center" wrapText="1"/>
    </xf>
    <xf numFmtId="169" fontId="34" fillId="0" borderId="89" xfId="0" applyNumberFormat="1" applyFont="1" applyBorder="1"/>
    <xf numFmtId="169" fontId="34" fillId="0" borderId="87" xfId="0" applyNumberFormat="1" applyFont="1" applyBorder="1"/>
    <xf numFmtId="167" fontId="36" fillId="0" borderId="40" xfId="39" applyNumberFormat="1" applyFont="1" applyBorder="1" applyAlignment="1">
      <alignment horizontal="right" vertical="center"/>
    </xf>
    <xf numFmtId="166" fontId="34" fillId="0" borderId="30" xfId="62" applyNumberFormat="1" applyFont="1" applyBorder="1" applyAlignment="1">
      <alignment horizontal="right" vertical="center" wrapText="1"/>
    </xf>
    <xf numFmtId="167" fontId="36" fillId="0" borderId="18" xfId="39" applyNumberFormat="1" applyFont="1" applyBorder="1" applyAlignment="1">
      <alignment horizontal="right" vertical="center"/>
    </xf>
    <xf numFmtId="166" fontId="34" fillId="29" borderId="0" xfId="62" applyNumberFormat="1" applyFont="1" applyFill="1" applyAlignment="1">
      <alignment horizontal="right" vertical="center" wrapText="1"/>
    </xf>
    <xf numFmtId="169" fontId="34" fillId="0" borderId="90" xfId="0" applyNumberFormat="1" applyFont="1" applyBorder="1"/>
    <xf numFmtId="166" fontId="34" fillId="0" borderId="24" xfId="62" applyNumberFormat="1" applyFont="1" applyBorder="1" applyAlignment="1">
      <alignment horizontal="right" vertical="center" wrapText="1"/>
    </xf>
    <xf numFmtId="171" fontId="36" fillId="27" borderId="43" xfId="72" applyNumberFormat="1" applyFont="1" applyFill="1" applyBorder="1" applyAlignment="1">
      <alignment vertical="center"/>
    </xf>
    <xf numFmtId="171" fontId="36" fillId="0" borderId="35" xfId="127" applyNumberFormat="1" applyFont="1" applyBorder="1" applyAlignment="1">
      <alignment vertical="center"/>
    </xf>
    <xf numFmtId="171" fontId="36" fillId="0" borderId="30" xfId="127" applyNumberFormat="1" applyFont="1" applyBorder="1" applyAlignment="1">
      <alignment vertical="center"/>
    </xf>
    <xf numFmtId="172" fontId="34" fillId="0" borderId="30" xfId="127" applyNumberFormat="1" applyFont="1" applyBorder="1" applyAlignment="1">
      <alignment vertical="center"/>
    </xf>
    <xf numFmtId="172" fontId="34" fillId="0" borderId="22" xfId="127" applyNumberFormat="1" applyFont="1" applyBorder="1" applyAlignment="1">
      <alignment vertical="center"/>
    </xf>
    <xf numFmtId="172" fontId="36" fillId="0" borderId="30" xfId="127" applyNumberFormat="1" applyFont="1" applyBorder="1" applyAlignment="1">
      <alignment vertical="center"/>
    </xf>
    <xf numFmtId="172" fontId="36" fillId="0" borderId="31" xfId="127" applyNumberFormat="1" applyFont="1" applyBorder="1" applyAlignment="1">
      <alignment vertical="center"/>
    </xf>
    <xf numFmtId="172" fontId="34" fillId="0" borderId="0" xfId="127" applyNumberFormat="1" applyFont="1"/>
    <xf numFmtId="10" fontId="34" fillId="27" borderId="30" xfId="94" applyNumberFormat="1" applyFont="1" applyFill="1" applyBorder="1" applyAlignment="1">
      <alignment horizontal="center" vertical="center"/>
    </xf>
    <xf numFmtId="178" fontId="34" fillId="0" borderId="18" xfId="34" applyFont="1" applyBorder="1"/>
    <xf numFmtId="178" fontId="34" fillId="0" borderId="30" xfId="34" applyFont="1" applyBorder="1"/>
    <xf numFmtId="178" fontId="34" fillId="0" borderId="37" xfId="34" applyFont="1" applyBorder="1"/>
    <xf numFmtId="178" fontId="34" fillId="0" borderId="62" xfId="34" applyFont="1" applyBorder="1"/>
    <xf numFmtId="178" fontId="34" fillId="0" borderId="60" xfId="0" applyNumberFormat="1" applyFont="1" applyBorder="1"/>
    <xf numFmtId="178" fontId="34" fillId="0" borderId="37" xfId="0" applyNumberFormat="1" applyFont="1" applyBorder="1"/>
    <xf numFmtId="179" fontId="34" fillId="0" borderId="18" xfId="0" applyNumberFormat="1" applyFont="1" applyBorder="1"/>
    <xf numFmtId="178" fontId="34" fillId="0" borderId="18" xfId="34" applyFont="1" applyBorder="1" applyAlignment="1">
      <alignment horizontal="center"/>
    </xf>
    <xf numFmtId="179" fontId="34" fillId="0" borderId="20" xfId="0" applyNumberFormat="1" applyFont="1" applyBorder="1"/>
    <xf numFmtId="178" fontId="34" fillId="0" borderId="41" xfId="34" applyFont="1" applyBorder="1"/>
    <xf numFmtId="178" fontId="34" fillId="0" borderId="60" xfId="34" applyFont="1" applyBorder="1"/>
    <xf numFmtId="178" fontId="34" fillId="0" borderId="40" xfId="34" applyFont="1" applyBorder="1"/>
    <xf numFmtId="165" fontId="34" fillId="0" borderId="25" xfId="0" applyNumberFormat="1" applyFont="1" applyBorder="1" applyAlignment="1">
      <alignment horizontal="center" wrapText="1"/>
    </xf>
    <xf numFmtId="178" fontId="34" fillId="0" borderId="46" xfId="34" applyFont="1" applyBorder="1" applyAlignment="1">
      <alignment horizontal="center" wrapText="1"/>
    </xf>
    <xf numFmtId="178" fontId="34" fillId="0" borderId="37" xfId="34" applyFont="1" applyBorder="1" applyAlignment="1">
      <alignment horizontal="center" wrapText="1"/>
    </xf>
    <xf numFmtId="165" fontId="34" fillId="24" borderId="60" xfId="0" applyNumberFormat="1" applyFont="1" applyFill="1" applyBorder="1"/>
    <xf numFmtId="165" fontId="34" fillId="0" borderId="37" xfId="0" applyNumberFormat="1" applyFont="1" applyBorder="1"/>
    <xf numFmtId="43" fontId="34" fillId="0" borderId="22" xfId="34" applyNumberFormat="1" applyFont="1" applyBorder="1"/>
    <xf numFmtId="43" fontId="34" fillId="0" borderId="30" xfId="34" applyNumberFormat="1" applyFont="1" applyBorder="1"/>
    <xf numFmtId="43" fontId="34" fillId="0" borderId="37" xfId="34" applyNumberFormat="1" applyFont="1" applyBorder="1"/>
    <xf numFmtId="43" fontId="34" fillId="0" borderId="31" xfId="34" applyNumberFormat="1" applyFont="1" applyBorder="1"/>
    <xf numFmtId="43" fontId="34" fillId="0" borderId="60" xfId="0" applyNumberFormat="1" applyFont="1" applyBorder="1"/>
    <xf numFmtId="43" fontId="34" fillId="0" borderId="37" xfId="0" applyNumberFormat="1" applyFont="1" applyBorder="1"/>
    <xf numFmtId="43" fontId="34" fillId="24" borderId="60" xfId="0" applyNumberFormat="1" applyFont="1" applyFill="1" applyBorder="1"/>
    <xf numFmtId="180" fontId="47" fillId="32" borderId="98" xfId="0" applyNumberFormat="1" applyFont="1" applyFill="1" applyBorder="1" applyAlignment="1">
      <alignment vertical="center" wrapText="1"/>
    </xf>
    <xf numFmtId="181" fontId="1" fillId="0" borderId="98" xfId="0" applyNumberFormat="1" applyFont="1" applyBorder="1" applyAlignment="1">
      <alignment horizontal="center" vertical="center" wrapText="1"/>
    </xf>
    <xf numFmtId="180" fontId="0" fillId="0" borderId="98" xfId="0" applyNumberFormat="1" applyBorder="1" applyAlignment="1">
      <alignment vertical="center" wrapText="1"/>
    </xf>
    <xf numFmtId="180" fontId="1" fillId="0" borderId="98" xfId="0" applyNumberFormat="1" applyFont="1" applyBorder="1" applyAlignment="1">
      <alignment vertical="center" wrapText="1"/>
    </xf>
    <xf numFmtId="10" fontId="1" fillId="0" borderId="98" xfId="0" applyNumberFormat="1" applyFont="1" applyBorder="1" applyAlignment="1">
      <alignment horizontal="center" vertical="center" wrapText="1"/>
    </xf>
    <xf numFmtId="10" fontId="47" fillId="33" borderId="98" xfId="0" applyNumberFormat="1" applyFont="1" applyFill="1" applyBorder="1" applyAlignment="1">
      <alignment horizontal="center" vertical="center" wrapText="1"/>
    </xf>
    <xf numFmtId="180" fontId="47" fillId="33" borderId="98" xfId="0" applyNumberFormat="1" applyFont="1" applyFill="1" applyBorder="1" applyAlignment="1">
      <alignment vertical="center" wrapText="1"/>
    </xf>
    <xf numFmtId="10" fontId="0" fillId="0" borderId="98" xfId="0" applyNumberFormat="1" applyBorder="1" applyAlignment="1">
      <alignment horizontal="center" vertical="center" wrapText="1"/>
    </xf>
    <xf numFmtId="167" fontId="1" fillId="0" borderId="98" xfId="0" applyNumberFormat="1" applyFont="1" applyBorder="1" applyAlignment="1">
      <alignment horizontal="center" vertical="center" wrapText="1"/>
    </xf>
    <xf numFmtId="0" fontId="1" fillId="0" borderId="0" xfId="0" applyFont="1"/>
    <xf numFmtId="164" fontId="36" fillId="0" borderId="49" xfId="39" applyNumberFormat="1" applyFont="1" applyBorder="1" applyAlignment="1">
      <alignment horizontal="right" vertical="center"/>
    </xf>
    <xf numFmtId="164" fontId="34" fillId="0" borderId="25" xfId="62" applyNumberFormat="1" applyFont="1" applyBorder="1" applyAlignment="1">
      <alignment horizontal="right" vertical="center" wrapText="1"/>
    </xf>
    <xf numFmtId="164" fontId="34" fillId="0" borderId="49" xfId="62" applyNumberFormat="1" applyFont="1" applyBorder="1" applyAlignment="1">
      <alignment horizontal="right" vertical="center" wrapText="1"/>
    </xf>
    <xf numFmtId="164" fontId="34" fillId="0" borderId="18" xfId="62" applyNumberFormat="1" applyFont="1" applyBorder="1" applyAlignment="1">
      <alignment horizontal="right" vertical="center" wrapText="1"/>
    </xf>
    <xf numFmtId="164" fontId="34" fillId="0" borderId="46" xfId="62" applyNumberFormat="1" applyFont="1" applyBorder="1" applyAlignment="1">
      <alignment horizontal="right" vertical="center" wrapText="1"/>
    </xf>
    <xf numFmtId="164" fontId="34" fillId="0" borderId="55" xfId="0" applyNumberFormat="1" applyFont="1" applyBorder="1" applyAlignment="1">
      <alignment vertical="center"/>
    </xf>
    <xf numFmtId="164" fontId="34" fillId="0" borderId="22" xfId="0" applyNumberFormat="1" applyFont="1" applyBorder="1" applyAlignment="1">
      <alignment vertical="center"/>
    </xf>
    <xf numFmtId="164" fontId="34" fillId="0" borderId="84" xfId="0" applyNumberFormat="1" applyFont="1" applyBorder="1" applyAlignment="1">
      <alignment vertical="center"/>
    </xf>
    <xf numFmtId="164" fontId="34" fillId="0" borderId="89" xfId="0" applyNumberFormat="1" applyFont="1" applyBorder="1"/>
    <xf numFmtId="164" fontId="34" fillId="0" borderId="25" xfId="39" applyNumberFormat="1" applyFont="1" applyBorder="1" applyAlignment="1">
      <alignment horizontal="right" vertical="center"/>
    </xf>
    <xf numFmtId="164" fontId="34" fillId="0" borderId="87" xfId="0" applyNumberFormat="1" applyFont="1" applyBorder="1"/>
    <xf numFmtId="164" fontId="34" fillId="0" borderId="18" xfId="39" applyNumberFormat="1" applyFont="1" applyBorder="1" applyAlignment="1">
      <alignment horizontal="right" vertical="center"/>
    </xf>
    <xf numFmtId="164" fontId="36" fillId="0" borderId="40" xfId="39" applyNumberFormat="1" applyFont="1" applyBorder="1" applyAlignment="1">
      <alignment horizontal="right" vertical="center"/>
    </xf>
    <xf numFmtId="164" fontId="34" fillId="0" borderId="18" xfId="0" applyNumberFormat="1" applyFont="1" applyBorder="1"/>
    <xf numFmtId="164" fontId="34" fillId="0" borderId="30" xfId="62" quotePrefix="1" applyNumberFormat="1" applyFont="1" applyBorder="1" applyAlignment="1">
      <alignment horizontal="right" vertical="center" wrapText="1"/>
    </xf>
    <xf numFmtId="164" fontId="36" fillId="0" borderId="18" xfId="39" applyNumberFormat="1" applyFont="1" applyBorder="1" applyAlignment="1">
      <alignment horizontal="right" vertical="center"/>
    </xf>
    <xf numFmtId="164" fontId="34" fillId="0" borderId="90" xfId="0" applyNumberFormat="1" applyFont="1" applyBorder="1"/>
    <xf numFmtId="164" fontId="34" fillId="0" borderId="30" xfId="62" applyNumberFormat="1" applyFont="1" applyBorder="1" applyAlignment="1">
      <alignment horizontal="right" vertical="center" wrapText="1"/>
    </xf>
    <xf numFmtId="0" fontId="34" fillId="26" borderId="33" xfId="128" applyFont="1" applyFill="1" applyBorder="1" applyAlignment="1">
      <alignment vertical="center" wrapText="1"/>
    </xf>
    <xf numFmtId="0" fontId="0" fillId="0" borderId="22" xfId="0" applyBorder="1"/>
    <xf numFmtId="0" fontId="0" fillId="0" borderId="23" xfId="0" applyBorder="1"/>
    <xf numFmtId="0" fontId="36" fillId="26" borderId="18" xfId="128" applyFont="1" applyFill="1" applyBorder="1" applyAlignment="1">
      <alignment horizontal="center" vertical="center" wrapText="1"/>
    </xf>
    <xf numFmtId="3" fontId="36" fillId="26" borderId="18" xfId="128" applyNumberFormat="1" applyFont="1" applyFill="1" applyBorder="1" applyAlignment="1">
      <alignment horizontal="center" vertical="center" wrapText="1"/>
    </xf>
    <xf numFmtId="3" fontId="36" fillId="26" borderId="18" xfId="128" applyNumberFormat="1" applyFont="1" applyFill="1" applyBorder="1" applyAlignment="1">
      <alignment horizontal="center" vertical="center"/>
    </xf>
    <xf numFmtId="0" fontId="38" fillId="25" borderId="20" xfId="128" applyFont="1" applyFill="1" applyBorder="1" applyAlignment="1">
      <alignment horizontal="center" vertical="center" wrapText="1"/>
    </xf>
    <xf numFmtId="0" fontId="0" fillId="0" borderId="31" xfId="0" applyBorder="1"/>
    <xf numFmtId="0" fontId="0" fillId="0" borderId="28" xfId="0" applyBorder="1"/>
    <xf numFmtId="10" fontId="36" fillId="0" borderId="18" xfId="127" applyNumberFormat="1" applyFont="1" applyBorder="1" applyAlignment="1">
      <alignment horizontal="left" vertical="center" wrapText="1"/>
    </xf>
    <xf numFmtId="0" fontId="34" fillId="0" borderId="33" xfId="126" applyFont="1" applyBorder="1" applyAlignment="1">
      <alignment horizontal="center" vertical="center"/>
    </xf>
    <xf numFmtId="0" fontId="34" fillId="0" borderId="26" xfId="78" applyFont="1" applyBorder="1" applyAlignment="1">
      <alignment horizontal="center" vertical="center"/>
    </xf>
    <xf numFmtId="0" fontId="0" fillId="0" borderId="16" xfId="0" applyBorder="1"/>
    <xf numFmtId="0" fontId="0" fillId="0" borderId="26" xfId="0" applyBorder="1"/>
    <xf numFmtId="3" fontId="36" fillId="26" borderId="25" xfId="128" applyNumberFormat="1" applyFont="1" applyFill="1" applyBorder="1" applyAlignment="1">
      <alignment horizontal="center" vertical="center" wrapText="1"/>
    </xf>
    <xf numFmtId="0" fontId="0" fillId="0" borderId="55" xfId="0" applyBorder="1"/>
    <xf numFmtId="0" fontId="0" fillId="0" borderId="65" xfId="0" applyBorder="1"/>
    <xf numFmtId="0" fontId="37" fillId="24" borderId="92" xfId="72" applyFont="1" applyFill="1" applyBorder="1" applyAlignment="1">
      <alignment horizontal="right" vertical="center"/>
    </xf>
    <xf numFmtId="0" fontId="0" fillId="0" borderId="42" xfId="0" applyBorder="1"/>
    <xf numFmtId="0" fontId="0" fillId="0" borderId="52" xfId="0" applyBorder="1"/>
    <xf numFmtId="0" fontId="44" fillId="0" borderId="29" xfId="0" applyFont="1" applyBorder="1" applyAlignment="1">
      <alignment horizontal="left"/>
    </xf>
    <xf numFmtId="0" fontId="0" fillId="0" borderId="17" xfId="0" applyBorder="1"/>
    <xf numFmtId="10" fontId="44" fillId="0" borderId="29" xfId="0" applyNumberFormat="1" applyFont="1" applyBorder="1" applyAlignment="1">
      <alignment horizontal="left"/>
    </xf>
    <xf numFmtId="0" fontId="44" fillId="0" borderId="18" xfId="0" applyFont="1" applyBorder="1" applyAlignment="1">
      <alignment horizontal="left"/>
    </xf>
    <xf numFmtId="10" fontId="44" fillId="0" borderId="18" xfId="0" applyNumberFormat="1" applyFont="1" applyBorder="1" applyAlignment="1">
      <alignment horizontal="left"/>
    </xf>
    <xf numFmtId="0" fontId="36" fillId="28" borderId="85" xfId="0" applyFont="1" applyFill="1" applyBorder="1"/>
    <xf numFmtId="0" fontId="0" fillId="0" borderId="86" xfId="0" applyBorder="1"/>
    <xf numFmtId="0" fontId="34" fillId="0" borderId="19" xfId="72" applyFont="1" applyBorder="1" applyAlignment="1">
      <alignment horizontal="left" vertical="center" wrapText="1"/>
    </xf>
    <xf numFmtId="4" fontId="40" fillId="25" borderId="29" xfId="72" applyNumberFormat="1" applyFont="1" applyFill="1" applyBorder="1" applyAlignment="1">
      <alignment horizontal="center" vertical="center" wrapText="1"/>
    </xf>
    <xf numFmtId="0" fontId="0" fillId="0" borderId="25" xfId="0" applyBorder="1"/>
    <xf numFmtId="4" fontId="40" fillId="25" borderId="35" xfId="72" applyNumberFormat="1" applyFont="1" applyFill="1" applyBorder="1" applyAlignment="1">
      <alignment horizontal="center" vertical="center" wrapText="1"/>
    </xf>
    <xf numFmtId="0" fontId="0" fillId="0" borderId="46" xfId="0" applyBorder="1"/>
    <xf numFmtId="0" fontId="43" fillId="28" borderId="18" xfId="0" applyFont="1" applyFill="1" applyBorder="1"/>
    <xf numFmtId="0" fontId="36" fillId="28" borderId="18" xfId="0" applyFont="1" applyFill="1" applyBorder="1" applyAlignment="1">
      <alignment vertical="center"/>
    </xf>
    <xf numFmtId="0" fontId="36" fillId="28" borderId="18" xfId="0" applyFont="1" applyFill="1" applyBorder="1"/>
    <xf numFmtId="0" fontId="36" fillId="28" borderId="88" xfId="0" applyFont="1" applyFill="1" applyBorder="1"/>
    <xf numFmtId="0" fontId="0" fillId="0" borderId="83" xfId="0" applyBorder="1"/>
    <xf numFmtId="0" fontId="40" fillId="25" borderId="32" xfId="72" applyFont="1" applyFill="1" applyBorder="1" applyAlignment="1">
      <alignment horizontal="center" vertical="center" wrapText="1"/>
    </xf>
    <xf numFmtId="0" fontId="0" fillId="0" borderId="51" xfId="0" applyBorder="1"/>
    <xf numFmtId="0" fontId="40" fillId="25" borderId="29" xfId="72" applyFont="1" applyFill="1" applyBorder="1" applyAlignment="1">
      <alignment horizontal="center" vertical="center" wrapText="1"/>
    </xf>
    <xf numFmtId="0" fontId="40" fillId="0" borderId="29" xfId="124" applyFont="1" applyBorder="1" applyAlignment="1">
      <alignment horizontal="center" vertical="center" wrapText="1"/>
    </xf>
    <xf numFmtId="0" fontId="38" fillId="0" borderId="0" xfId="88" applyFont="1" applyAlignment="1">
      <alignment horizontal="left"/>
    </xf>
    <xf numFmtId="0" fontId="38" fillId="0" borderId="0" xfId="88" applyFont="1"/>
    <xf numFmtId="0" fontId="38" fillId="0" borderId="0" xfId="88" applyFont="1" applyAlignment="1">
      <alignment horizontal="center"/>
    </xf>
    <xf numFmtId="0" fontId="40" fillId="0" borderId="0" xfId="128" applyFont="1" applyAlignment="1">
      <alignment horizontal="center" vertical="top"/>
    </xf>
    <xf numFmtId="0" fontId="36" fillId="0" borderId="14" xfId="128" applyFont="1" applyBorder="1" applyAlignment="1">
      <alignment horizontal="center"/>
    </xf>
    <xf numFmtId="0" fontId="0" fillId="0" borderId="14" xfId="0" applyBorder="1"/>
    <xf numFmtId="0" fontId="38" fillId="27" borderId="32" xfId="88" applyFont="1" applyFill="1" applyBorder="1" applyAlignment="1">
      <alignment horizontal="left" wrapText="1"/>
    </xf>
    <xf numFmtId="0" fontId="0" fillId="0" borderId="58" xfId="0" applyBorder="1"/>
    <xf numFmtId="0" fontId="0" fillId="0" borderId="76" xfId="0" applyBorder="1"/>
    <xf numFmtId="0" fontId="0" fillId="0" borderId="71" xfId="0" applyBorder="1"/>
    <xf numFmtId="0" fontId="38" fillId="26" borderId="94" xfId="88" applyFont="1" applyFill="1" applyBorder="1" applyAlignment="1">
      <alignment horizontal="center" wrapText="1"/>
    </xf>
    <xf numFmtId="0" fontId="0" fillId="0" borderId="70" xfId="0" applyBorder="1"/>
    <xf numFmtId="0" fontId="40" fillId="24" borderId="91" xfId="72" applyFont="1" applyFill="1" applyBorder="1" applyAlignment="1">
      <alignment horizontal="left" vertical="center"/>
    </xf>
    <xf numFmtId="0" fontId="0" fillId="0" borderId="15" xfId="0" applyBorder="1"/>
    <xf numFmtId="0" fontId="38" fillId="27" borderId="51" xfId="88" applyFont="1" applyFill="1" applyBorder="1" applyAlignment="1">
      <alignment horizontal="left" vertical="center" wrapText="1"/>
    </xf>
    <xf numFmtId="0" fontId="38" fillId="25" borderId="0" xfId="88" applyFont="1" applyFill="1"/>
    <xf numFmtId="0" fontId="0" fillId="0" borderId="44" xfId="0" applyBorder="1"/>
    <xf numFmtId="0" fontId="38" fillId="26" borderId="93" xfId="88" applyFont="1" applyFill="1" applyBorder="1" applyAlignment="1">
      <alignment horizontal="center" vertical="center" wrapText="1"/>
    </xf>
    <xf numFmtId="0" fontId="0" fillId="0" borderId="56" xfId="0" applyBorder="1"/>
    <xf numFmtId="0" fontId="40" fillId="0" borderId="14" xfId="128" applyFont="1" applyBorder="1" applyAlignment="1">
      <alignment horizontal="center"/>
    </xf>
    <xf numFmtId="43" fontId="34" fillId="0" borderId="18" xfId="34" applyNumberFormat="1" applyFont="1" applyBorder="1" applyAlignment="1">
      <alignment horizontal="center"/>
    </xf>
    <xf numFmtId="0" fontId="36" fillId="0" borderId="48" xfId="0" applyFont="1" applyBorder="1" applyAlignment="1">
      <alignment horizontal="center"/>
    </xf>
    <xf numFmtId="0" fontId="34" fillId="0" borderId="0" xfId="0" applyFont="1"/>
    <xf numFmtId="178" fontId="34" fillId="0" borderId="18" xfId="34" applyFont="1" applyBorder="1" applyAlignment="1">
      <alignment horizontal="center"/>
    </xf>
    <xf numFmtId="0" fontId="36" fillId="0" borderId="97" xfId="0" applyFont="1" applyBorder="1" applyAlignment="1">
      <alignment wrapText="1"/>
    </xf>
    <xf numFmtId="0" fontId="0" fillId="0" borderId="12" xfId="0" applyBorder="1"/>
    <xf numFmtId="0" fontId="0" fillId="0" borderId="11" xfId="0" applyBorder="1"/>
    <xf numFmtId="0" fontId="34" fillId="0" borderId="74" xfId="253" applyFont="1" applyBorder="1" applyAlignment="1">
      <alignment horizontal="center" vertical="center"/>
    </xf>
    <xf numFmtId="0" fontId="0" fillId="0" borderId="49" xfId="0" applyBorder="1"/>
    <xf numFmtId="0" fontId="36" fillId="0" borderId="97" xfId="0" applyFont="1" applyBorder="1" applyAlignment="1">
      <alignment vertical="center" wrapText="1"/>
    </xf>
    <xf numFmtId="0" fontId="34" fillId="0" borderId="21" xfId="0" applyFont="1" applyBorder="1"/>
    <xf numFmtId="43" fontId="34" fillId="0" borderId="20" xfId="34" applyNumberFormat="1" applyFont="1" applyBorder="1" applyAlignment="1">
      <alignment horizontal="center"/>
    </xf>
    <xf numFmtId="179" fontId="34" fillId="0" borderId="18" xfId="0" applyNumberFormat="1" applyFont="1" applyBorder="1" applyAlignment="1">
      <alignment horizontal="center"/>
    </xf>
    <xf numFmtId="0" fontId="34" fillId="24" borderId="67" xfId="0" applyFont="1" applyFill="1" applyBorder="1" applyAlignment="1">
      <alignment horizontal="center" vertical="center"/>
    </xf>
    <xf numFmtId="0" fontId="0" fillId="0" borderId="68" xfId="0" applyBorder="1"/>
    <xf numFmtId="2" fontId="34" fillId="0" borderId="18" xfId="0" applyNumberFormat="1" applyFont="1" applyBorder="1" applyAlignment="1">
      <alignment horizontal="center"/>
    </xf>
    <xf numFmtId="0" fontId="34" fillId="0" borderId="18" xfId="0" applyFont="1" applyBorder="1"/>
    <xf numFmtId="0" fontId="34" fillId="0" borderId="93" xfId="0" applyFont="1" applyBorder="1" applyAlignment="1">
      <alignment horizontal="center"/>
    </xf>
    <xf numFmtId="0" fontId="34" fillId="0" borderId="30" xfId="253" applyFont="1" applyBorder="1" applyAlignment="1">
      <alignment horizontal="center" vertical="center"/>
    </xf>
    <xf numFmtId="0" fontId="0" fillId="0" borderId="54" xfId="0" applyBorder="1"/>
    <xf numFmtId="0" fontId="0" fillId="0" borderId="72" xfId="0" applyBorder="1"/>
    <xf numFmtId="0" fontId="0" fillId="0" borderId="66" xfId="0" applyBorder="1"/>
    <xf numFmtId="0" fontId="34" fillId="0" borderId="75" xfId="253" applyFont="1" applyBorder="1" applyAlignment="1">
      <alignment horizontal="center" vertical="center"/>
    </xf>
    <xf numFmtId="0" fontId="0" fillId="0" borderId="48" xfId="0" applyBorder="1"/>
    <xf numFmtId="0" fontId="37" fillId="24" borderId="29" xfId="0" applyFont="1" applyFill="1" applyBorder="1" applyAlignment="1">
      <alignment horizontal="center" wrapText="1"/>
    </xf>
    <xf numFmtId="0" fontId="34" fillId="0" borderId="18" xfId="253" applyFont="1" applyBorder="1" applyAlignment="1">
      <alignment horizontal="center" vertical="center"/>
    </xf>
    <xf numFmtId="0" fontId="36" fillId="0" borderId="60" xfId="0" applyFont="1" applyBorder="1" applyAlignment="1">
      <alignment horizontal="left" vertical="center"/>
    </xf>
    <xf numFmtId="0" fontId="0" fillId="0" borderId="57" xfId="0" applyBorder="1"/>
    <xf numFmtId="0" fontId="0" fillId="0" borderId="13" xfId="0" applyBorder="1"/>
    <xf numFmtId="0" fontId="34" fillId="0" borderId="33" xfId="0" applyFont="1" applyBorder="1"/>
    <xf numFmtId="0" fontId="37" fillId="24" borderId="45" xfId="0" applyFont="1" applyFill="1" applyBorder="1" applyAlignment="1">
      <alignment horizontal="center"/>
    </xf>
    <xf numFmtId="2" fontId="34" fillId="0" borderId="18" xfId="0" applyNumberFormat="1" applyFont="1" applyBorder="1" applyAlignment="1">
      <alignment horizontal="center" wrapText="1"/>
    </xf>
    <xf numFmtId="0" fontId="36" fillId="0" borderId="48" xfId="0" applyFont="1" applyBorder="1" applyAlignment="1">
      <alignment horizontal="center" vertical="center" wrapText="1"/>
    </xf>
    <xf numFmtId="0" fontId="0" fillId="0" borderId="73" xfId="0" applyBorder="1"/>
    <xf numFmtId="0" fontId="36" fillId="0" borderId="11" xfId="0" applyFont="1" applyBorder="1" applyAlignment="1">
      <alignment horizontal="right" vertical="center"/>
    </xf>
    <xf numFmtId="0" fontId="34" fillId="0" borderId="18" xfId="0" applyFont="1" applyBorder="1" applyAlignment="1">
      <alignment horizontal="center"/>
    </xf>
    <xf numFmtId="0" fontId="34" fillId="0" borderId="20" xfId="0" applyFont="1" applyBorder="1"/>
    <xf numFmtId="0" fontId="37" fillId="24" borderId="29" xfId="0" applyFont="1" applyFill="1" applyBorder="1" applyAlignment="1">
      <alignment horizontal="center"/>
    </xf>
    <xf numFmtId="0" fontId="34" fillId="0" borderId="21" xfId="0" applyFont="1" applyBorder="1" applyAlignment="1">
      <alignment horizontal="left"/>
    </xf>
    <xf numFmtId="0" fontId="34" fillId="0" borderId="27" xfId="0" applyFont="1" applyBorder="1"/>
    <xf numFmtId="0" fontId="37" fillId="24" borderId="60" xfId="0" applyFont="1" applyFill="1" applyBorder="1" applyAlignment="1">
      <alignment horizontal="right"/>
    </xf>
    <xf numFmtId="0" fontId="0" fillId="0" borderId="43" xfId="0" applyBorder="1"/>
    <xf numFmtId="0" fontId="35" fillId="0" borderId="77" xfId="254" applyFont="1" applyBorder="1" applyAlignment="1" applyProtection="1">
      <alignment horizontal="center"/>
    </xf>
    <xf numFmtId="0" fontId="0" fillId="0" borderId="50" xfId="0" applyBorder="1"/>
    <xf numFmtId="0" fontId="37" fillId="24" borderId="32" xfId="0" applyFont="1" applyFill="1" applyBorder="1" applyAlignment="1">
      <alignment horizontal="center"/>
    </xf>
    <xf numFmtId="0" fontId="34" fillId="0" borderId="35" xfId="253" applyFont="1" applyBorder="1" applyAlignment="1">
      <alignment horizontal="center" vertical="center"/>
    </xf>
    <xf numFmtId="0" fontId="37" fillId="24" borderId="34" xfId="0" applyFont="1" applyFill="1" applyBorder="1" applyAlignment="1">
      <alignment horizontal="center"/>
    </xf>
    <xf numFmtId="0" fontId="34" fillId="0" borderId="20" xfId="0" applyFont="1" applyBorder="1" applyAlignment="1">
      <alignment horizontal="center"/>
    </xf>
    <xf numFmtId="0" fontId="37" fillId="24" borderId="25" xfId="0" applyFont="1" applyFill="1" applyBorder="1" applyAlignment="1">
      <alignment horizontal="center"/>
    </xf>
    <xf numFmtId="0" fontId="34" fillId="24" borderId="67" xfId="0" applyFont="1" applyFill="1" applyBorder="1" applyAlignment="1">
      <alignment vertical="center" wrapText="1"/>
    </xf>
    <xf numFmtId="2" fontId="34" fillId="0" borderId="20" xfId="0" applyNumberFormat="1" applyFont="1" applyBorder="1" applyAlignment="1">
      <alignment horizontal="center"/>
    </xf>
    <xf numFmtId="0" fontId="34" fillId="0" borderId="47" xfId="0" applyFont="1" applyBorder="1"/>
    <xf numFmtId="0" fontId="34" fillId="0" borderId="15" xfId="0" applyFont="1" applyBorder="1" applyAlignment="1">
      <alignment horizontal="right"/>
    </xf>
    <xf numFmtId="0" fontId="34" fillId="27" borderId="18" xfId="0" applyFont="1" applyFill="1" applyBorder="1" applyAlignment="1">
      <alignment horizontal="center" vertical="center" wrapText="1"/>
    </xf>
    <xf numFmtId="0" fontId="36" fillId="0" borderId="96" xfId="0" applyFont="1" applyBorder="1" applyAlignment="1" applyProtection="1">
      <alignment horizontal="center"/>
      <protection locked="0"/>
    </xf>
    <xf numFmtId="0" fontId="0" fillId="0" borderId="58" xfId="0" applyBorder="1" applyProtection="1">
      <protection locked="0"/>
    </xf>
    <xf numFmtId="0" fontId="0" fillId="0" borderId="57" xfId="0" applyBorder="1" applyProtection="1">
      <protection locked="0"/>
    </xf>
    <xf numFmtId="2" fontId="38" fillId="0" borderId="18" xfId="0" applyNumberFormat="1" applyFont="1" applyBorder="1" applyAlignment="1">
      <alignment horizontal="center" wrapText="1"/>
    </xf>
    <xf numFmtId="0" fontId="37" fillId="24" borderId="69" xfId="0" applyFont="1" applyFill="1" applyBorder="1" applyAlignment="1">
      <alignment horizontal="center" vertical="center"/>
    </xf>
    <xf numFmtId="0" fontId="36" fillId="0" borderId="95" xfId="0" applyFont="1" applyBorder="1" applyAlignment="1">
      <alignment horizontal="center"/>
    </xf>
    <xf numFmtId="178" fontId="34" fillId="0" borderId="20" xfId="0" applyNumberFormat="1" applyFont="1" applyBorder="1" applyAlignment="1">
      <alignment horizontal="center"/>
    </xf>
    <xf numFmtId="0" fontId="37" fillId="24" borderId="69" xfId="0" applyFont="1" applyFill="1" applyBorder="1" applyAlignment="1">
      <alignment horizontal="center" vertical="center" wrapText="1"/>
    </xf>
    <xf numFmtId="0" fontId="36" fillId="0" borderId="60" xfId="0" applyFont="1" applyBorder="1" applyAlignment="1">
      <alignment horizontal="right"/>
    </xf>
    <xf numFmtId="0" fontId="34" fillId="0" borderId="13" xfId="0" applyFont="1" applyBorder="1" applyAlignment="1">
      <alignment horizontal="left"/>
    </xf>
    <xf numFmtId="4" fontId="34" fillId="0" borderId="20" xfId="0" applyNumberFormat="1" applyFont="1" applyBorder="1" applyAlignment="1">
      <alignment horizontal="center"/>
    </xf>
    <xf numFmtId="179" fontId="34" fillId="0" borderId="20" xfId="0" applyNumberFormat="1" applyFont="1" applyBorder="1" applyAlignment="1">
      <alignment horizontal="center"/>
    </xf>
    <xf numFmtId="4" fontId="34" fillId="0" borderId="18" xfId="0" applyNumberFormat="1" applyFont="1" applyBorder="1" applyAlignment="1">
      <alignment horizontal="center"/>
    </xf>
    <xf numFmtId="0" fontId="34" fillId="0" borderId="0" xfId="0" applyFont="1" applyAlignment="1">
      <alignment horizontal="left"/>
    </xf>
    <xf numFmtId="0" fontId="0" fillId="33" borderId="98" xfId="0" applyFill="1" applyBorder="1" applyAlignment="1">
      <alignment vertical="center" wrapText="1"/>
    </xf>
    <xf numFmtId="0" fontId="0" fillId="0" borderId="100" xfId="0" applyBorder="1"/>
    <xf numFmtId="0" fontId="0" fillId="0" borderId="99" xfId="0" applyBorder="1"/>
    <xf numFmtId="0" fontId="47" fillId="32" borderId="0" xfId="0" applyFont="1" applyFill="1" applyAlignment="1">
      <alignment horizontal="center" vertical="center" wrapText="1"/>
    </xf>
    <xf numFmtId="0" fontId="0" fillId="0" borderId="0" xfId="0"/>
    <xf numFmtId="0" fontId="46" fillId="31" borderId="9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98" xfId="0" applyBorder="1" applyAlignment="1">
      <alignment vertical="center" wrapText="1"/>
    </xf>
    <xf numFmtId="0" fontId="47" fillId="0" borderId="0" xfId="0" applyFont="1" applyAlignment="1">
      <alignment vertical="center" wrapText="1"/>
    </xf>
    <xf numFmtId="0" fontId="45" fillId="30" borderId="0" xfId="0" applyFont="1" applyFill="1" applyAlignment="1">
      <alignment horizontal="center" vertical="center" wrapText="1"/>
    </xf>
    <xf numFmtId="0" fontId="0" fillId="32" borderId="98" xfId="0" applyFill="1" applyBorder="1" applyAlignment="1">
      <alignment vertical="center" wrapText="1"/>
    </xf>
    <xf numFmtId="0" fontId="47" fillId="0" borderId="0" xfId="0" applyFont="1" applyAlignment="1">
      <alignment horizontal="center" vertical="center" wrapText="1"/>
    </xf>
  </cellXfs>
  <cellStyles count="255">
    <cellStyle name="20% - Énfasis1 2" xfId="1" xr:uid="{00000000-0005-0000-0000-000001000000}"/>
    <cellStyle name="20% - Énfasis1 3" xfId="134" xr:uid="{00000000-0005-0000-0000-000086000000}"/>
    <cellStyle name="20% - Énfasis2 2" xfId="2" xr:uid="{00000000-0005-0000-0000-000002000000}"/>
    <cellStyle name="20% - Énfasis2 3" xfId="135" xr:uid="{00000000-0005-0000-0000-000087000000}"/>
    <cellStyle name="20% - Énfasis3 2" xfId="3" xr:uid="{00000000-0005-0000-0000-000003000000}"/>
    <cellStyle name="20% - Énfasis3 3" xfId="136" xr:uid="{00000000-0005-0000-0000-000088000000}"/>
    <cellStyle name="20% - Énfasis4 2" xfId="4" xr:uid="{00000000-0005-0000-0000-000004000000}"/>
    <cellStyle name="20% - Énfasis4 3" xfId="137" xr:uid="{00000000-0005-0000-0000-000089000000}"/>
    <cellStyle name="20% - Énfasis5 2" xfId="5" xr:uid="{00000000-0005-0000-0000-000005000000}"/>
    <cellStyle name="20% - Énfasis5 3" xfId="138" xr:uid="{00000000-0005-0000-0000-00008A000000}"/>
    <cellStyle name="20% - Énfasis6 2" xfId="6" xr:uid="{00000000-0005-0000-0000-000006000000}"/>
    <cellStyle name="20% - Énfasis6 3" xfId="139" xr:uid="{00000000-0005-0000-0000-00008B000000}"/>
    <cellStyle name="40% - Énfasis1 2" xfId="7" xr:uid="{00000000-0005-0000-0000-000007000000}"/>
    <cellStyle name="40% - Énfasis1 3" xfId="140" xr:uid="{00000000-0005-0000-0000-00008C000000}"/>
    <cellStyle name="40% - Énfasis2 2" xfId="8" xr:uid="{00000000-0005-0000-0000-000008000000}"/>
    <cellStyle name="40% - Énfasis2 3" xfId="141" xr:uid="{00000000-0005-0000-0000-00008D000000}"/>
    <cellStyle name="40% - Énfasis3 2" xfId="9" xr:uid="{00000000-0005-0000-0000-000009000000}"/>
    <cellStyle name="40% - Énfasis3 3" xfId="142" xr:uid="{00000000-0005-0000-0000-00008E000000}"/>
    <cellStyle name="40% - Énfasis4 2" xfId="10" xr:uid="{00000000-0005-0000-0000-00000A000000}"/>
    <cellStyle name="40% - Énfasis4 3" xfId="143" xr:uid="{00000000-0005-0000-0000-00008F000000}"/>
    <cellStyle name="40% - Énfasis5 2" xfId="11" xr:uid="{00000000-0005-0000-0000-00000B000000}"/>
    <cellStyle name="40% - Énfasis5 3" xfId="144" xr:uid="{00000000-0005-0000-0000-000090000000}"/>
    <cellStyle name="40% - Énfasis6 2" xfId="12" xr:uid="{00000000-0005-0000-0000-00000C000000}"/>
    <cellStyle name="40% - Énfasis6 3" xfId="145" xr:uid="{00000000-0005-0000-0000-000091000000}"/>
    <cellStyle name="60% - Énfasis1 2" xfId="13" xr:uid="{00000000-0005-0000-0000-00000D000000}"/>
    <cellStyle name="60% - Énfasis1 3" xfId="146" xr:uid="{00000000-0005-0000-0000-000092000000}"/>
    <cellStyle name="60% - Énfasis2 2" xfId="14" xr:uid="{00000000-0005-0000-0000-00000E000000}"/>
    <cellStyle name="60% - Énfasis2 3" xfId="147" xr:uid="{00000000-0005-0000-0000-000093000000}"/>
    <cellStyle name="60% - Énfasis3 2" xfId="15" xr:uid="{00000000-0005-0000-0000-00000F000000}"/>
    <cellStyle name="60% - Énfasis3 3" xfId="148" xr:uid="{00000000-0005-0000-0000-000094000000}"/>
    <cellStyle name="60% - Énfasis4 2" xfId="16" xr:uid="{00000000-0005-0000-0000-000010000000}"/>
    <cellStyle name="60% - Énfasis4 3" xfId="149" xr:uid="{00000000-0005-0000-0000-000095000000}"/>
    <cellStyle name="60% - Énfasis5 2" xfId="17" xr:uid="{00000000-0005-0000-0000-000011000000}"/>
    <cellStyle name="60% - Énfasis5 3" xfId="150" xr:uid="{00000000-0005-0000-0000-000096000000}"/>
    <cellStyle name="60% - Énfasis6 2" xfId="18" xr:uid="{00000000-0005-0000-0000-000012000000}"/>
    <cellStyle name="60% - Énfasis6 3" xfId="151" xr:uid="{00000000-0005-0000-0000-000097000000}"/>
    <cellStyle name="Buena 2" xfId="19" xr:uid="{00000000-0005-0000-0000-000013000000}"/>
    <cellStyle name="Buena 3" xfId="152" xr:uid="{00000000-0005-0000-0000-000098000000}"/>
    <cellStyle name="Cálculo 2" xfId="20" xr:uid="{00000000-0005-0000-0000-000014000000}"/>
    <cellStyle name="Cálculo 3" xfId="153" xr:uid="{00000000-0005-0000-0000-000099000000}"/>
    <cellStyle name="Cancel" xfId="154" xr:uid="{00000000-0005-0000-0000-00009A000000}"/>
    <cellStyle name="Celda de comprobación 2" xfId="21" xr:uid="{00000000-0005-0000-0000-000015000000}"/>
    <cellStyle name="Celda de comprobación 3" xfId="155" xr:uid="{00000000-0005-0000-0000-00009B000000}"/>
    <cellStyle name="Celda vinculada 2" xfId="22" xr:uid="{00000000-0005-0000-0000-000016000000}"/>
    <cellStyle name="Celda vinculada 3" xfId="156" xr:uid="{00000000-0005-0000-0000-00009C000000}"/>
    <cellStyle name="CIENTOS" xfId="157" xr:uid="{00000000-0005-0000-0000-00009D000000}"/>
    <cellStyle name="CIENTOS 2" xfId="158" xr:uid="{00000000-0005-0000-0000-00009E000000}"/>
    <cellStyle name="CIENTOS 2D" xfId="159" xr:uid="{00000000-0005-0000-0000-00009F000000}"/>
    <cellStyle name="CIENTOS 2D 2" xfId="160" xr:uid="{00000000-0005-0000-0000-0000A0000000}"/>
    <cellStyle name="CIENTOS 2D_PRESUPUESTO FASE III ABR-2015 Rev3" xfId="161" xr:uid="{00000000-0005-0000-0000-0000A1000000}"/>
    <cellStyle name="CIENTOS 3D" xfId="162" xr:uid="{00000000-0005-0000-0000-0000A2000000}"/>
    <cellStyle name="CIENTOS 3D 2" xfId="163" xr:uid="{00000000-0005-0000-0000-0000A3000000}"/>
    <cellStyle name="CIENTOS 3D_PRESUPUESTO FASE III ABR-2015 Rev3" xfId="164" xr:uid="{00000000-0005-0000-0000-0000A4000000}"/>
    <cellStyle name="CIENTOS 4D" xfId="165" xr:uid="{00000000-0005-0000-0000-0000A5000000}"/>
    <cellStyle name="CIENTOS 4D 2" xfId="166" xr:uid="{00000000-0005-0000-0000-0000A6000000}"/>
    <cellStyle name="CIENTOS 4D_PRESUPUESTO FASE III ABR-2015 Rev3" xfId="167" xr:uid="{00000000-0005-0000-0000-0000A7000000}"/>
    <cellStyle name="CIENTOS_CantidadesGirardota" xfId="168" xr:uid="{00000000-0005-0000-0000-0000A8000000}"/>
    <cellStyle name="Comma" xfId="169" xr:uid="{00000000-0005-0000-0000-0000A9000000}"/>
    <cellStyle name="Comma0" xfId="170" xr:uid="{00000000-0005-0000-0000-0000AA000000}"/>
    <cellStyle name="Currency" xfId="171" xr:uid="{00000000-0005-0000-0000-0000AB000000}"/>
    <cellStyle name="Currency0" xfId="172" xr:uid="{00000000-0005-0000-0000-0000AC000000}"/>
    <cellStyle name="Date" xfId="173" xr:uid="{00000000-0005-0000-0000-0000AD000000}"/>
    <cellStyle name="Encabezado 4 2" xfId="23" xr:uid="{00000000-0005-0000-0000-000017000000}"/>
    <cellStyle name="Encabezado 4 3" xfId="174" xr:uid="{00000000-0005-0000-0000-0000AE000000}"/>
    <cellStyle name="Énfasis1 2" xfId="24" xr:uid="{00000000-0005-0000-0000-000018000000}"/>
    <cellStyle name="Énfasis1 3" xfId="175" xr:uid="{00000000-0005-0000-0000-0000AF000000}"/>
    <cellStyle name="Énfasis2 2" xfId="25" xr:uid="{00000000-0005-0000-0000-000019000000}"/>
    <cellStyle name="Énfasis2 3" xfId="176" xr:uid="{00000000-0005-0000-0000-0000B0000000}"/>
    <cellStyle name="Énfasis3 2" xfId="26" xr:uid="{00000000-0005-0000-0000-00001A000000}"/>
    <cellStyle name="Énfasis3 3" xfId="177" xr:uid="{00000000-0005-0000-0000-0000B1000000}"/>
    <cellStyle name="Énfasis4 2" xfId="27" xr:uid="{00000000-0005-0000-0000-00001B000000}"/>
    <cellStyle name="Énfasis4 3" xfId="178" xr:uid="{00000000-0005-0000-0000-0000B2000000}"/>
    <cellStyle name="Énfasis5 2" xfId="28" xr:uid="{00000000-0005-0000-0000-00001C000000}"/>
    <cellStyle name="Énfasis5 3" xfId="179" xr:uid="{00000000-0005-0000-0000-0000B3000000}"/>
    <cellStyle name="Énfasis6 2" xfId="29" xr:uid="{00000000-0005-0000-0000-00001D000000}"/>
    <cellStyle name="Énfasis6 3" xfId="180" xr:uid="{00000000-0005-0000-0000-0000B4000000}"/>
    <cellStyle name="Entrada 2" xfId="30" xr:uid="{00000000-0005-0000-0000-00001E000000}"/>
    <cellStyle name="Entrada 3" xfId="181" xr:uid="{00000000-0005-0000-0000-0000B5000000}"/>
    <cellStyle name="Estilo 1" xfId="31" xr:uid="{00000000-0005-0000-0000-00001F000000}"/>
    <cellStyle name="Euro" xfId="32" xr:uid="{00000000-0005-0000-0000-000020000000}"/>
    <cellStyle name="F2" xfId="182" xr:uid="{00000000-0005-0000-0000-0000B6000000}"/>
    <cellStyle name="F3" xfId="183" xr:uid="{00000000-0005-0000-0000-0000B7000000}"/>
    <cellStyle name="F4" xfId="184" xr:uid="{00000000-0005-0000-0000-0000B8000000}"/>
    <cellStyle name="F5" xfId="185" xr:uid="{00000000-0005-0000-0000-0000B9000000}"/>
    <cellStyle name="F6" xfId="186" xr:uid="{00000000-0005-0000-0000-0000BA000000}"/>
    <cellStyle name="F7" xfId="187" xr:uid="{00000000-0005-0000-0000-0000BB000000}"/>
    <cellStyle name="F8" xfId="188" xr:uid="{00000000-0005-0000-0000-0000BC000000}"/>
    <cellStyle name="Fixed" xfId="189" xr:uid="{00000000-0005-0000-0000-0000BD000000}"/>
    <cellStyle name="Heading 1" xfId="190" xr:uid="{00000000-0005-0000-0000-0000BE000000}"/>
    <cellStyle name="Heading 2" xfId="191" xr:uid="{00000000-0005-0000-0000-0000BF000000}"/>
    <cellStyle name="Heading1" xfId="192" xr:uid="{00000000-0005-0000-0000-0000C0000000}"/>
    <cellStyle name="Heading2" xfId="193" xr:uid="{00000000-0005-0000-0000-0000C1000000}"/>
    <cellStyle name="Hipervínculo" xfId="254" builtinId="8"/>
    <cellStyle name="Incorrecto 2" xfId="33" xr:uid="{00000000-0005-0000-0000-000021000000}"/>
    <cellStyle name="Incorrecto 3" xfId="194" xr:uid="{00000000-0005-0000-0000-0000C2000000}"/>
    <cellStyle name="MILE DE MILLONES" xfId="195" xr:uid="{00000000-0005-0000-0000-0000C3000000}"/>
    <cellStyle name="MILE DE MILLONES 2" xfId="196" xr:uid="{00000000-0005-0000-0000-0000C4000000}"/>
    <cellStyle name="MILE DE MILLONES_PRESUPUESTO FASE III ABR-2015 Rev3" xfId="197" xr:uid="{00000000-0005-0000-0000-0000C5000000}"/>
    <cellStyle name="MILES" xfId="198" xr:uid="{00000000-0005-0000-0000-0000C6000000}"/>
    <cellStyle name="MILES 2" xfId="199" xr:uid="{00000000-0005-0000-0000-0000C7000000}"/>
    <cellStyle name="Millares" xfId="34" builtinId="3"/>
    <cellStyle name="Millares [2]" xfId="35" xr:uid="{00000000-0005-0000-0000-000023000000}"/>
    <cellStyle name="Millares [2] 2" xfId="200" xr:uid="{00000000-0005-0000-0000-0000C8000000}"/>
    <cellStyle name="Millares 10" xfId="36" xr:uid="{00000000-0005-0000-0000-000024000000}"/>
    <cellStyle name="Millares 10 2" xfId="37" xr:uid="{00000000-0005-0000-0000-000025000000}"/>
    <cellStyle name="Millares 11" xfId="38" xr:uid="{00000000-0005-0000-0000-000026000000}"/>
    <cellStyle name="Millares 11 2" xfId="201" xr:uid="{00000000-0005-0000-0000-0000C9000000}"/>
    <cellStyle name="Millares 12" xfId="123" xr:uid="{00000000-0005-0000-0000-00007B000000}"/>
    <cellStyle name="Millares 13" xfId="132" xr:uid="{00000000-0005-0000-0000-000084000000}"/>
    <cellStyle name="Millares 2" xfId="39" xr:uid="{00000000-0005-0000-0000-000027000000}"/>
    <cellStyle name="Millares 2 2" xfId="40" xr:uid="{00000000-0005-0000-0000-000028000000}"/>
    <cellStyle name="Millares 2 3" xfId="41" xr:uid="{00000000-0005-0000-0000-000029000000}"/>
    <cellStyle name="Millares 2 4" xfId="202" xr:uid="{00000000-0005-0000-0000-0000CA000000}"/>
    <cellStyle name="Millares 2 5" xfId="42" xr:uid="{00000000-0005-0000-0000-00002A000000}"/>
    <cellStyle name="Millares 2_APU´S_NO_PREVISTOS (1)" xfId="203" xr:uid="{00000000-0005-0000-0000-0000CB000000}"/>
    <cellStyle name="Millares 3" xfId="43" xr:uid="{00000000-0005-0000-0000-00002B000000}"/>
    <cellStyle name="Millares 3 2" xfId="44" xr:uid="{00000000-0005-0000-0000-00002C000000}"/>
    <cellStyle name="Millares 3 3" xfId="45" xr:uid="{00000000-0005-0000-0000-00002D000000}"/>
    <cellStyle name="Millares 3 4" xfId="46" xr:uid="{00000000-0005-0000-0000-00002E000000}"/>
    <cellStyle name="Millares 3 5" xfId="47" xr:uid="{00000000-0005-0000-0000-00002F000000}"/>
    <cellStyle name="Millares 4" xfId="48" xr:uid="{00000000-0005-0000-0000-000030000000}"/>
    <cellStyle name="Millares 4 2" xfId="49" xr:uid="{00000000-0005-0000-0000-000031000000}"/>
    <cellStyle name="Millares 4 3" xfId="204" xr:uid="{00000000-0005-0000-0000-0000CC000000}"/>
    <cellStyle name="Millares 4_APU´S_NO_PREVISTOS (1)" xfId="205" xr:uid="{00000000-0005-0000-0000-0000CD000000}"/>
    <cellStyle name="Millares 5" xfId="50" xr:uid="{00000000-0005-0000-0000-000032000000}"/>
    <cellStyle name="Millares 5 2" xfId="206" xr:uid="{00000000-0005-0000-0000-0000CE000000}"/>
    <cellStyle name="Millares 6" xfId="51" xr:uid="{00000000-0005-0000-0000-000033000000}"/>
    <cellStyle name="Millares 6 2" xfId="52" xr:uid="{00000000-0005-0000-0000-000034000000}"/>
    <cellStyle name="Millares 7" xfId="53" xr:uid="{00000000-0005-0000-0000-000035000000}"/>
    <cellStyle name="Millares 7 2" xfId="54" xr:uid="{00000000-0005-0000-0000-000036000000}"/>
    <cellStyle name="Millares 7 2 2" xfId="55" xr:uid="{00000000-0005-0000-0000-000037000000}"/>
    <cellStyle name="Millares 8" xfId="56" xr:uid="{00000000-0005-0000-0000-000038000000}"/>
    <cellStyle name="Millares 8 2" xfId="57" xr:uid="{00000000-0005-0000-0000-000039000000}"/>
    <cellStyle name="Millares 9" xfId="58" xr:uid="{00000000-0005-0000-0000-00003A000000}"/>
    <cellStyle name="Millares 9 2" xfId="59" xr:uid="{00000000-0005-0000-0000-00003B000000}"/>
    <cellStyle name="Millares_FORMULARIO 4 - M-OFERENTE PPTA ECONOMICA" xfId="60" xr:uid="{00000000-0005-0000-0000-00003C000000}"/>
    <cellStyle name="MILLONES" xfId="207" xr:uid="{00000000-0005-0000-0000-0000CF000000}"/>
    <cellStyle name="MILLONES 2" xfId="208" xr:uid="{00000000-0005-0000-0000-0000D0000000}"/>
    <cellStyle name="MILLONES_PRESUPUESTO FASE III ABR-2015 Rev3" xfId="209" xr:uid="{00000000-0005-0000-0000-0000D1000000}"/>
    <cellStyle name="Moneda 10 2" xfId="61" xr:uid="{00000000-0005-0000-0000-00003D000000}"/>
    <cellStyle name="Moneda 2" xfId="62" xr:uid="{00000000-0005-0000-0000-00003E000000}"/>
    <cellStyle name="Moneda 2 10" xfId="210" xr:uid="{00000000-0005-0000-0000-0000D2000000}"/>
    <cellStyle name="Moneda 2 11" xfId="211" xr:uid="{00000000-0005-0000-0000-0000D3000000}"/>
    <cellStyle name="Moneda 2 12" xfId="212" xr:uid="{00000000-0005-0000-0000-0000D4000000}"/>
    <cellStyle name="Moneda 2 2" xfId="63" xr:uid="{00000000-0005-0000-0000-00003F000000}"/>
    <cellStyle name="Moneda 2 2 2" xfId="64" xr:uid="{00000000-0005-0000-0000-000040000000}"/>
    <cellStyle name="Moneda 2 2 2 2" xfId="65" xr:uid="{00000000-0005-0000-0000-000041000000}"/>
    <cellStyle name="Moneda 2 2 2 2 2" xfId="127" xr:uid="{00000000-0005-0000-0000-00007F000000}"/>
    <cellStyle name="Moneda 2 2 3" xfId="66" xr:uid="{00000000-0005-0000-0000-000042000000}"/>
    <cellStyle name="Moneda 2 2 4" xfId="67" xr:uid="{00000000-0005-0000-0000-000043000000}"/>
    <cellStyle name="Moneda 2 2 5" xfId="68" xr:uid="{00000000-0005-0000-0000-000044000000}"/>
    <cellStyle name="Moneda 2 2_APU´S_NO_PREVISTOS (1)" xfId="213" xr:uid="{00000000-0005-0000-0000-0000D5000000}"/>
    <cellStyle name="Moneda 2 3" xfId="69" xr:uid="{00000000-0005-0000-0000-000045000000}"/>
    <cellStyle name="Moneda 2 4" xfId="214" xr:uid="{00000000-0005-0000-0000-0000D6000000}"/>
    <cellStyle name="Moneda 2 5" xfId="215" xr:uid="{00000000-0005-0000-0000-0000D7000000}"/>
    <cellStyle name="Moneda 2 6" xfId="216" xr:uid="{00000000-0005-0000-0000-0000D8000000}"/>
    <cellStyle name="Moneda 2 7" xfId="217" xr:uid="{00000000-0005-0000-0000-0000D9000000}"/>
    <cellStyle name="Moneda 2 8" xfId="218" xr:uid="{00000000-0005-0000-0000-0000DA000000}"/>
    <cellStyle name="Moneda 2 9" xfId="219" xr:uid="{00000000-0005-0000-0000-0000DB000000}"/>
    <cellStyle name="Moneda 2_APU´S_NO_PREVISTOS (1)" xfId="220" xr:uid="{00000000-0005-0000-0000-0000DC000000}"/>
    <cellStyle name="Moneda 3" xfId="70" xr:uid="{00000000-0005-0000-0000-000046000000}"/>
    <cellStyle name="Moneda 4" xfId="221" xr:uid="{00000000-0005-0000-0000-0000DD000000}"/>
    <cellStyle name="Monetario0" xfId="222" xr:uid="{00000000-0005-0000-0000-0000DE000000}"/>
    <cellStyle name="Neutral 2" xfId="71" xr:uid="{00000000-0005-0000-0000-000047000000}"/>
    <cellStyle name="Neutral 3" xfId="223" xr:uid="{00000000-0005-0000-0000-0000DF000000}"/>
    <cellStyle name="No. punto" xfId="224" xr:uid="{00000000-0005-0000-0000-0000E0000000}"/>
    <cellStyle name="No. punto 2" xfId="225" xr:uid="{00000000-0005-0000-0000-0000E1000000}"/>
    <cellStyle name="Normal" xfId="0" builtinId="0"/>
    <cellStyle name="Normal 2" xfId="72" xr:uid="{00000000-0005-0000-0000-000048000000}"/>
    <cellStyle name="Normal 2 10" xfId="73" xr:uid="{00000000-0005-0000-0000-000049000000}"/>
    <cellStyle name="Normal 2 10 2" xfId="74" xr:uid="{00000000-0005-0000-0000-00004A000000}"/>
    <cellStyle name="Normal 2 10 2 2" xfId="133" xr:uid="{00000000-0005-0000-0000-000085000000}"/>
    <cellStyle name="Normal 2 10 3" xfId="124" xr:uid="{00000000-0005-0000-0000-00007C000000}"/>
    <cellStyle name="Normal 2 11" xfId="75" xr:uid="{00000000-0005-0000-0000-00004B000000}"/>
    <cellStyle name="Normal 2 12" xfId="76" xr:uid="{00000000-0005-0000-0000-00004C000000}"/>
    <cellStyle name="Normal 2 13" xfId="77" xr:uid="{00000000-0005-0000-0000-00004D000000}"/>
    <cellStyle name="Normal 2 2" xfId="78" xr:uid="{00000000-0005-0000-0000-00004E000000}"/>
    <cellStyle name="Normal 2 2 2" xfId="226" xr:uid="{00000000-0005-0000-0000-0000E2000000}"/>
    <cellStyle name="Normal 2 2 3" xfId="227" xr:uid="{00000000-0005-0000-0000-0000E3000000}"/>
    <cellStyle name="Normal 2 3" xfId="79" xr:uid="{00000000-0005-0000-0000-00004F000000}"/>
    <cellStyle name="Normal 2 3 2" xfId="228" xr:uid="{00000000-0005-0000-0000-0000E4000000}"/>
    <cellStyle name="Normal 2 4" xfId="80" xr:uid="{00000000-0005-0000-0000-000050000000}"/>
    <cellStyle name="Normal 2 5" xfId="81" xr:uid="{00000000-0005-0000-0000-000051000000}"/>
    <cellStyle name="Normal 2 6" xfId="82" xr:uid="{00000000-0005-0000-0000-000052000000}"/>
    <cellStyle name="Normal 2 7" xfId="83" xr:uid="{00000000-0005-0000-0000-000053000000}"/>
    <cellStyle name="Normal 2 8" xfId="84" xr:uid="{00000000-0005-0000-0000-000054000000}"/>
    <cellStyle name="Normal 2 9" xfId="85" xr:uid="{00000000-0005-0000-0000-000055000000}"/>
    <cellStyle name="Normal 2_APU NO PREVISTOS MTTO" xfId="86" xr:uid="{00000000-0005-0000-0000-000056000000}"/>
    <cellStyle name="Normal 29" xfId="87" xr:uid="{00000000-0005-0000-0000-000057000000}"/>
    <cellStyle name="Normal 3" xfId="88" xr:uid="{00000000-0005-0000-0000-000058000000}"/>
    <cellStyle name="Normal 3 11" xfId="128" xr:uid="{00000000-0005-0000-0000-000080000000}"/>
    <cellStyle name="Normal 3 2" xfId="89" xr:uid="{00000000-0005-0000-0000-000059000000}"/>
    <cellStyle name="Normal 3 2 2" xfId="126" xr:uid="{00000000-0005-0000-0000-00007E000000}"/>
    <cellStyle name="Normal 3 3" xfId="229" xr:uid="{00000000-0005-0000-0000-0000E5000000}"/>
    <cellStyle name="Normal 3_APU´S_NO_PREVISTOS (1)" xfId="230" xr:uid="{00000000-0005-0000-0000-0000E6000000}"/>
    <cellStyle name="Normal 4" xfId="90" xr:uid="{00000000-0005-0000-0000-00005A000000}"/>
    <cellStyle name="Normal 4 2" xfId="91" xr:uid="{00000000-0005-0000-0000-00005B000000}"/>
    <cellStyle name="Normal 4 2 2" xfId="231" xr:uid="{00000000-0005-0000-0000-0000E7000000}"/>
    <cellStyle name="Normal 5" xfId="131" xr:uid="{00000000-0005-0000-0000-000083000000}"/>
    <cellStyle name="Normal 6" xfId="232" xr:uid="{00000000-0005-0000-0000-0000E8000000}"/>
    <cellStyle name="Normal 6 2" xfId="233" xr:uid="{00000000-0005-0000-0000-0000E9000000}"/>
    <cellStyle name="Normal 7" xfId="234" xr:uid="{00000000-0005-0000-0000-0000EA000000}"/>
    <cellStyle name="Normal 8" xfId="235" xr:uid="{00000000-0005-0000-0000-0000EB000000}"/>
    <cellStyle name="Normal 9" xfId="236" xr:uid="{00000000-0005-0000-0000-0000EC000000}"/>
    <cellStyle name="Normal 9 2" xfId="130" xr:uid="{00000000-0005-0000-0000-000082000000}"/>
    <cellStyle name="Normal_modelo ACTA OBRA y MODIFICACION" xfId="253" xr:uid="{00000000-0005-0000-0000-0000FD000000}"/>
    <cellStyle name="Normal_PTO OFICIAL PREPLIEGO (CORREGIDO) 2" xfId="129" xr:uid="{00000000-0005-0000-0000-000081000000}"/>
    <cellStyle name="Notas 2" xfId="92" xr:uid="{00000000-0005-0000-0000-00005C000000}"/>
    <cellStyle name="Notas 3" xfId="237" xr:uid="{00000000-0005-0000-0000-0000ED000000}"/>
    <cellStyle name="Percent" xfId="238" xr:uid="{00000000-0005-0000-0000-0000EE000000}"/>
    <cellStyle name="Porcentaje" xfId="94" builtinId="5"/>
    <cellStyle name="Porcentaje 2" xfId="239" xr:uid="{00000000-0005-0000-0000-0000EF000000}"/>
    <cellStyle name="Porcentaje 3" xfId="93" xr:uid="{00000000-0005-0000-0000-00005D000000}"/>
    <cellStyle name="Porcentaje 4" xfId="240" xr:uid="{00000000-0005-0000-0000-0000F0000000}"/>
    <cellStyle name="Porcentaje 5" xfId="241" xr:uid="{00000000-0005-0000-0000-0000F1000000}"/>
    <cellStyle name="Porcentaje 5 2" xfId="242" xr:uid="{00000000-0005-0000-0000-0000F2000000}"/>
    <cellStyle name="Porcentual 2" xfId="95" xr:uid="{00000000-0005-0000-0000-00005F000000}"/>
    <cellStyle name="Porcentual 2 10" xfId="96" xr:uid="{00000000-0005-0000-0000-000060000000}"/>
    <cellStyle name="Porcentual 2 10 2" xfId="97" xr:uid="{00000000-0005-0000-0000-000061000000}"/>
    <cellStyle name="Porcentual 2 11" xfId="98" xr:uid="{00000000-0005-0000-0000-000062000000}"/>
    <cellStyle name="Porcentual 2 12" xfId="99" xr:uid="{00000000-0005-0000-0000-000063000000}"/>
    <cellStyle name="Porcentual 2 2" xfId="100" xr:uid="{00000000-0005-0000-0000-000064000000}"/>
    <cellStyle name="Porcentual 2 3" xfId="101" xr:uid="{00000000-0005-0000-0000-000065000000}"/>
    <cellStyle name="Porcentual 2 4" xfId="102" xr:uid="{00000000-0005-0000-0000-000066000000}"/>
    <cellStyle name="Porcentual 2 5" xfId="103" xr:uid="{00000000-0005-0000-0000-000067000000}"/>
    <cellStyle name="Porcentual 2 6" xfId="104" xr:uid="{00000000-0005-0000-0000-000068000000}"/>
    <cellStyle name="Porcentual 2 7" xfId="105" xr:uid="{00000000-0005-0000-0000-000069000000}"/>
    <cellStyle name="Porcentual 2 8" xfId="106" xr:uid="{00000000-0005-0000-0000-00006A000000}"/>
    <cellStyle name="Porcentual 2 9" xfId="107" xr:uid="{00000000-0005-0000-0000-00006B000000}"/>
    <cellStyle name="Porcentual 3" xfId="108" xr:uid="{00000000-0005-0000-0000-00006C000000}"/>
    <cellStyle name="Porcentual 4" xfId="109" xr:uid="{00000000-0005-0000-0000-00006D000000}"/>
    <cellStyle name="Porcentual 4 2" xfId="110" xr:uid="{00000000-0005-0000-0000-00006E000000}"/>
    <cellStyle name="Porcentual 5" xfId="111" xr:uid="{00000000-0005-0000-0000-00006F000000}"/>
    <cellStyle name="Porcentual 5 2" xfId="243" xr:uid="{00000000-0005-0000-0000-0000F3000000}"/>
    <cellStyle name="Porcentual 6" xfId="112" xr:uid="{00000000-0005-0000-0000-000070000000}"/>
    <cellStyle name="Porcentual 6 2" xfId="113" xr:uid="{00000000-0005-0000-0000-000071000000}"/>
    <cellStyle name="Porcentual 7" xfId="114" xr:uid="{00000000-0005-0000-0000-000072000000}"/>
    <cellStyle name="Porcentual 8" xfId="125" xr:uid="{00000000-0005-0000-0000-00007D000000}"/>
    <cellStyle name="resaltado" xfId="244" xr:uid="{00000000-0005-0000-0000-0000F4000000}"/>
    <cellStyle name="Salida 2" xfId="115" xr:uid="{00000000-0005-0000-0000-000073000000}"/>
    <cellStyle name="Salida 3" xfId="245" xr:uid="{00000000-0005-0000-0000-0000F5000000}"/>
    <cellStyle name="Texto de advertencia 2" xfId="116" xr:uid="{00000000-0005-0000-0000-000074000000}"/>
    <cellStyle name="Texto de advertencia 3" xfId="246" xr:uid="{00000000-0005-0000-0000-0000F6000000}"/>
    <cellStyle name="Texto explicativo 2" xfId="117" xr:uid="{00000000-0005-0000-0000-000075000000}"/>
    <cellStyle name="Texto explicativo 3" xfId="247" xr:uid="{00000000-0005-0000-0000-0000F7000000}"/>
    <cellStyle name="Título 1 2" xfId="118" xr:uid="{00000000-0005-0000-0000-000076000000}"/>
    <cellStyle name="Título 1 3" xfId="248" xr:uid="{00000000-0005-0000-0000-0000F8000000}"/>
    <cellStyle name="Título 2 2" xfId="119" xr:uid="{00000000-0005-0000-0000-000077000000}"/>
    <cellStyle name="Título 2 3" xfId="249" xr:uid="{00000000-0005-0000-0000-0000F9000000}"/>
    <cellStyle name="Título 3 2" xfId="120" xr:uid="{00000000-0005-0000-0000-000078000000}"/>
    <cellStyle name="Título 3 3" xfId="250" xr:uid="{00000000-0005-0000-0000-0000FA000000}"/>
    <cellStyle name="Título 4" xfId="121" xr:uid="{00000000-0005-0000-0000-000079000000}"/>
    <cellStyle name="Título 5" xfId="251" xr:uid="{00000000-0005-0000-0000-0000FB000000}"/>
    <cellStyle name="Total 2" xfId="122" xr:uid="{00000000-0005-0000-0000-00007A000000}"/>
    <cellStyle name="Total 3" xfId="252" xr:uid="{00000000-0005-0000-0000-0000F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2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4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5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6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7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8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9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0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1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2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VínculoExternoRecuperado3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74"/>
  <sheetViews>
    <sheetView showGridLines="0" topLeftCell="B4" zoomScale="70" zoomScaleNormal="70" zoomScaleSheetLayoutView="100" zoomScalePageLayoutView="55" workbookViewId="0">
      <selection activeCell="Q37" sqref="Q37"/>
    </sheetView>
  </sheetViews>
  <sheetFormatPr baseColWidth="10" defaultColWidth="11.44140625" defaultRowHeight="13.8" x14ac:dyDescent="0.25"/>
  <cols>
    <col min="1" max="2" width="3.44140625" style="200" customWidth="1"/>
    <col min="3" max="3" width="5.109375" style="200" customWidth="1"/>
    <col min="4" max="4" width="15.33203125" style="200" customWidth="1"/>
    <col min="5" max="5" width="16.109375" style="201" customWidth="1"/>
    <col min="6" max="6" width="17.5546875" style="200" customWidth="1"/>
    <col min="7" max="7" width="73.33203125" style="200" customWidth="1"/>
    <col min="8" max="8" width="8.6640625" style="200" customWidth="1"/>
    <col min="9" max="9" width="18.88671875" style="200" customWidth="1"/>
    <col min="10" max="10" width="23.88671875" style="200" customWidth="1"/>
    <col min="11" max="11" width="30" style="200" customWidth="1"/>
    <col min="12" max="12" width="3.33203125" style="200" customWidth="1"/>
    <col min="13" max="13" width="2.6640625" style="200" customWidth="1"/>
    <col min="14" max="15" width="11.44140625" style="200" customWidth="1"/>
    <col min="16" max="16384" width="11.44140625" style="200"/>
  </cols>
  <sheetData>
    <row r="1" spans="1:13" x14ac:dyDescent="0.25">
      <c r="B1" s="337" t="s">
        <v>0</v>
      </c>
      <c r="C1" s="338"/>
      <c r="D1" s="338"/>
      <c r="E1" s="339"/>
      <c r="F1" s="338"/>
      <c r="G1" s="338"/>
    </row>
    <row r="2" spans="1:13" x14ac:dyDescent="0.25">
      <c r="B2" s="200" t="s">
        <v>1</v>
      </c>
    </row>
    <row r="3" spans="1:13" ht="15.75" customHeight="1" thickBot="1" x14ac:dyDescent="0.35">
      <c r="A3" s="67"/>
      <c r="B3" s="67"/>
      <c r="C3" s="67"/>
      <c r="D3" s="67"/>
      <c r="E3" s="68"/>
      <c r="F3" s="67"/>
      <c r="G3" s="67"/>
      <c r="H3" s="67"/>
      <c r="I3" s="67"/>
      <c r="J3" s="67"/>
      <c r="K3" s="67"/>
      <c r="L3" s="67"/>
      <c r="M3" s="67"/>
    </row>
    <row r="4" spans="1:13" ht="15.75" customHeight="1" thickTop="1" x14ac:dyDescent="0.3">
      <c r="A4" s="67"/>
      <c r="B4" s="69"/>
      <c r="C4" s="70"/>
      <c r="D4" s="70"/>
      <c r="E4" s="71"/>
      <c r="F4" s="70"/>
      <c r="G4" s="70"/>
      <c r="H4" s="70"/>
      <c r="I4" s="70"/>
      <c r="J4" s="70"/>
      <c r="K4" s="70"/>
      <c r="L4" s="72"/>
      <c r="M4" s="67"/>
    </row>
    <row r="5" spans="1:13" ht="15" customHeight="1" x14ac:dyDescent="0.3">
      <c r="A5" s="67"/>
      <c r="B5" s="73"/>
      <c r="C5" s="340" t="s">
        <v>2</v>
      </c>
      <c r="D5" s="338"/>
      <c r="E5" s="339"/>
      <c r="F5" s="338"/>
      <c r="G5" s="338"/>
      <c r="H5" s="338"/>
      <c r="I5" s="338"/>
      <c r="J5" s="338"/>
      <c r="K5" s="338"/>
      <c r="L5" s="74"/>
      <c r="M5" s="67"/>
    </row>
    <row r="6" spans="1:13" ht="15.75" customHeight="1" thickBot="1" x14ac:dyDescent="0.35">
      <c r="A6" s="67"/>
      <c r="B6" s="73"/>
      <c r="C6" s="356" t="s">
        <v>3</v>
      </c>
      <c r="D6" s="342"/>
      <c r="E6" s="342"/>
      <c r="F6" s="342"/>
      <c r="G6" s="342"/>
      <c r="H6" s="342"/>
      <c r="I6" s="342"/>
      <c r="J6" s="342"/>
      <c r="K6" s="342"/>
      <c r="L6" s="74"/>
      <c r="M6" s="67"/>
    </row>
    <row r="7" spans="1:13" s="199" customFormat="1" ht="15" customHeight="1" x14ac:dyDescent="0.3">
      <c r="A7" s="75"/>
      <c r="B7" s="76"/>
      <c r="C7" s="351" t="s">
        <v>4</v>
      </c>
      <c r="D7" s="352"/>
      <c r="E7" s="352"/>
      <c r="F7" s="352"/>
      <c r="G7" s="352"/>
      <c r="H7" s="352"/>
      <c r="I7" s="352"/>
      <c r="J7" s="352"/>
      <c r="K7" s="353"/>
      <c r="L7" s="77"/>
      <c r="M7" s="75"/>
    </row>
    <row r="8" spans="1:13" ht="87.75" customHeight="1" x14ac:dyDescent="0.3">
      <c r="A8" s="67"/>
      <c r="B8" s="78"/>
      <c r="C8" s="346"/>
      <c r="D8" s="311"/>
      <c r="E8" s="311"/>
      <c r="F8" s="311"/>
      <c r="G8" s="311"/>
      <c r="H8" s="311"/>
      <c r="I8" s="311"/>
      <c r="J8" s="311"/>
      <c r="K8" s="312"/>
      <c r="L8" s="74"/>
      <c r="M8" s="67"/>
    </row>
    <row r="9" spans="1:13" ht="34.5" customHeight="1" x14ac:dyDescent="0.3">
      <c r="A9" s="67"/>
      <c r="B9" s="78"/>
      <c r="C9" s="354" t="s">
        <v>5</v>
      </c>
      <c r="D9" s="297"/>
      <c r="E9" s="297"/>
      <c r="F9" s="297"/>
      <c r="G9" s="297"/>
      <c r="H9" s="297"/>
      <c r="I9" s="297"/>
      <c r="J9" s="297"/>
      <c r="K9" s="355"/>
      <c r="L9" s="74"/>
      <c r="M9" s="67"/>
    </row>
    <row r="10" spans="1:13" ht="30" customHeight="1" thickBot="1" x14ac:dyDescent="0.35">
      <c r="A10" s="67"/>
      <c r="B10" s="73"/>
      <c r="C10" s="349"/>
      <c r="D10" s="342"/>
      <c r="E10" s="342"/>
      <c r="F10" s="342"/>
      <c r="G10" s="342"/>
      <c r="H10" s="342"/>
      <c r="I10" s="342"/>
      <c r="J10" s="342"/>
      <c r="K10" s="350"/>
      <c r="L10" s="74"/>
      <c r="M10" s="67"/>
    </row>
    <row r="11" spans="1:13" ht="30" customHeight="1" x14ac:dyDescent="0.3">
      <c r="A11" s="67"/>
      <c r="B11" s="73"/>
      <c r="C11" s="333" t="s">
        <v>6</v>
      </c>
      <c r="D11" s="335" t="s">
        <v>7</v>
      </c>
      <c r="E11" s="336" t="s">
        <v>8</v>
      </c>
      <c r="F11" s="317"/>
      <c r="G11" s="335" t="s">
        <v>9</v>
      </c>
      <c r="H11" s="335" t="s">
        <v>10</v>
      </c>
      <c r="I11" s="335" t="s">
        <v>11</v>
      </c>
      <c r="J11" s="324" t="s">
        <v>12</v>
      </c>
      <c r="K11" s="326" t="s">
        <v>13</v>
      </c>
      <c r="L11" s="74"/>
      <c r="M11" s="67"/>
    </row>
    <row r="12" spans="1:13" ht="30" customHeight="1" x14ac:dyDescent="0.3">
      <c r="A12" s="67"/>
      <c r="B12" s="73"/>
      <c r="C12" s="334"/>
      <c r="D12" s="325"/>
      <c r="E12" s="160" t="s">
        <v>14</v>
      </c>
      <c r="F12" s="161" t="s">
        <v>15</v>
      </c>
      <c r="G12" s="325"/>
      <c r="H12" s="325"/>
      <c r="I12" s="325"/>
      <c r="J12" s="325"/>
      <c r="K12" s="327"/>
      <c r="L12" s="74"/>
      <c r="M12" s="67"/>
    </row>
    <row r="13" spans="1:13" ht="30" customHeight="1" x14ac:dyDescent="0.3">
      <c r="A13" s="67"/>
      <c r="B13" s="73"/>
      <c r="C13" s="328" t="s">
        <v>16</v>
      </c>
      <c r="D13" s="297"/>
      <c r="E13" s="297"/>
      <c r="F13" s="297"/>
      <c r="G13" s="297"/>
      <c r="H13" s="298"/>
      <c r="I13" s="164"/>
      <c r="J13" s="164"/>
      <c r="K13" s="164"/>
      <c r="L13" s="74"/>
      <c r="M13" s="67"/>
    </row>
    <row r="14" spans="1:13" ht="30" customHeight="1" x14ac:dyDescent="0.3">
      <c r="A14" s="67"/>
      <c r="B14" s="73"/>
      <c r="C14" s="100"/>
      <c r="D14" s="93">
        <v>1.1000000000000001</v>
      </c>
      <c r="E14" s="93"/>
      <c r="F14" s="93"/>
      <c r="G14" s="162" t="s">
        <v>17</v>
      </c>
      <c r="H14" s="93" t="s">
        <v>18</v>
      </c>
      <c r="I14" s="163">
        <v>15</v>
      </c>
      <c r="J14" s="220">
        <f>ROUND(APU!$O$59,0)</f>
        <v>16557</v>
      </c>
      <c r="K14" s="221">
        <f>ROUND(J14*I14,0)</f>
        <v>248355</v>
      </c>
      <c r="L14" s="74"/>
      <c r="M14" s="67"/>
    </row>
    <row r="15" spans="1:13" ht="30" customHeight="1" x14ac:dyDescent="0.3">
      <c r="A15" s="67"/>
      <c r="B15" s="73"/>
      <c r="C15" s="95"/>
      <c r="D15" s="92">
        <v>1.2</v>
      </c>
      <c r="E15" s="92"/>
      <c r="F15" s="92"/>
      <c r="G15" s="143" t="s">
        <v>19</v>
      </c>
      <c r="H15" s="92" t="s">
        <v>20</v>
      </c>
      <c r="I15" s="96">
        <v>24</v>
      </c>
      <c r="J15" s="222">
        <f>ROUND(APU!$O$151,0)</f>
        <v>41344</v>
      </c>
      <c r="K15" s="222">
        <f>ROUND(J15*I15,0)</f>
        <v>992256</v>
      </c>
      <c r="L15" s="74"/>
      <c r="M15" s="67"/>
    </row>
    <row r="16" spans="1:13" ht="39" customHeight="1" x14ac:dyDescent="0.3">
      <c r="A16" s="67"/>
      <c r="B16" s="73"/>
      <c r="C16" s="95"/>
      <c r="D16" s="92">
        <v>1.3</v>
      </c>
      <c r="E16" s="92"/>
      <c r="F16" s="92"/>
      <c r="G16" s="143" t="s">
        <v>21</v>
      </c>
      <c r="H16" s="92" t="s">
        <v>22</v>
      </c>
      <c r="I16" s="96">
        <v>1</v>
      </c>
      <c r="J16" s="222">
        <f>ROUND(APU!$O$245,0)</f>
        <v>1509135</v>
      </c>
      <c r="K16" s="223">
        <f>ROUND(J16*I16,0)</f>
        <v>1509135</v>
      </c>
      <c r="L16" s="74"/>
      <c r="M16" s="67"/>
    </row>
    <row r="17" spans="1:13" ht="30" customHeight="1" x14ac:dyDescent="0.3">
      <c r="A17" s="67"/>
      <c r="B17" s="73"/>
      <c r="C17" s="101" t="s">
        <v>23</v>
      </c>
      <c r="D17" s="102"/>
      <c r="E17" s="102"/>
      <c r="F17" s="102"/>
      <c r="G17" s="103"/>
      <c r="H17" s="102"/>
      <c r="I17" s="104"/>
      <c r="J17" s="224"/>
      <c r="K17" s="225">
        <f>SUM(K14:K16)</f>
        <v>2749746</v>
      </c>
      <c r="L17" s="74"/>
      <c r="M17" s="67"/>
    </row>
    <row r="18" spans="1:13" ht="30" customHeight="1" x14ac:dyDescent="0.3">
      <c r="A18" s="67"/>
      <c r="B18" s="73"/>
      <c r="C18" s="329" t="s">
        <v>24</v>
      </c>
      <c r="D18" s="297"/>
      <c r="E18" s="297"/>
      <c r="F18" s="297"/>
      <c r="G18" s="297"/>
      <c r="H18" s="298"/>
      <c r="I18" s="159"/>
      <c r="J18" s="159"/>
      <c r="K18" s="159"/>
      <c r="L18" s="74"/>
      <c r="M18" s="67"/>
    </row>
    <row r="19" spans="1:13" ht="30" customHeight="1" x14ac:dyDescent="0.3">
      <c r="A19" s="67"/>
      <c r="B19" s="73"/>
      <c r="C19" s="100"/>
      <c r="D19" s="93">
        <v>2.1</v>
      </c>
      <c r="E19" s="93"/>
      <c r="F19" s="93"/>
      <c r="G19" s="157" t="s">
        <v>25</v>
      </c>
      <c r="H19" s="158" t="s">
        <v>26</v>
      </c>
      <c r="I19" s="158">
        <v>2.4</v>
      </c>
      <c r="J19" s="172">
        <f>ROUND(APU!$O$335,0)</f>
        <v>109978</v>
      </c>
      <c r="K19" s="220">
        <f t="shared" ref="K19:K25" si="0">ROUND(J19*I19,0)</f>
        <v>263947</v>
      </c>
      <c r="L19" s="74"/>
      <c r="M19" s="67"/>
    </row>
    <row r="20" spans="1:13" ht="30" customHeight="1" thickBot="1" x14ac:dyDescent="0.35">
      <c r="A20" s="67"/>
      <c r="B20" s="73"/>
      <c r="C20" s="100"/>
      <c r="D20" s="93">
        <v>2.2000000000000002</v>
      </c>
      <c r="E20" s="93"/>
      <c r="F20" s="93"/>
      <c r="G20" s="143" t="s">
        <v>27</v>
      </c>
      <c r="H20" s="144" t="s">
        <v>26</v>
      </c>
      <c r="I20" s="144">
        <v>0.25</v>
      </c>
      <c r="J20" s="173">
        <f>ROUND(APU!$O$427,0)</f>
        <v>465155</v>
      </c>
      <c r="K20" s="222">
        <f t="shared" si="0"/>
        <v>116289</v>
      </c>
      <c r="L20" s="74"/>
      <c r="M20" s="67"/>
    </row>
    <row r="21" spans="1:13" ht="30" customHeight="1" x14ac:dyDescent="0.3">
      <c r="A21" s="67"/>
      <c r="B21" s="73"/>
      <c r="C21" s="100"/>
      <c r="D21" s="91">
        <v>2.2999999999999998</v>
      </c>
      <c r="E21" s="93"/>
      <c r="F21" s="93"/>
      <c r="G21" s="143" t="s">
        <v>28</v>
      </c>
      <c r="H21" s="144" t="s">
        <v>29</v>
      </c>
      <c r="I21" s="144">
        <v>165</v>
      </c>
      <c r="J21" s="173">
        <f>ROUND(APU!$O$517,0)</f>
        <v>7798</v>
      </c>
      <c r="K21" s="222">
        <f t="shared" si="0"/>
        <v>1286670</v>
      </c>
      <c r="L21" s="74"/>
      <c r="M21" s="67"/>
    </row>
    <row r="22" spans="1:13" ht="30" customHeight="1" thickBot="1" x14ac:dyDescent="0.35">
      <c r="A22" s="67"/>
      <c r="B22" s="73"/>
      <c r="C22" s="100"/>
      <c r="D22" s="93">
        <v>2.4</v>
      </c>
      <c r="E22" s="93"/>
      <c r="F22" s="93"/>
      <c r="G22" s="143" t="s">
        <v>30</v>
      </c>
      <c r="H22" s="144" t="s">
        <v>26</v>
      </c>
      <c r="I22" s="144">
        <v>1.8</v>
      </c>
      <c r="J22" s="173">
        <f>ROUND(APU!$O$612,0)</f>
        <v>623805</v>
      </c>
      <c r="K22" s="222">
        <f t="shared" si="0"/>
        <v>1122849</v>
      </c>
      <c r="L22" s="74"/>
      <c r="M22" s="67"/>
    </row>
    <row r="23" spans="1:13" ht="30" customHeight="1" x14ac:dyDescent="0.3">
      <c r="A23" s="67"/>
      <c r="B23" s="73"/>
      <c r="C23" s="100"/>
      <c r="D23" s="91">
        <v>2.5</v>
      </c>
      <c r="E23" s="93"/>
      <c r="F23" s="93"/>
      <c r="G23" s="143" t="s">
        <v>31</v>
      </c>
      <c r="H23" s="144" t="s">
        <v>32</v>
      </c>
      <c r="I23" s="144">
        <v>8</v>
      </c>
      <c r="J23" s="173">
        <f>ROUND(APU!$O$703,0)</f>
        <v>79475</v>
      </c>
      <c r="K23" s="222">
        <f t="shared" si="0"/>
        <v>635800</v>
      </c>
      <c r="L23" s="74"/>
      <c r="M23" s="67"/>
    </row>
    <row r="24" spans="1:13" ht="30" customHeight="1" thickBot="1" x14ac:dyDescent="0.35">
      <c r="A24" s="67"/>
      <c r="B24" s="73"/>
      <c r="C24" s="95"/>
      <c r="D24" s="93">
        <v>2.6</v>
      </c>
      <c r="E24" s="92"/>
      <c r="F24" s="92"/>
      <c r="G24" s="143" t="s">
        <v>33</v>
      </c>
      <c r="H24" s="144" t="s">
        <v>32</v>
      </c>
      <c r="I24" s="144">
        <v>8</v>
      </c>
      <c r="J24" s="173">
        <f>ROUND(APU!$O$793,0)</f>
        <v>138584</v>
      </c>
      <c r="K24" s="222">
        <f t="shared" si="0"/>
        <v>1108672</v>
      </c>
      <c r="L24" s="74"/>
      <c r="M24" s="67"/>
    </row>
    <row r="25" spans="1:13" ht="30" customHeight="1" x14ac:dyDescent="0.3">
      <c r="A25" s="67"/>
      <c r="B25" s="73"/>
      <c r="C25" s="95"/>
      <c r="D25" s="91">
        <v>2.7</v>
      </c>
      <c r="E25" s="92"/>
      <c r="F25" s="92"/>
      <c r="G25" s="143" t="s">
        <v>34</v>
      </c>
      <c r="H25" s="144" t="s">
        <v>32</v>
      </c>
      <c r="I25" s="144">
        <v>8</v>
      </c>
      <c r="J25" s="174">
        <f>ROUND(APU!$O$886,0)</f>
        <v>138018</v>
      </c>
      <c r="K25" s="222">
        <f t="shared" si="0"/>
        <v>1104144</v>
      </c>
      <c r="L25" s="74"/>
      <c r="M25" s="67"/>
    </row>
    <row r="26" spans="1:13" ht="30" customHeight="1" x14ac:dyDescent="0.3">
      <c r="A26" s="67"/>
      <c r="B26" s="73"/>
      <c r="C26" s="101" t="s">
        <v>23</v>
      </c>
      <c r="D26" s="102"/>
      <c r="E26" s="102"/>
      <c r="F26" s="102"/>
      <c r="G26" s="103"/>
      <c r="H26" s="102"/>
      <c r="I26" s="104"/>
      <c r="J26" s="224"/>
      <c r="K26" s="225">
        <f>SUM(K19:K25)</f>
        <v>5638371</v>
      </c>
      <c r="L26" s="74"/>
      <c r="M26" s="67"/>
    </row>
    <row r="27" spans="1:13" ht="30" customHeight="1" x14ac:dyDescent="0.3">
      <c r="A27" s="67"/>
      <c r="B27" s="73"/>
      <c r="C27" s="330" t="s">
        <v>35</v>
      </c>
      <c r="D27" s="297"/>
      <c r="E27" s="297"/>
      <c r="F27" s="297"/>
      <c r="G27" s="297"/>
      <c r="H27" s="298"/>
      <c r="I27" s="155"/>
      <c r="J27" s="226"/>
      <c r="K27" s="175"/>
      <c r="L27" s="74"/>
      <c r="M27" s="67"/>
    </row>
    <row r="28" spans="1:13" ht="30" customHeight="1" x14ac:dyDescent="0.3">
      <c r="A28" s="67"/>
      <c r="B28" s="73"/>
      <c r="C28" s="156"/>
      <c r="D28" s="93">
        <v>3.1</v>
      </c>
      <c r="E28" s="93"/>
      <c r="F28" s="93"/>
      <c r="G28" s="149" t="s">
        <v>36</v>
      </c>
      <c r="H28" s="150" t="s">
        <v>18</v>
      </c>
      <c r="I28" s="150">
        <v>15</v>
      </c>
      <c r="J28" s="227">
        <f>ROUND(APU!$O$979,0)</f>
        <v>849816</v>
      </c>
      <c r="K28" s="176">
        <f>ROUND(J28*I28,0)</f>
        <v>12747240</v>
      </c>
      <c r="L28" s="74"/>
      <c r="M28" s="67"/>
    </row>
    <row r="29" spans="1:13" ht="30" customHeight="1" x14ac:dyDescent="0.3">
      <c r="A29" s="67"/>
      <c r="B29" s="73"/>
      <c r="C29" s="105"/>
      <c r="D29" s="92">
        <v>3.2</v>
      </c>
      <c r="E29" s="92"/>
      <c r="F29" s="92"/>
      <c r="G29" s="145" t="s">
        <v>37</v>
      </c>
      <c r="H29" s="146" t="s">
        <v>18</v>
      </c>
      <c r="I29" s="146">
        <v>39</v>
      </c>
      <c r="J29" s="228">
        <f>ROUND(APU!$O$1070,0)</f>
        <v>112380</v>
      </c>
      <c r="K29" s="177">
        <f>ROUND(J29*I29,0)</f>
        <v>4382820</v>
      </c>
      <c r="L29" s="74"/>
      <c r="M29" s="67"/>
    </row>
    <row r="30" spans="1:13" ht="30" customHeight="1" x14ac:dyDescent="0.3">
      <c r="A30" s="67"/>
      <c r="B30" s="73"/>
      <c r="C30" s="105"/>
      <c r="D30" s="92">
        <v>3.3</v>
      </c>
      <c r="E30" s="92"/>
      <c r="F30" s="92"/>
      <c r="G30" s="145" t="s">
        <v>38</v>
      </c>
      <c r="H30" s="146" t="s">
        <v>32</v>
      </c>
      <c r="I30" s="146">
        <v>3</v>
      </c>
      <c r="J30" s="228">
        <f>ROUND(APU!$O$1162,0)</f>
        <v>596066</v>
      </c>
      <c r="K30" s="177">
        <f>ROUND(J30*I30,0)</f>
        <v>1788198</v>
      </c>
      <c r="L30" s="74"/>
      <c r="M30" s="67"/>
    </row>
    <row r="31" spans="1:13" ht="30" customHeight="1" x14ac:dyDescent="0.3">
      <c r="A31" s="67"/>
      <c r="B31" s="73"/>
      <c r="C31" s="105"/>
      <c r="D31" s="92">
        <v>3.4</v>
      </c>
      <c r="E31" s="92"/>
      <c r="F31" s="92"/>
      <c r="G31" s="145" t="s">
        <v>39</v>
      </c>
      <c r="H31" s="146" t="s">
        <v>32</v>
      </c>
      <c r="I31" s="146">
        <v>1</v>
      </c>
      <c r="J31" s="228">
        <f>ROUND(APU!$O$1253,0)</f>
        <v>798967</v>
      </c>
      <c r="K31" s="177">
        <f>ROUND(J31*I31,0)</f>
        <v>798967</v>
      </c>
      <c r="L31" s="74"/>
      <c r="M31" s="67"/>
    </row>
    <row r="32" spans="1:13" ht="30" customHeight="1" thickBot="1" x14ac:dyDescent="0.35">
      <c r="A32" s="67"/>
      <c r="B32" s="73"/>
      <c r="C32" s="97" t="s">
        <v>23</v>
      </c>
      <c r="D32" s="106"/>
      <c r="E32" s="107"/>
      <c r="F32" s="106"/>
      <c r="G32" s="106"/>
      <c r="H32" s="106"/>
      <c r="I32" s="96"/>
      <c r="J32" s="106"/>
      <c r="K32" s="229">
        <f>SUM(K28:K31)</f>
        <v>19717225</v>
      </c>
      <c r="L32" s="74"/>
      <c r="M32" s="67"/>
    </row>
    <row r="33" spans="1:13" ht="30" customHeight="1" thickBot="1" x14ac:dyDescent="0.35">
      <c r="A33" s="67"/>
      <c r="B33" s="73"/>
      <c r="C33" s="331" t="s">
        <v>40</v>
      </c>
      <c r="D33" s="332"/>
      <c r="E33" s="332"/>
      <c r="F33" s="332"/>
      <c r="G33" s="332"/>
      <c r="H33" s="332"/>
      <c r="I33" s="98"/>
      <c r="J33" s="98"/>
      <c r="K33" s="108"/>
      <c r="L33" s="74"/>
      <c r="M33" s="67"/>
    </row>
    <row r="34" spans="1:13" ht="30" customHeight="1" x14ac:dyDescent="0.3">
      <c r="A34" s="67"/>
      <c r="B34" s="73"/>
      <c r="C34" s="100"/>
      <c r="D34" s="92">
        <v>4.0999999999999996</v>
      </c>
      <c r="E34" s="92"/>
      <c r="F34" s="92"/>
      <c r="G34" s="147" t="s">
        <v>41</v>
      </c>
      <c r="H34" s="203" t="s">
        <v>18</v>
      </c>
      <c r="I34" s="203">
        <v>25</v>
      </c>
      <c r="J34" s="148">
        <f>ROUND(APU!$O$1344,0)</f>
        <v>79419</v>
      </c>
      <c r="K34" s="230">
        <f>ROUND(J34*I34,0)</f>
        <v>1985475</v>
      </c>
      <c r="L34" s="74"/>
      <c r="M34" s="67"/>
    </row>
    <row r="35" spans="1:13" ht="30" customHeight="1" x14ac:dyDescent="0.3">
      <c r="A35" s="67"/>
      <c r="B35" s="73"/>
      <c r="C35" s="100"/>
      <c r="D35" s="92">
        <v>4.2</v>
      </c>
      <c r="E35" s="92"/>
      <c r="F35" s="92"/>
      <c r="G35" s="149" t="s">
        <v>42</v>
      </c>
      <c r="H35" s="150" t="s">
        <v>18</v>
      </c>
      <c r="I35" s="150">
        <v>25</v>
      </c>
      <c r="J35" s="151">
        <f>ROUND(APU!$O$1435,0)</f>
        <v>137317</v>
      </c>
      <c r="K35" s="230">
        <f>ROUND(J35*I35,0)</f>
        <v>3432925</v>
      </c>
      <c r="L35" s="74"/>
      <c r="M35" s="67"/>
    </row>
    <row r="36" spans="1:13" ht="30" customHeight="1" thickBot="1" x14ac:dyDescent="0.35">
      <c r="A36" s="67"/>
      <c r="B36" s="73"/>
      <c r="C36" s="97" t="s">
        <v>23</v>
      </c>
      <c r="D36" s="106"/>
      <c r="E36" s="107"/>
      <c r="F36" s="106"/>
      <c r="G36" s="106"/>
      <c r="H36" s="106"/>
      <c r="I36" s="96"/>
      <c r="J36" s="106"/>
      <c r="K36" s="229">
        <f>SUM(K34:K35)</f>
        <v>5418400</v>
      </c>
      <c r="L36" s="74"/>
      <c r="M36" s="67"/>
    </row>
    <row r="37" spans="1:13" s="67" customFormat="1" ht="30" customHeight="1" x14ac:dyDescent="0.3">
      <c r="B37" s="73"/>
      <c r="C37" s="321" t="s">
        <v>43</v>
      </c>
      <c r="D37" s="322"/>
      <c r="E37" s="322"/>
      <c r="F37" s="322"/>
      <c r="G37" s="322"/>
      <c r="H37" s="322"/>
      <c r="I37" s="109"/>
      <c r="J37" s="109"/>
      <c r="K37" s="99"/>
      <c r="L37" s="74"/>
    </row>
    <row r="38" spans="1:13" ht="30" customHeight="1" x14ac:dyDescent="0.3">
      <c r="A38" s="67"/>
      <c r="B38" s="73"/>
      <c r="C38" s="110"/>
      <c r="D38" s="110">
        <v>5.0999999999999996</v>
      </c>
      <c r="E38" s="92"/>
      <c r="F38" s="110"/>
      <c r="G38" s="145" t="s">
        <v>44</v>
      </c>
      <c r="H38" s="146" t="s">
        <v>18</v>
      </c>
      <c r="I38" s="146">
        <v>95</v>
      </c>
      <c r="J38" s="228">
        <f>ROUND(APU!$O$1527,0)</f>
        <v>21454</v>
      </c>
      <c r="K38" s="222">
        <f>ROUND(J38*I38,0)</f>
        <v>2038130</v>
      </c>
      <c r="L38" s="74"/>
      <c r="M38" s="67"/>
    </row>
    <row r="39" spans="1:13" ht="30" customHeight="1" x14ac:dyDescent="0.3">
      <c r="A39" s="67"/>
      <c r="B39" s="73"/>
      <c r="C39" s="111"/>
      <c r="D39" s="111">
        <v>5.2</v>
      </c>
      <c r="E39" s="112"/>
      <c r="F39" s="111"/>
      <c r="G39" s="145" t="s">
        <v>45</v>
      </c>
      <c r="H39" s="146" t="s">
        <v>20</v>
      </c>
      <c r="I39" s="146">
        <v>3</v>
      </c>
      <c r="J39" s="228">
        <f>ROUND(APU!$O$1618,0)</f>
        <v>411693</v>
      </c>
      <c r="K39" s="222">
        <f>ROUND(J39*I39,0)</f>
        <v>1235079</v>
      </c>
      <c r="L39" s="74"/>
      <c r="M39" s="67"/>
    </row>
    <row r="40" spans="1:13" ht="30" customHeight="1" x14ac:dyDescent="0.3">
      <c r="A40" s="67"/>
      <c r="B40" s="73"/>
      <c r="C40" s="111"/>
      <c r="D40" s="111">
        <v>5.3</v>
      </c>
      <c r="E40" s="111"/>
      <c r="F40" s="111"/>
      <c r="G40" s="145" t="s">
        <v>46</v>
      </c>
      <c r="H40" s="146" t="s">
        <v>32</v>
      </c>
      <c r="I40" s="146">
        <v>1</v>
      </c>
      <c r="J40" s="228">
        <f>ROUND(APU!$O$1711,0)</f>
        <v>825699</v>
      </c>
      <c r="K40" s="222">
        <f>ROUND(J40*I40,0)</f>
        <v>825699</v>
      </c>
      <c r="L40" s="74"/>
      <c r="M40" s="67"/>
    </row>
    <row r="41" spans="1:13" ht="30" customHeight="1" x14ac:dyDescent="0.3">
      <c r="A41" s="67"/>
      <c r="B41" s="73"/>
      <c r="C41" s="323" t="s">
        <v>23</v>
      </c>
      <c r="D41" s="297"/>
      <c r="E41" s="297"/>
      <c r="F41" s="297"/>
      <c r="G41" s="113"/>
      <c r="H41" s="114"/>
      <c r="I41" s="115"/>
      <c r="J41" s="222"/>
      <c r="K41" s="231">
        <f>SUM(K38:K40)</f>
        <v>4098908</v>
      </c>
      <c r="L41" s="74"/>
      <c r="M41" s="67"/>
    </row>
    <row r="42" spans="1:13" ht="30" customHeight="1" x14ac:dyDescent="0.3">
      <c r="A42" s="67"/>
      <c r="B42" s="73"/>
      <c r="C42" s="321" t="s">
        <v>47</v>
      </c>
      <c r="D42" s="322"/>
      <c r="E42" s="322"/>
      <c r="F42" s="322"/>
      <c r="G42" s="322"/>
      <c r="H42" s="322"/>
      <c r="I42" s="116"/>
      <c r="J42" s="232"/>
      <c r="K42" s="178"/>
      <c r="L42" s="74"/>
      <c r="M42" s="67"/>
    </row>
    <row r="43" spans="1:13" ht="30" customHeight="1" x14ac:dyDescent="0.3">
      <c r="A43" s="67"/>
      <c r="B43" s="73"/>
      <c r="C43" s="110"/>
      <c r="D43" s="110">
        <v>6.1</v>
      </c>
      <c r="E43" s="92"/>
      <c r="F43" s="110"/>
      <c r="G43" s="146" t="s">
        <v>48</v>
      </c>
      <c r="H43" s="146" t="s">
        <v>32</v>
      </c>
      <c r="I43" s="146">
        <v>1</v>
      </c>
      <c r="J43" s="228">
        <f>ROUND(APU!$O$1803,0)</f>
        <v>480558</v>
      </c>
      <c r="K43" s="228">
        <f>ROUND(J43*I43,0)</f>
        <v>480558</v>
      </c>
      <c r="L43" s="74"/>
      <c r="M43" s="67"/>
    </row>
    <row r="44" spans="1:13" ht="30" customHeight="1" x14ac:dyDescent="0.3">
      <c r="A44" s="67"/>
      <c r="B44" s="73"/>
      <c r="C44" s="111"/>
      <c r="D44" s="111">
        <v>6.2</v>
      </c>
      <c r="E44" s="111"/>
      <c r="F44" s="111"/>
      <c r="G44" s="145" t="s">
        <v>49</v>
      </c>
      <c r="H44" s="146" t="s">
        <v>32</v>
      </c>
      <c r="I44" s="146">
        <v>1</v>
      </c>
      <c r="J44" s="228">
        <f>ROUND(APU!$O$1894,0)</f>
        <v>570373</v>
      </c>
      <c r="K44" s="228">
        <f>ROUND(J44*I44,0)</f>
        <v>570373</v>
      </c>
      <c r="L44" s="74"/>
      <c r="M44" s="67"/>
    </row>
    <row r="45" spans="1:13" ht="30" customHeight="1" x14ac:dyDescent="0.3">
      <c r="A45" s="67"/>
      <c r="B45" s="73"/>
      <c r="C45" s="323" t="s">
        <v>23</v>
      </c>
      <c r="D45" s="297"/>
      <c r="E45" s="297"/>
      <c r="F45" s="297"/>
      <c r="G45" s="113"/>
      <c r="H45" s="114"/>
      <c r="I45" s="115"/>
      <c r="J45" s="222"/>
      <c r="K45" s="231">
        <f>+K43+K44</f>
        <v>1050931</v>
      </c>
      <c r="L45" s="74"/>
      <c r="M45" s="67"/>
    </row>
    <row r="46" spans="1:13" ht="30" customHeight="1" x14ac:dyDescent="0.3">
      <c r="A46" s="67"/>
      <c r="B46" s="73"/>
      <c r="C46" s="321" t="s">
        <v>50</v>
      </c>
      <c r="D46" s="322"/>
      <c r="E46" s="322"/>
      <c r="F46" s="322"/>
      <c r="G46" s="322"/>
      <c r="H46" s="322"/>
      <c r="I46" s="117"/>
      <c r="J46" s="226"/>
      <c r="K46" s="175"/>
      <c r="L46" s="74"/>
      <c r="M46" s="67"/>
    </row>
    <row r="47" spans="1:13" ht="30" customHeight="1" thickBot="1" x14ac:dyDescent="0.35">
      <c r="A47" s="67"/>
      <c r="B47" s="73"/>
      <c r="C47" s="95"/>
      <c r="D47" s="92">
        <v>7.1</v>
      </c>
      <c r="E47" s="92"/>
      <c r="F47" s="92"/>
      <c r="G47" s="152" t="s">
        <v>51</v>
      </c>
      <c r="H47" s="153" t="s">
        <v>52</v>
      </c>
      <c r="I47" s="153">
        <v>4</v>
      </c>
      <c r="J47" s="233">
        <f>ROUND(APU!$O$1988,0)</f>
        <v>220626</v>
      </c>
      <c r="K47" s="222">
        <f>ROUND(J47*I47,0)</f>
        <v>882504</v>
      </c>
      <c r="L47" s="74"/>
      <c r="M47" s="67"/>
    </row>
    <row r="48" spans="1:13" ht="30" customHeight="1" thickBot="1" x14ac:dyDescent="0.35">
      <c r="A48" s="67"/>
      <c r="B48" s="73"/>
      <c r="C48" s="95"/>
      <c r="D48" s="92">
        <v>7.2</v>
      </c>
      <c r="E48" s="92"/>
      <c r="F48" s="92"/>
      <c r="G48" s="152" t="s">
        <v>53</v>
      </c>
      <c r="H48" s="153" t="s">
        <v>52</v>
      </c>
      <c r="I48" s="153">
        <v>2</v>
      </c>
      <c r="J48" s="233">
        <f>ROUND(APU!$O$2083,0)</f>
        <v>315524</v>
      </c>
      <c r="K48" s="222">
        <f>ROUND(J48*I48,0)</f>
        <v>631048</v>
      </c>
      <c r="L48" s="74"/>
      <c r="M48" s="67"/>
    </row>
    <row r="49" spans="1:13" ht="30" customHeight="1" thickBot="1" x14ac:dyDescent="0.35">
      <c r="A49" s="67"/>
      <c r="B49" s="73"/>
      <c r="C49" s="95"/>
      <c r="D49" s="110">
        <v>7.3</v>
      </c>
      <c r="E49" s="110"/>
      <c r="F49" s="110"/>
      <c r="G49" s="152" t="s">
        <v>54</v>
      </c>
      <c r="H49" s="153" t="s">
        <v>32</v>
      </c>
      <c r="I49" s="153">
        <v>1</v>
      </c>
      <c r="J49" s="233">
        <f>ROUND(APU!$O$2177,0)</f>
        <v>734000</v>
      </c>
      <c r="K49" s="222">
        <f>ROUND(J49*I49,0)</f>
        <v>734000</v>
      </c>
      <c r="L49" s="74"/>
      <c r="M49" s="67"/>
    </row>
    <row r="50" spans="1:13" ht="30" customHeight="1" thickBot="1" x14ac:dyDescent="0.35">
      <c r="A50" s="67"/>
      <c r="B50" s="73"/>
      <c r="C50" s="97" t="s">
        <v>23</v>
      </c>
      <c r="D50" s="118"/>
      <c r="E50" s="118"/>
      <c r="F50" s="118"/>
      <c r="G50" s="119"/>
      <c r="H50" s="120"/>
      <c r="I50" s="96"/>
      <c r="J50" s="234"/>
      <c r="K50" s="229">
        <f>+K47+K48+K49</f>
        <v>2247552</v>
      </c>
      <c r="L50" s="74"/>
      <c r="M50" s="67"/>
    </row>
    <row r="51" spans="1:13" ht="30" customHeight="1" thickBot="1" x14ac:dyDescent="0.35">
      <c r="A51" s="67"/>
      <c r="B51" s="73"/>
      <c r="C51" s="321" t="s">
        <v>55</v>
      </c>
      <c r="D51" s="322"/>
      <c r="E51" s="322"/>
      <c r="F51" s="322"/>
      <c r="G51" s="322"/>
      <c r="H51" s="322"/>
      <c r="I51" s="98"/>
      <c r="J51" s="98"/>
      <c r="K51" s="108"/>
      <c r="L51" s="74"/>
      <c r="M51" s="67"/>
    </row>
    <row r="52" spans="1:13" ht="30" customHeight="1" x14ac:dyDescent="0.3">
      <c r="A52" s="67"/>
      <c r="B52" s="73"/>
      <c r="C52" s="95"/>
      <c r="D52" s="110">
        <v>8.1</v>
      </c>
      <c r="E52" s="110"/>
      <c r="F52" s="110"/>
      <c r="G52" s="121" t="s">
        <v>56</v>
      </c>
      <c r="H52" s="110" t="s">
        <v>57</v>
      </c>
      <c r="I52" s="96">
        <v>1</v>
      </c>
      <c r="J52" s="222">
        <f>ROUND(APU!$O$2269,0)</f>
        <v>1863630</v>
      </c>
      <c r="K52" s="230">
        <f>ROUND(J52*I52,0)</f>
        <v>1863630</v>
      </c>
      <c r="L52" s="74"/>
      <c r="M52" s="67"/>
    </row>
    <row r="53" spans="1:13" ht="30" customHeight="1" x14ac:dyDescent="0.3">
      <c r="A53" s="67"/>
      <c r="B53" s="73"/>
      <c r="C53" s="100"/>
      <c r="D53" s="110">
        <v>8.1999999999999993</v>
      </c>
      <c r="E53" s="110"/>
      <c r="F53" s="110"/>
      <c r="G53" s="121" t="s">
        <v>58</v>
      </c>
      <c r="H53" s="110" t="s">
        <v>57</v>
      </c>
      <c r="I53" s="96">
        <v>1</v>
      </c>
      <c r="J53" s="222">
        <f>ROUND(APU!$O$2359,0)</f>
        <v>118325</v>
      </c>
      <c r="K53" s="230">
        <f>ROUND(J53*I53,0)</f>
        <v>118325</v>
      </c>
      <c r="L53" s="74"/>
      <c r="M53" s="67"/>
    </row>
    <row r="54" spans="1:13" ht="30" customHeight="1" thickBot="1" x14ac:dyDescent="0.35">
      <c r="A54" s="67"/>
      <c r="B54" s="73"/>
      <c r="C54" s="97" t="s">
        <v>23</v>
      </c>
      <c r="D54" s="118"/>
      <c r="E54" s="118"/>
      <c r="F54" s="118"/>
      <c r="G54" s="122"/>
      <c r="H54" s="120"/>
      <c r="I54" s="96"/>
      <c r="J54" s="234"/>
      <c r="K54" s="229">
        <f>+K52+K53</f>
        <v>1981955</v>
      </c>
      <c r="L54" s="74"/>
      <c r="M54" s="67"/>
    </row>
    <row r="55" spans="1:13" s="82" customFormat="1" ht="30" customHeight="1" thickBot="1" x14ac:dyDescent="0.35">
      <c r="A55" s="79"/>
      <c r="B55" s="80"/>
      <c r="C55" s="313" t="s">
        <v>59</v>
      </c>
      <c r="D55" s="314"/>
      <c r="E55" s="314"/>
      <c r="F55" s="314"/>
      <c r="G55" s="314"/>
      <c r="H55" s="314"/>
      <c r="I55" s="314"/>
      <c r="J55" s="315"/>
      <c r="K55" s="235">
        <f>K17+K26+K32+K36+K41+K45+K50+K54</f>
        <v>42903088</v>
      </c>
      <c r="L55" s="81"/>
      <c r="M55" s="79"/>
    </row>
    <row r="56" spans="1:13" s="82" customFormat="1" ht="15.75" customHeight="1" thickBot="1" x14ac:dyDescent="0.35">
      <c r="A56" s="79"/>
      <c r="B56" s="80"/>
      <c r="C56" s="123"/>
      <c r="D56" s="123"/>
      <c r="E56" s="123"/>
      <c r="F56" s="123"/>
      <c r="G56" s="123"/>
      <c r="H56" s="123"/>
      <c r="I56" s="123"/>
      <c r="J56" s="123"/>
      <c r="K56" s="179"/>
      <c r="L56" s="81"/>
      <c r="M56" s="79"/>
    </row>
    <row r="57" spans="1:13" s="82" customFormat="1" ht="30" customHeight="1" x14ac:dyDescent="0.3">
      <c r="A57" s="79"/>
      <c r="B57" s="80"/>
      <c r="C57" s="124"/>
      <c r="D57" s="125"/>
      <c r="E57" s="124"/>
      <c r="F57" s="124"/>
      <c r="G57" s="316" t="s">
        <v>60</v>
      </c>
      <c r="H57" s="317"/>
      <c r="I57" s="318">
        <f>K68</f>
        <v>0.23201877683023656</v>
      </c>
      <c r="J57" s="317"/>
      <c r="K57" s="236">
        <f>ROUND(K55*I57,0)</f>
        <v>9954322</v>
      </c>
      <c r="L57" s="81"/>
      <c r="M57" s="79"/>
    </row>
    <row r="58" spans="1:13" s="82" customFormat="1" ht="30" customHeight="1" x14ac:dyDescent="0.3">
      <c r="A58" s="79"/>
      <c r="B58" s="80"/>
      <c r="C58" s="124"/>
      <c r="D58" s="125"/>
      <c r="E58" s="124"/>
      <c r="F58" s="124"/>
      <c r="G58" s="319" t="s">
        <v>61</v>
      </c>
      <c r="H58" s="298"/>
      <c r="I58" s="320">
        <f>K69</f>
        <v>0.01</v>
      </c>
      <c r="J58" s="298"/>
      <c r="K58" s="237">
        <f>ROUND(K55*I58,0)</f>
        <v>429031</v>
      </c>
      <c r="L58" s="81"/>
      <c r="M58" s="79"/>
    </row>
    <row r="59" spans="1:13" s="82" customFormat="1" ht="30" customHeight="1" x14ac:dyDescent="0.3">
      <c r="A59" s="79"/>
      <c r="B59" s="80"/>
      <c r="C59" s="124"/>
      <c r="D59" s="126"/>
      <c r="E59" s="126"/>
      <c r="F59" s="126"/>
      <c r="G59" s="319" t="s">
        <v>62</v>
      </c>
      <c r="H59" s="298"/>
      <c r="I59" s="320">
        <f>K70</f>
        <v>2.5000000000000001E-2</v>
      </c>
      <c r="J59" s="298"/>
      <c r="K59" s="237">
        <f>ROUND(K55*I59,0)</f>
        <v>1072577</v>
      </c>
      <c r="L59" s="81"/>
      <c r="M59" s="79"/>
    </row>
    <row r="60" spans="1:13" s="82" customFormat="1" ht="30" customHeight="1" x14ac:dyDescent="0.3">
      <c r="A60" s="79"/>
      <c r="B60" s="80"/>
      <c r="C60" s="124"/>
      <c r="D60" s="126"/>
      <c r="E60" s="126"/>
      <c r="F60" s="126"/>
      <c r="G60" s="94" t="s">
        <v>63</v>
      </c>
      <c r="H60" s="127"/>
      <c r="I60" s="305">
        <v>0.19</v>
      </c>
      <c r="J60" s="298"/>
      <c r="K60" s="237">
        <f>ROUND(K59*I60,0)</f>
        <v>203790</v>
      </c>
      <c r="L60" s="81"/>
      <c r="M60" s="79"/>
    </row>
    <row r="61" spans="1:13" s="82" customFormat="1" ht="30" customHeight="1" x14ac:dyDescent="0.3">
      <c r="A61" s="79"/>
      <c r="B61" s="80"/>
      <c r="C61" s="124"/>
      <c r="D61" s="125"/>
      <c r="E61" s="124"/>
      <c r="F61" s="124"/>
      <c r="G61" s="306"/>
      <c r="H61" s="297"/>
      <c r="I61" s="297"/>
      <c r="J61" s="298"/>
      <c r="K61" s="238"/>
      <c r="L61" s="81"/>
      <c r="M61" s="79"/>
    </row>
    <row r="62" spans="1:13" s="82" customFormat="1" ht="30" customHeight="1" x14ac:dyDescent="0.3">
      <c r="A62" s="79"/>
      <c r="B62" s="80"/>
      <c r="C62" s="124"/>
      <c r="D62" s="125"/>
      <c r="E62" s="124"/>
      <c r="F62" s="124"/>
      <c r="G62" s="128"/>
      <c r="H62" s="127"/>
      <c r="I62" s="239"/>
      <c r="J62" s="129"/>
      <c r="K62" s="238"/>
      <c r="L62" s="81"/>
      <c r="M62" s="79"/>
    </row>
    <row r="63" spans="1:13" s="82" customFormat="1" ht="30" customHeight="1" thickBot="1" x14ac:dyDescent="0.35">
      <c r="A63" s="79"/>
      <c r="B63" s="80"/>
      <c r="C63" s="124"/>
      <c r="D63" s="125"/>
      <c r="E63" s="124"/>
      <c r="F63" s="130"/>
      <c r="G63" s="128"/>
      <c r="H63" s="127"/>
      <c r="I63" s="239"/>
      <c r="J63" s="129"/>
      <c r="K63" s="240"/>
      <c r="L63" s="81"/>
      <c r="M63" s="79"/>
    </row>
    <row r="64" spans="1:13" s="82" customFormat="1" ht="30" customHeight="1" thickBot="1" x14ac:dyDescent="0.35">
      <c r="A64" s="79"/>
      <c r="B64" s="80"/>
      <c r="C64" s="124"/>
      <c r="D64" s="125"/>
      <c r="E64" s="124"/>
      <c r="F64" s="124"/>
      <c r="G64" s="131" t="s">
        <v>64</v>
      </c>
      <c r="H64" s="132"/>
      <c r="I64" s="241"/>
      <c r="J64" s="133"/>
      <c r="K64" s="235">
        <f>SUM(K57:K63)+K55</f>
        <v>54562808</v>
      </c>
      <c r="L64" s="81"/>
      <c r="M64" s="79"/>
    </row>
    <row r="65" spans="1:13" s="82" customFormat="1" ht="15.75" customHeight="1" thickBot="1" x14ac:dyDescent="0.35">
      <c r="A65" s="79"/>
      <c r="B65" s="80"/>
      <c r="C65" s="124"/>
      <c r="D65" s="125"/>
      <c r="E65" s="125"/>
      <c r="F65" s="125"/>
      <c r="G65" s="124"/>
      <c r="H65" s="124"/>
      <c r="I65" s="134"/>
      <c r="J65" s="242"/>
      <c r="K65" s="135"/>
      <c r="L65" s="81"/>
      <c r="M65" s="79"/>
    </row>
    <row r="66" spans="1:13" s="82" customFormat="1" ht="15" customHeight="1" x14ac:dyDescent="0.3">
      <c r="A66" s="79"/>
      <c r="B66" s="80"/>
      <c r="C66" s="136"/>
      <c r="D66" s="307"/>
      <c r="E66" s="308"/>
      <c r="F66" s="308"/>
      <c r="G66" s="308"/>
      <c r="H66" s="308"/>
      <c r="I66" s="308"/>
      <c r="J66" s="308"/>
      <c r="K66" s="309"/>
      <c r="L66" s="180"/>
      <c r="M66" s="79"/>
    </row>
    <row r="67" spans="1:13" s="82" customFormat="1" ht="46.5" customHeight="1" x14ac:dyDescent="0.3">
      <c r="A67" s="79"/>
      <c r="B67" s="80"/>
      <c r="C67" s="296" t="s">
        <v>65</v>
      </c>
      <c r="D67" s="297"/>
      <c r="E67" s="297"/>
      <c r="F67" s="297"/>
      <c r="G67" s="298"/>
      <c r="H67" s="310" t="s">
        <v>66</v>
      </c>
      <c r="I67" s="311"/>
      <c r="J67" s="312"/>
      <c r="K67" s="181" t="s">
        <v>67</v>
      </c>
      <c r="L67" s="182"/>
      <c r="M67" s="79"/>
    </row>
    <row r="68" spans="1:13" s="82" customFormat="1" ht="32.25" customHeight="1" x14ac:dyDescent="0.3">
      <c r="A68" s="79"/>
      <c r="B68" s="80"/>
      <c r="C68" s="296" t="s">
        <v>68</v>
      </c>
      <c r="D68" s="297"/>
      <c r="E68" s="297"/>
      <c r="F68" s="297"/>
      <c r="G68" s="298"/>
      <c r="H68" s="301" t="s">
        <v>69</v>
      </c>
      <c r="I68" s="298"/>
      <c r="J68" s="183" t="s">
        <v>70</v>
      </c>
      <c r="K68" s="243">
        <f>(54562808-K55-K58-K59-K60)/K55</f>
        <v>0.23201877683023656</v>
      </c>
      <c r="L68" s="182"/>
      <c r="M68" s="79"/>
    </row>
    <row r="69" spans="1:13" s="82" customFormat="1" ht="30" customHeight="1" x14ac:dyDescent="0.3">
      <c r="A69" s="79"/>
      <c r="B69" s="80"/>
      <c r="C69" s="296" t="s">
        <v>71</v>
      </c>
      <c r="D69" s="297"/>
      <c r="E69" s="297"/>
      <c r="F69" s="297"/>
      <c r="G69" s="298"/>
      <c r="H69" s="299" t="s">
        <v>72</v>
      </c>
      <c r="I69" s="298"/>
      <c r="J69" s="183" t="s">
        <v>73</v>
      </c>
      <c r="K69" s="243">
        <v>0.01</v>
      </c>
      <c r="L69" s="182"/>
      <c r="M69" s="79"/>
    </row>
    <row r="70" spans="1:13" s="83" customFormat="1" ht="58.5" customHeight="1" x14ac:dyDescent="0.3">
      <c r="A70" s="79"/>
      <c r="B70" s="80"/>
      <c r="C70" s="137"/>
      <c r="D70" s="154"/>
      <c r="E70" s="138"/>
      <c r="F70" s="138"/>
      <c r="G70" s="139"/>
      <c r="H70" s="300" t="s">
        <v>74</v>
      </c>
      <c r="I70" s="298"/>
      <c r="J70" s="183" t="s">
        <v>75</v>
      </c>
      <c r="K70" s="243">
        <v>2.5000000000000001E-2</v>
      </c>
      <c r="L70" s="81"/>
      <c r="M70" s="79"/>
    </row>
    <row r="71" spans="1:13" ht="57" customHeight="1" x14ac:dyDescent="0.3">
      <c r="A71" s="67"/>
      <c r="B71" s="73"/>
      <c r="C71" s="140"/>
      <c r="D71" s="141"/>
      <c r="E71" s="141"/>
      <c r="F71" s="141"/>
      <c r="G71" s="142"/>
      <c r="H71" s="301" t="s">
        <v>76</v>
      </c>
      <c r="I71" s="298"/>
      <c r="J71" s="183" t="s">
        <v>77</v>
      </c>
      <c r="K71" s="243">
        <f>SUM(K68:K70)</f>
        <v>0.26701877683023656</v>
      </c>
      <c r="L71" s="74"/>
      <c r="M71" s="67"/>
    </row>
    <row r="72" spans="1:13" ht="15.75" customHeight="1" thickBot="1" x14ac:dyDescent="0.35">
      <c r="A72" s="67"/>
      <c r="B72" s="73"/>
      <c r="C72" s="84"/>
      <c r="D72" s="85"/>
      <c r="E72" s="85"/>
      <c r="F72" s="85"/>
      <c r="G72" s="86"/>
      <c r="H72" s="302"/>
      <c r="I72" s="303"/>
      <c r="J72" s="303"/>
      <c r="K72" s="304"/>
      <c r="L72" s="74"/>
      <c r="M72" s="67"/>
    </row>
    <row r="73" spans="1:13" ht="15.75" customHeight="1" thickBot="1" x14ac:dyDescent="0.35">
      <c r="A73" s="67"/>
      <c r="B73" s="87"/>
      <c r="C73" s="88"/>
      <c r="D73" s="88"/>
      <c r="E73" s="89"/>
      <c r="F73" s="88"/>
      <c r="G73" s="184"/>
      <c r="H73" s="88"/>
      <c r="I73" s="88"/>
      <c r="J73" s="88"/>
      <c r="K73" s="88"/>
      <c r="L73" s="90"/>
      <c r="M73" s="67"/>
    </row>
    <row r="74" spans="1:13" ht="15.75" customHeight="1" thickTop="1" x14ac:dyDescent="0.3">
      <c r="A74" s="67"/>
      <c r="B74" s="67"/>
      <c r="C74" s="67"/>
      <c r="D74" s="67"/>
      <c r="E74" s="68"/>
      <c r="F74" s="67"/>
      <c r="G74" s="67"/>
      <c r="H74" s="67"/>
      <c r="I74" s="67"/>
      <c r="J74" s="67"/>
      <c r="K74" s="67"/>
      <c r="L74" s="67"/>
      <c r="M74" s="67"/>
    </row>
  </sheetData>
  <mergeCells count="43">
    <mergeCell ref="C33:H33"/>
    <mergeCell ref="C10:K10"/>
    <mergeCell ref="B1:G1"/>
    <mergeCell ref="C9:K9"/>
    <mergeCell ref="D11:D12"/>
    <mergeCell ref="H11:H12"/>
    <mergeCell ref="J11:J12"/>
    <mergeCell ref="K11:K12"/>
    <mergeCell ref="C11:C12"/>
    <mergeCell ref="I11:I12"/>
    <mergeCell ref="C6:K6"/>
    <mergeCell ref="C42:H42"/>
    <mergeCell ref="C67:G67"/>
    <mergeCell ref="C5:K5"/>
    <mergeCell ref="E11:F11"/>
    <mergeCell ref="G58:H58"/>
    <mergeCell ref="C18:H18"/>
    <mergeCell ref="C41:F41"/>
    <mergeCell ref="H67:J67"/>
    <mergeCell ref="I58:J58"/>
    <mergeCell ref="G61:J61"/>
    <mergeCell ref="D66:K66"/>
    <mergeCell ref="I57:J57"/>
    <mergeCell ref="C51:H51"/>
    <mergeCell ref="C46:H46"/>
    <mergeCell ref="C37:H37"/>
    <mergeCell ref="C7:K8"/>
    <mergeCell ref="H71:I71"/>
    <mergeCell ref="I59:J59"/>
    <mergeCell ref="G11:G12"/>
    <mergeCell ref="H72:K72"/>
    <mergeCell ref="I60:J60"/>
    <mergeCell ref="H70:I70"/>
    <mergeCell ref="H69:I69"/>
    <mergeCell ref="C69:G69"/>
    <mergeCell ref="H68:I68"/>
    <mergeCell ref="G57:H57"/>
    <mergeCell ref="C55:J55"/>
    <mergeCell ref="G59:H59"/>
    <mergeCell ref="C68:G68"/>
    <mergeCell ref="C27:H27"/>
    <mergeCell ref="C45:F45"/>
    <mergeCell ref="C13:H13"/>
  </mergeCells>
  <pageMargins left="0.11811023622047249" right="0.11811023622047249" top="0.15748031496062989" bottom="0.15748031496062989" header="0.31496062992125978" footer="0.31496062992125978"/>
  <pageSetup scale="44" orientation="portrait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2394"/>
  <sheetViews>
    <sheetView showGridLines="0" view="pageBreakPreview" topLeftCell="A1411" zoomScale="80" zoomScaleNormal="80" zoomScaleSheetLayoutView="80" workbookViewId="0">
      <selection activeCell="C1338" sqref="C1338:I1338"/>
    </sheetView>
  </sheetViews>
  <sheetFormatPr baseColWidth="10" defaultColWidth="11.44140625" defaultRowHeight="13.8" x14ac:dyDescent="0.25"/>
  <cols>
    <col min="1" max="2" width="3.44140625" style="204" customWidth="1"/>
    <col min="3" max="3" width="12.5546875" style="204" customWidth="1"/>
    <col min="4" max="4" width="18" style="204" customWidth="1"/>
    <col min="5" max="10" width="11.44140625" style="204" customWidth="1"/>
    <col min="11" max="11" width="19.88671875" style="204" customWidth="1"/>
    <col min="12" max="12" width="17.5546875" style="204" customWidth="1"/>
    <col min="13" max="14" width="11.44140625" style="204" customWidth="1"/>
    <col min="15" max="15" width="20" style="204" customWidth="1"/>
    <col min="16" max="17" width="3.44140625" style="204" customWidth="1"/>
    <col min="18" max="19" width="11.44140625" style="204" customWidth="1"/>
    <col min="20" max="16384" width="11.44140625" style="204"/>
  </cols>
  <sheetData>
    <row r="1" spans="2:16" x14ac:dyDescent="0.25">
      <c r="B1" s="424" t="s">
        <v>0</v>
      </c>
      <c r="C1" s="359"/>
      <c r="D1" s="359"/>
      <c r="E1" s="359"/>
      <c r="F1" s="359"/>
      <c r="G1" s="359"/>
      <c r="H1" s="359"/>
      <c r="I1" s="359"/>
      <c r="J1" s="359"/>
      <c r="K1" s="359"/>
    </row>
    <row r="2" spans="2:16" x14ac:dyDescent="0.25">
      <c r="B2" s="204" t="s">
        <v>1</v>
      </c>
    </row>
    <row r="4" spans="2:16" x14ac:dyDescent="0.25">
      <c r="B4" s="45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7"/>
    </row>
    <row r="5" spans="2:16" ht="48" customHeight="1" x14ac:dyDescent="0.25">
      <c r="B5" s="48"/>
      <c r="C5" s="410" t="s">
        <v>80</v>
      </c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8"/>
      <c r="P5" s="49"/>
    </row>
    <row r="6" spans="2:16" x14ac:dyDescent="0.25">
      <c r="B6" s="48"/>
      <c r="P6" s="50"/>
    </row>
    <row r="7" spans="2:16" x14ac:dyDescent="0.25">
      <c r="B7" s="48"/>
      <c r="C7" s="399"/>
      <c r="D7" s="416"/>
      <c r="E7" s="344"/>
      <c r="F7" s="344"/>
      <c r="G7" s="344"/>
      <c r="H7" s="344"/>
      <c r="I7" s="344"/>
      <c r="J7" s="344"/>
      <c r="K7" s="345"/>
      <c r="L7" s="402"/>
      <c r="M7" s="344"/>
      <c r="N7" s="344"/>
      <c r="O7" s="384"/>
      <c r="P7" s="51"/>
    </row>
    <row r="8" spans="2:16" x14ac:dyDescent="0.25">
      <c r="B8" s="48"/>
      <c r="C8" s="400"/>
      <c r="D8" s="358" t="s">
        <v>81</v>
      </c>
      <c r="E8" s="359"/>
      <c r="F8" s="359"/>
      <c r="G8" s="359"/>
      <c r="H8" s="359"/>
      <c r="I8" s="359"/>
      <c r="J8" s="359"/>
      <c r="K8" s="353"/>
      <c r="L8" s="378"/>
      <c r="M8" s="311"/>
      <c r="N8" s="311"/>
      <c r="O8" s="348"/>
      <c r="P8" s="51"/>
    </row>
    <row r="9" spans="2:16" x14ac:dyDescent="0.25">
      <c r="B9" s="48"/>
      <c r="C9" s="400"/>
      <c r="D9" s="358"/>
      <c r="E9" s="359"/>
      <c r="F9" s="359"/>
      <c r="G9" s="359"/>
      <c r="H9" s="359"/>
      <c r="I9" s="359"/>
      <c r="J9" s="359"/>
      <c r="K9" s="353"/>
      <c r="L9" s="382" t="s">
        <v>82</v>
      </c>
      <c r="M9" s="375"/>
      <c r="N9" s="376"/>
      <c r="O9" s="377"/>
      <c r="P9" s="51"/>
    </row>
    <row r="10" spans="2:16" x14ac:dyDescent="0.25">
      <c r="B10" s="48"/>
      <c r="C10" s="400"/>
      <c r="D10" s="358" t="s">
        <v>83</v>
      </c>
      <c r="E10" s="359"/>
      <c r="F10" s="359"/>
      <c r="G10" s="359"/>
      <c r="H10" s="359"/>
      <c r="I10" s="359"/>
      <c r="J10" s="359"/>
      <c r="K10" s="353"/>
      <c r="L10" s="325"/>
      <c r="M10" s="378"/>
      <c r="N10" s="311"/>
      <c r="O10" s="348"/>
      <c r="P10" s="52"/>
    </row>
    <row r="11" spans="2:16" ht="12.75" customHeight="1" x14ac:dyDescent="0.25">
      <c r="B11" s="48"/>
      <c r="C11" s="400"/>
      <c r="D11" s="389"/>
      <c r="E11" s="359"/>
      <c r="F11" s="359"/>
      <c r="G11" s="359"/>
      <c r="H11" s="359"/>
      <c r="I11" s="359"/>
      <c r="J11" s="359"/>
      <c r="K11" s="353"/>
      <c r="L11" s="379" t="s">
        <v>84</v>
      </c>
      <c r="M11" s="379">
        <v>1</v>
      </c>
      <c r="N11" s="379" t="s">
        <v>85</v>
      </c>
      <c r="O11" s="364">
        <v>26</v>
      </c>
      <c r="P11" s="51"/>
    </row>
    <row r="12" spans="2:16" x14ac:dyDescent="0.25">
      <c r="B12" s="48"/>
      <c r="C12" s="400"/>
      <c r="D12" s="390"/>
      <c r="E12" s="359"/>
      <c r="F12" s="359"/>
      <c r="G12" s="359"/>
      <c r="H12" s="359"/>
      <c r="I12" s="359"/>
      <c r="J12" s="359"/>
      <c r="K12" s="353"/>
      <c r="L12" s="380"/>
      <c r="M12" s="380"/>
      <c r="N12" s="380"/>
      <c r="O12" s="365"/>
      <c r="P12" s="51"/>
    </row>
    <row r="13" spans="2:16" x14ac:dyDescent="0.25">
      <c r="B13" s="48"/>
      <c r="C13" s="400"/>
      <c r="D13" s="358" t="s">
        <v>86</v>
      </c>
      <c r="E13" s="359"/>
      <c r="F13" s="359"/>
      <c r="G13" s="359"/>
      <c r="H13" s="359"/>
      <c r="I13" s="359"/>
      <c r="J13" s="359"/>
      <c r="K13" s="353"/>
      <c r="L13" s="380"/>
      <c r="M13" s="380"/>
      <c r="N13" s="380"/>
      <c r="O13" s="365"/>
      <c r="P13" s="51"/>
    </row>
    <row r="14" spans="2:16" x14ac:dyDescent="0.25">
      <c r="B14" s="48"/>
      <c r="C14" s="1"/>
      <c r="D14" s="2"/>
      <c r="E14" s="2"/>
      <c r="F14" s="2"/>
      <c r="G14" s="2"/>
      <c r="H14" s="2"/>
      <c r="I14" s="2"/>
      <c r="J14" s="2"/>
      <c r="K14" s="2"/>
      <c r="L14" s="2"/>
      <c r="M14" s="3"/>
      <c r="N14" s="3"/>
      <c r="O14" s="4"/>
      <c r="P14" s="53"/>
    </row>
    <row r="15" spans="2:16" x14ac:dyDescent="0.25">
      <c r="B15" s="48"/>
      <c r="C15" s="5"/>
      <c r="D15" s="171"/>
      <c r="E15" s="171"/>
      <c r="F15" s="171"/>
      <c r="G15" s="171"/>
      <c r="H15" s="171"/>
      <c r="I15" s="171"/>
      <c r="J15" s="171"/>
      <c r="K15" s="171"/>
      <c r="L15" s="6" t="s">
        <v>87</v>
      </c>
      <c r="M15" s="7" t="s">
        <v>88</v>
      </c>
      <c r="N15" s="7" t="s">
        <v>89</v>
      </c>
      <c r="O15" s="8" t="s">
        <v>90</v>
      </c>
      <c r="P15" s="52"/>
    </row>
    <row r="16" spans="2:16" x14ac:dyDescent="0.25">
      <c r="B16" s="48"/>
      <c r="C16" s="9"/>
      <c r="D16" s="170"/>
      <c r="E16" s="170"/>
      <c r="F16" s="170"/>
      <c r="G16" s="170"/>
      <c r="H16" s="170"/>
      <c r="I16" s="170"/>
      <c r="J16" s="170"/>
      <c r="K16" s="170"/>
      <c r="L16" s="10"/>
      <c r="M16" s="11"/>
      <c r="N16" s="11"/>
      <c r="O16" s="12"/>
      <c r="P16" s="54"/>
    </row>
    <row r="17" spans="2:16" ht="18" customHeight="1" x14ac:dyDescent="0.25">
      <c r="B17" s="48"/>
      <c r="C17" s="391" t="s">
        <v>91</v>
      </c>
      <c r="D17" s="359"/>
      <c r="E17" s="359"/>
      <c r="F17" s="359"/>
      <c r="G17" s="170" t="s">
        <v>92</v>
      </c>
      <c r="H17" s="170"/>
      <c r="I17" s="170" t="s">
        <v>93</v>
      </c>
      <c r="K17" s="170"/>
      <c r="L17" s="10"/>
      <c r="O17" s="13"/>
      <c r="P17" s="54"/>
    </row>
    <row r="18" spans="2:16" x14ac:dyDescent="0.25">
      <c r="B18" s="48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55"/>
    </row>
    <row r="19" spans="2:16" x14ac:dyDescent="0.25">
      <c r="B19" s="48"/>
      <c r="C19" s="209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7"/>
      <c r="P19" s="50"/>
    </row>
    <row r="20" spans="2:16" x14ac:dyDescent="0.25">
      <c r="B20" s="48"/>
      <c r="C20" s="18"/>
      <c r="D20" s="19"/>
      <c r="E20" s="19"/>
      <c r="F20" s="19"/>
      <c r="G20" s="19"/>
      <c r="H20" s="19"/>
      <c r="K20" s="19"/>
      <c r="L20" s="19"/>
      <c r="M20" s="19"/>
      <c r="N20" s="19"/>
      <c r="O20" s="20"/>
      <c r="P20" s="50"/>
    </row>
    <row r="21" spans="2:16" x14ac:dyDescent="0.25">
      <c r="B21" s="48"/>
      <c r="C21" s="411" t="s">
        <v>94</v>
      </c>
      <c r="D21" s="412"/>
      <c r="E21" s="412"/>
      <c r="F21" s="412"/>
      <c r="G21" s="412"/>
      <c r="H21" s="412"/>
      <c r="I21" s="412"/>
      <c r="J21" s="412"/>
      <c r="K21" s="412"/>
      <c r="L21" s="412"/>
      <c r="M21" s="412"/>
      <c r="N21" s="412"/>
      <c r="O21" s="413"/>
      <c r="P21" s="56"/>
    </row>
    <row r="22" spans="2:16" x14ac:dyDescent="0.25">
      <c r="B22" s="48"/>
      <c r="C22" s="21"/>
      <c r="O22" s="22"/>
      <c r="P22" s="50"/>
    </row>
    <row r="23" spans="2:16" x14ac:dyDescent="0.25">
      <c r="B23" s="48"/>
      <c r="C23" s="206" t="s">
        <v>95</v>
      </c>
      <c r="D23" s="418" t="s">
        <v>9</v>
      </c>
      <c r="E23" s="308"/>
      <c r="F23" s="308"/>
      <c r="G23" s="308"/>
      <c r="H23" s="308"/>
      <c r="I23" s="308"/>
      <c r="J23" s="308"/>
      <c r="K23" s="308"/>
      <c r="L23" s="309"/>
      <c r="M23" s="415" t="s">
        <v>96</v>
      </c>
      <c r="N23" s="309"/>
      <c r="O23" s="206" t="s">
        <v>11</v>
      </c>
      <c r="P23" s="57"/>
    </row>
    <row r="24" spans="2:16" ht="30" customHeight="1" x14ac:dyDescent="0.25">
      <c r="B24" s="48"/>
      <c r="C24" s="210">
        <f>'PRESUPUESTO OFICIAL (Entidad)'!D14</f>
        <v>1.1000000000000001</v>
      </c>
      <c r="D24" s="406" t="str">
        <f>'PRESUPUESTO OFICIAL (Entidad)'!G14</f>
        <v>Localización, replanteo y nivelación del kiosco</v>
      </c>
      <c r="E24" s="303"/>
      <c r="F24" s="303"/>
      <c r="G24" s="303"/>
      <c r="H24" s="303"/>
      <c r="I24" s="303"/>
      <c r="J24" s="303"/>
      <c r="K24" s="303"/>
      <c r="L24" s="371"/>
      <c r="M24" s="370" t="str">
        <f>'PRESUPUESTO OFICIAL (Entidad)'!H14</f>
        <v>m2</v>
      </c>
      <c r="N24" s="371"/>
      <c r="O24" s="23">
        <f>'PRESUPUESTO OFICIAL (Entidad)'!I14</f>
        <v>15</v>
      </c>
      <c r="P24" s="58"/>
    </row>
    <row r="25" spans="2:16" x14ac:dyDescent="0.25">
      <c r="B25" s="48"/>
      <c r="C25" s="383" t="s">
        <v>97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84"/>
      <c r="P25" s="59"/>
    </row>
    <row r="26" spans="2:16" x14ac:dyDescent="0.25">
      <c r="B26" s="48"/>
      <c r="C26" s="363"/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62"/>
      <c r="P26" s="59"/>
    </row>
    <row r="27" spans="2:16" x14ac:dyDescent="0.25">
      <c r="B27" s="48"/>
      <c r="C27" s="385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50"/>
      <c r="P27" s="59"/>
    </row>
    <row r="28" spans="2:16" x14ac:dyDescent="0.25">
      <c r="B28" s="48"/>
      <c r="C28" s="401" t="s">
        <v>9</v>
      </c>
      <c r="D28" s="308"/>
      <c r="E28" s="308"/>
      <c r="F28" s="308"/>
      <c r="G28" s="317"/>
      <c r="H28" s="387" t="s">
        <v>98</v>
      </c>
      <c r="I28" s="308"/>
      <c r="J28" s="405" t="s">
        <v>99</v>
      </c>
      <c r="K28" s="312"/>
      <c r="L28" s="208" t="s">
        <v>100</v>
      </c>
      <c r="M28" s="394" t="s">
        <v>101</v>
      </c>
      <c r="N28" s="317"/>
      <c r="O28" s="24" t="s">
        <v>102</v>
      </c>
      <c r="P28" s="60"/>
    </row>
    <row r="29" spans="2:16" x14ac:dyDescent="0.25">
      <c r="B29" s="48"/>
      <c r="C29" s="386" t="s">
        <v>103</v>
      </c>
      <c r="D29" s="297"/>
      <c r="E29" s="297"/>
      <c r="F29" s="297"/>
      <c r="G29" s="298"/>
      <c r="H29" s="373" t="s">
        <v>104</v>
      </c>
      <c r="I29" s="298"/>
      <c r="J29" s="373" t="s">
        <v>105</v>
      </c>
      <c r="K29" s="298"/>
      <c r="L29" s="244">
        <v>591.28787878787898</v>
      </c>
      <c r="M29" s="369">
        <v>1</v>
      </c>
      <c r="N29" s="298"/>
      <c r="O29" s="245">
        <f>IF(M29=0,0,L29/M29)</f>
        <v>591.28787878787898</v>
      </c>
      <c r="P29" s="246"/>
    </row>
    <row r="30" spans="2:16" x14ac:dyDescent="0.25">
      <c r="B30" s="48"/>
      <c r="C30" s="386" t="s">
        <v>106</v>
      </c>
      <c r="D30" s="297"/>
      <c r="E30" s="297"/>
      <c r="F30" s="297"/>
      <c r="G30" s="298"/>
      <c r="H30" s="373" t="s">
        <v>104</v>
      </c>
      <c r="I30" s="298"/>
      <c r="J30" s="373" t="s">
        <v>107</v>
      </c>
      <c r="K30" s="298"/>
      <c r="L30" s="244">
        <v>15000</v>
      </c>
      <c r="M30" s="369">
        <f>M53/8</f>
        <v>4.125</v>
      </c>
      <c r="N30" s="298"/>
      <c r="O30" s="245">
        <f>IF(M30=0,0,L30/M30)</f>
        <v>3636.3636363636365</v>
      </c>
      <c r="P30" s="246"/>
    </row>
    <row r="31" spans="2:16" x14ac:dyDescent="0.25">
      <c r="B31" s="48"/>
      <c r="C31" s="408"/>
      <c r="D31" s="303"/>
      <c r="E31" s="303"/>
      <c r="F31" s="303"/>
      <c r="G31" s="304"/>
      <c r="H31" s="393"/>
      <c r="I31" s="304"/>
      <c r="J31" s="393"/>
      <c r="K31" s="304"/>
      <c r="L31" s="247"/>
      <c r="M31" s="407"/>
      <c r="N31" s="304"/>
      <c r="O31" s="245"/>
      <c r="P31" s="246"/>
    </row>
    <row r="32" spans="2:16" x14ac:dyDescent="0.25">
      <c r="B32" s="48"/>
      <c r="C32" s="212" t="s">
        <v>108</v>
      </c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13"/>
      <c r="O32" s="248">
        <f>SUM(O29:O31)</f>
        <v>4227.6515151515159</v>
      </c>
      <c r="P32" s="249"/>
    </row>
    <row r="33" spans="2:16" ht="13.5" customHeight="1" x14ac:dyDescent="0.25">
      <c r="B33" s="48"/>
      <c r="C33" s="383" t="s">
        <v>109</v>
      </c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84"/>
      <c r="P33" s="59"/>
    </row>
    <row r="34" spans="2:16" x14ac:dyDescent="0.25">
      <c r="B34" s="48"/>
      <c r="C34" s="363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62"/>
      <c r="P34" s="59"/>
    </row>
    <row r="35" spans="2:16" x14ac:dyDescent="0.25">
      <c r="B35" s="48"/>
      <c r="C35" s="385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50"/>
      <c r="P35" s="59"/>
    </row>
    <row r="36" spans="2:16" x14ac:dyDescent="0.25">
      <c r="B36" s="48"/>
      <c r="C36" s="401" t="s">
        <v>9</v>
      </c>
      <c r="D36" s="308"/>
      <c r="E36" s="308"/>
      <c r="F36" s="308"/>
      <c r="G36" s="308"/>
      <c r="H36" s="308"/>
      <c r="I36" s="308"/>
      <c r="J36" s="317"/>
      <c r="K36" s="215" t="s">
        <v>96</v>
      </c>
      <c r="L36" s="208" t="s">
        <v>11</v>
      </c>
      <c r="M36" s="394" t="s">
        <v>110</v>
      </c>
      <c r="N36" s="317"/>
      <c r="O36" s="24" t="s">
        <v>102</v>
      </c>
      <c r="P36" s="60"/>
    </row>
    <row r="37" spans="2:16" x14ac:dyDescent="0.25">
      <c r="B37" s="48"/>
      <c r="C37" s="386" t="s">
        <v>111</v>
      </c>
      <c r="D37" s="297"/>
      <c r="E37" s="297"/>
      <c r="F37" s="297"/>
      <c r="G37" s="297"/>
      <c r="H37" s="297"/>
      <c r="I37" s="297"/>
      <c r="J37" s="298"/>
      <c r="K37" s="165" t="s">
        <v>32</v>
      </c>
      <c r="L37" s="250">
        <v>0.3</v>
      </c>
      <c r="M37" s="360">
        <v>1497.8505</v>
      </c>
      <c r="N37" s="298"/>
      <c r="O37" s="245">
        <f>L37*M37</f>
        <v>449.35514999999998</v>
      </c>
      <c r="P37" s="246"/>
    </row>
    <row r="38" spans="2:16" x14ac:dyDescent="0.25">
      <c r="B38" s="48"/>
      <c r="C38" s="386" t="s">
        <v>112</v>
      </c>
      <c r="D38" s="297"/>
      <c r="E38" s="297"/>
      <c r="F38" s="297"/>
      <c r="G38" s="297"/>
      <c r="H38" s="297"/>
      <c r="I38" s="297"/>
      <c r="J38" s="298"/>
      <c r="K38" s="165" t="s">
        <v>29</v>
      </c>
      <c r="L38" s="250">
        <v>0.3</v>
      </c>
      <c r="M38" s="360">
        <v>1497.8505</v>
      </c>
      <c r="N38" s="298"/>
      <c r="O38" s="245">
        <f>L38*M38</f>
        <v>449.35514999999998</v>
      </c>
      <c r="P38" s="246"/>
    </row>
    <row r="39" spans="2:16" x14ac:dyDescent="0.25">
      <c r="B39" s="48"/>
      <c r="C39" s="386" t="s">
        <v>113</v>
      </c>
      <c r="D39" s="297"/>
      <c r="E39" s="297"/>
      <c r="F39" s="297"/>
      <c r="G39" s="297"/>
      <c r="H39" s="297"/>
      <c r="I39" s="297"/>
      <c r="J39" s="298"/>
      <c r="K39" s="165" t="s">
        <v>32</v>
      </c>
      <c r="L39" s="250">
        <v>0.02</v>
      </c>
      <c r="M39" s="360">
        <v>6989.9690000000001</v>
      </c>
      <c r="N39" s="298"/>
      <c r="O39" s="245">
        <f>L39*M39</f>
        <v>139.79938000000001</v>
      </c>
      <c r="P39" s="246"/>
    </row>
    <row r="40" spans="2:16" x14ac:dyDescent="0.25">
      <c r="B40" s="48"/>
      <c r="C40" s="408" t="s">
        <v>114</v>
      </c>
      <c r="D40" s="303"/>
      <c r="E40" s="303"/>
      <c r="F40" s="303"/>
      <c r="G40" s="303"/>
      <c r="H40" s="303"/>
      <c r="I40" s="303"/>
      <c r="J40" s="304"/>
      <c r="K40" s="185" t="s">
        <v>115</v>
      </c>
      <c r="L40" s="252">
        <v>0.02</v>
      </c>
      <c r="M40" s="417">
        <v>4992.835</v>
      </c>
      <c r="N40" s="304"/>
      <c r="O40" s="253">
        <f>L40*M40</f>
        <v>99.856700000000004</v>
      </c>
      <c r="P40" s="246"/>
    </row>
    <row r="41" spans="2:16" x14ac:dyDescent="0.25">
      <c r="B41" s="48"/>
      <c r="C41" s="212" t="s">
        <v>108</v>
      </c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13"/>
      <c r="O41" s="254">
        <f>SUM(O37:O40)</f>
        <v>1138.3663799999999</v>
      </c>
      <c r="P41" s="246"/>
    </row>
    <row r="42" spans="2:16" x14ac:dyDescent="0.25">
      <c r="B42" s="48"/>
      <c r="C42" s="383" t="s">
        <v>116</v>
      </c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84"/>
      <c r="P42" s="59"/>
    </row>
    <row r="43" spans="2:16" x14ac:dyDescent="0.25">
      <c r="B43" s="48"/>
      <c r="C43" s="363"/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62"/>
      <c r="P43" s="59"/>
    </row>
    <row r="44" spans="2:16" x14ac:dyDescent="0.25">
      <c r="B44" s="48"/>
      <c r="C44" s="385"/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O44" s="350"/>
      <c r="P44" s="59"/>
    </row>
    <row r="45" spans="2:16" ht="28.5" customHeight="1" x14ac:dyDescent="0.25">
      <c r="B45" s="48"/>
      <c r="C45" s="403" t="s">
        <v>117</v>
      </c>
      <c r="D45" s="308"/>
      <c r="E45" s="308"/>
      <c r="F45" s="308"/>
      <c r="G45" s="308"/>
      <c r="H45" s="308"/>
      <c r="I45" s="308"/>
      <c r="J45" s="205" t="s">
        <v>118</v>
      </c>
      <c r="K45" s="28" t="s">
        <v>119</v>
      </c>
      <c r="L45" s="29" t="s">
        <v>120</v>
      </c>
      <c r="M45" s="394" t="s">
        <v>121</v>
      </c>
      <c r="N45" s="317"/>
      <c r="O45" s="24" t="s">
        <v>102</v>
      </c>
      <c r="P45" s="60"/>
    </row>
    <row r="46" spans="2:16" x14ac:dyDescent="0.25">
      <c r="B46" s="48"/>
      <c r="C46" s="367" t="s">
        <v>122</v>
      </c>
      <c r="D46" s="297"/>
      <c r="E46" s="297"/>
      <c r="F46" s="297"/>
      <c r="G46" s="297"/>
      <c r="H46" s="297"/>
      <c r="I46" s="297"/>
      <c r="J46" s="214"/>
      <c r="K46" s="30"/>
      <c r="L46" s="214"/>
      <c r="M46" s="372"/>
      <c r="N46" s="298"/>
      <c r="O46" s="245">
        <v>0</v>
      </c>
      <c r="P46" s="246"/>
    </row>
    <row r="47" spans="2:16" x14ac:dyDescent="0.25">
      <c r="B47" s="48"/>
      <c r="C47" s="396"/>
      <c r="D47" s="303"/>
      <c r="E47" s="303"/>
      <c r="F47" s="303"/>
      <c r="G47" s="303"/>
      <c r="H47" s="303"/>
      <c r="I47" s="303"/>
      <c r="J47" s="31"/>
      <c r="K47" s="32"/>
      <c r="L47" s="31"/>
      <c r="M47" s="404"/>
      <c r="N47" s="304"/>
      <c r="O47" s="255"/>
      <c r="P47" s="246"/>
    </row>
    <row r="48" spans="2:16" x14ac:dyDescent="0.25">
      <c r="B48" s="48"/>
      <c r="C48" s="212" t="s">
        <v>108</v>
      </c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13"/>
      <c r="O48" s="248">
        <f>SUM(O46:O47)</f>
        <v>0</v>
      </c>
      <c r="P48" s="249"/>
    </row>
    <row r="49" spans="2:16" x14ac:dyDescent="0.25">
      <c r="B49" s="48"/>
      <c r="C49" s="383" t="s">
        <v>123</v>
      </c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84"/>
      <c r="P49" s="59"/>
    </row>
    <row r="50" spans="2:16" x14ac:dyDescent="0.25">
      <c r="B50" s="48"/>
      <c r="C50" s="363"/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62"/>
      <c r="P50" s="59"/>
    </row>
    <row r="51" spans="2:16" x14ac:dyDescent="0.25">
      <c r="B51" s="48"/>
      <c r="C51" s="385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50"/>
      <c r="P51" s="59"/>
    </row>
    <row r="52" spans="2:16" ht="28.5" customHeight="1" x14ac:dyDescent="0.25">
      <c r="B52" s="48"/>
      <c r="C52" s="403" t="s">
        <v>124</v>
      </c>
      <c r="D52" s="308"/>
      <c r="E52" s="308"/>
      <c r="F52" s="308"/>
      <c r="G52" s="308"/>
      <c r="H52" s="308"/>
      <c r="I52" s="308"/>
      <c r="J52" s="208" t="s">
        <v>125</v>
      </c>
      <c r="K52" s="28" t="s">
        <v>126</v>
      </c>
      <c r="L52" s="205" t="s">
        <v>127</v>
      </c>
      <c r="M52" s="381" t="s">
        <v>101</v>
      </c>
      <c r="N52" s="317"/>
      <c r="O52" s="33" t="s">
        <v>102</v>
      </c>
      <c r="P52" s="61"/>
    </row>
    <row r="53" spans="2:16" x14ac:dyDescent="0.25">
      <c r="B53" s="48"/>
      <c r="C53" s="395" t="s">
        <v>128</v>
      </c>
      <c r="D53" s="297"/>
      <c r="E53" s="297"/>
      <c r="F53" s="297"/>
      <c r="G53" s="297"/>
      <c r="H53" s="297"/>
      <c r="I53" s="297"/>
      <c r="J53" s="186">
        <v>160000</v>
      </c>
      <c r="K53" s="187">
        <v>0.75</v>
      </c>
      <c r="L53" s="256">
        <f>J53*(1+K53)</f>
        <v>280000</v>
      </c>
      <c r="M53" s="414">
        <v>33</v>
      </c>
      <c r="N53" s="298"/>
      <c r="O53" s="257">
        <f>IF(M53=0,0,L53/M53)</f>
        <v>8484.8484848484841</v>
      </c>
      <c r="P53" s="258"/>
    </row>
    <row r="54" spans="2:16" x14ac:dyDescent="0.25">
      <c r="B54" s="48"/>
      <c r="C54" s="395" t="s">
        <v>285</v>
      </c>
      <c r="D54" s="297"/>
      <c r="E54" s="297"/>
      <c r="F54" s="297"/>
      <c r="G54" s="297"/>
      <c r="H54" s="297"/>
      <c r="I54" s="297"/>
      <c r="J54" s="186">
        <v>63000</v>
      </c>
      <c r="K54" s="187">
        <v>0.75</v>
      </c>
      <c r="L54" s="256">
        <f>J54*(1+K54)</f>
        <v>110250</v>
      </c>
      <c r="M54" s="414">
        <v>33</v>
      </c>
      <c r="N54" s="298"/>
      <c r="O54" s="257">
        <f>IF(M54=0,0,L54/M54*0.81)</f>
        <v>2706.136363636364</v>
      </c>
      <c r="P54" s="258"/>
    </row>
    <row r="55" spans="2:16" x14ac:dyDescent="0.25">
      <c r="B55" s="48"/>
      <c r="C55" s="395"/>
      <c r="D55" s="297"/>
      <c r="E55" s="297"/>
      <c r="F55" s="297"/>
      <c r="G55" s="297"/>
      <c r="H55" s="297"/>
      <c r="I55" s="297"/>
      <c r="J55" s="251"/>
      <c r="K55" s="34"/>
      <c r="L55" s="256"/>
      <c r="M55" s="388"/>
      <c r="N55" s="298"/>
      <c r="O55" s="257"/>
      <c r="P55" s="258"/>
    </row>
    <row r="56" spans="2:16" x14ac:dyDescent="0.25">
      <c r="B56" s="48"/>
      <c r="C56" s="396"/>
      <c r="D56" s="303"/>
      <c r="E56" s="303"/>
      <c r="F56" s="303"/>
      <c r="G56" s="303"/>
      <c r="H56" s="303"/>
      <c r="I56" s="303"/>
      <c r="J56" s="31"/>
      <c r="K56" s="32"/>
      <c r="L56" s="31"/>
      <c r="M56" s="404"/>
      <c r="N56" s="304"/>
      <c r="O56" s="255"/>
      <c r="P56" s="246"/>
    </row>
    <row r="57" spans="2:16" x14ac:dyDescent="0.25">
      <c r="B57" s="48"/>
      <c r="C57" s="212" t="s">
        <v>108</v>
      </c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13"/>
      <c r="O57" s="254">
        <f>SUM(O53:O56)</f>
        <v>11190.984848484848</v>
      </c>
      <c r="P57" s="246"/>
    </row>
    <row r="58" spans="2:16" x14ac:dyDescent="0.25">
      <c r="B58" s="48"/>
      <c r="C58" s="21"/>
      <c r="O58" s="22"/>
      <c r="P58" s="50"/>
    </row>
    <row r="59" spans="2:16" x14ac:dyDescent="0.25">
      <c r="B59" s="48"/>
      <c r="C59" s="397" t="s">
        <v>130</v>
      </c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98"/>
      <c r="O59" s="259">
        <f>O32+O41+O48+O57</f>
        <v>16557.002743636363</v>
      </c>
      <c r="P59" s="260"/>
    </row>
    <row r="60" spans="2:16" x14ac:dyDescent="0.25">
      <c r="B60" s="48"/>
      <c r="C60" s="383" t="s">
        <v>131</v>
      </c>
      <c r="D60" s="344"/>
      <c r="E60" s="344"/>
      <c r="F60" s="344"/>
      <c r="G60" s="344"/>
      <c r="H60" s="344"/>
      <c r="I60" s="344"/>
      <c r="J60" s="344"/>
      <c r="K60" s="344"/>
      <c r="L60" s="344"/>
      <c r="M60" s="344"/>
      <c r="N60" s="344"/>
      <c r="O60" s="384"/>
      <c r="P60" s="59"/>
    </row>
    <row r="61" spans="2:16" x14ac:dyDescent="0.25">
      <c r="B61" s="48"/>
      <c r="C61" s="363"/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62"/>
      <c r="P61" s="59"/>
    </row>
    <row r="62" spans="2:16" x14ac:dyDescent="0.25">
      <c r="B62" s="48"/>
      <c r="C62" s="385"/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O62" s="350"/>
      <c r="P62" s="59"/>
    </row>
    <row r="63" spans="2:16" x14ac:dyDescent="0.25">
      <c r="B63" s="48"/>
      <c r="C63" s="403" t="s">
        <v>132</v>
      </c>
      <c r="D63" s="308"/>
      <c r="E63" s="308"/>
      <c r="F63" s="308"/>
      <c r="G63" s="308"/>
      <c r="H63" s="308"/>
      <c r="I63" s="308"/>
      <c r="J63" s="168"/>
      <c r="K63" s="169"/>
      <c r="L63" s="205" t="s">
        <v>133</v>
      </c>
      <c r="M63" s="381" t="s">
        <v>134</v>
      </c>
      <c r="N63" s="317"/>
      <c r="O63" s="35"/>
      <c r="P63" s="61"/>
    </row>
    <row r="64" spans="2:16" x14ac:dyDescent="0.25">
      <c r="B64" s="48"/>
      <c r="C64" s="367" t="s">
        <v>135</v>
      </c>
      <c r="D64" s="297"/>
      <c r="E64" s="297"/>
      <c r="F64" s="297"/>
      <c r="G64" s="297"/>
      <c r="H64" s="297"/>
      <c r="I64" s="297"/>
      <c r="J64" s="261"/>
      <c r="K64" s="36"/>
      <c r="L64" s="188">
        <f>'PRESUPUESTO OFICIAL (Entidad)'!$K$68</f>
        <v>0.23201877683023656</v>
      </c>
      <c r="M64" s="357">
        <f>L64*$O$59</f>
        <v>3841.5355245533797</v>
      </c>
      <c r="N64" s="298"/>
      <c r="O64" s="262"/>
      <c r="P64" s="263"/>
    </row>
    <row r="65" spans="2:16" x14ac:dyDescent="0.25">
      <c r="B65" s="48"/>
      <c r="C65" s="25" t="s">
        <v>136</v>
      </c>
      <c r="D65" s="26"/>
      <c r="E65" s="26"/>
      <c r="F65" s="26"/>
      <c r="G65" s="26"/>
      <c r="H65" s="26"/>
      <c r="I65" s="26"/>
      <c r="J65" s="261"/>
      <c r="K65" s="36"/>
      <c r="L65" s="188">
        <f>'PRESUPUESTO OFICIAL (Entidad)'!$K$69</f>
        <v>0.01</v>
      </c>
      <c r="M65" s="357">
        <f>L65*$O$59</f>
        <v>165.57002743636363</v>
      </c>
      <c r="N65" s="298"/>
      <c r="O65" s="262"/>
      <c r="P65" s="263"/>
    </row>
    <row r="66" spans="2:16" x14ac:dyDescent="0.25">
      <c r="B66" s="48"/>
      <c r="C66" s="209" t="s">
        <v>137</v>
      </c>
      <c r="D66" s="167"/>
      <c r="E66" s="167"/>
      <c r="F66" s="167"/>
      <c r="G66" s="167"/>
      <c r="H66" s="167"/>
      <c r="I66" s="167"/>
      <c r="J66" s="264"/>
      <c r="K66" s="37"/>
      <c r="L66" s="188">
        <f>'PRESUPUESTO OFICIAL (Entidad)'!$K$70</f>
        <v>2.5000000000000001E-2</v>
      </c>
      <c r="M66" s="368">
        <f>L66*$O$59</f>
        <v>413.92506859090912</v>
      </c>
      <c r="N66" s="304"/>
      <c r="O66" s="262"/>
      <c r="P66" s="263"/>
    </row>
    <row r="67" spans="2:16" x14ac:dyDescent="0.25">
      <c r="B67" s="48"/>
      <c r="C67" s="419" t="s">
        <v>108</v>
      </c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98"/>
      <c r="O67" s="265">
        <f>SUM(M64:M66)</f>
        <v>4421.0306205806519</v>
      </c>
      <c r="P67" s="266"/>
    </row>
    <row r="68" spans="2:16" x14ac:dyDescent="0.25">
      <c r="B68" s="48"/>
      <c r="C68" s="21"/>
      <c r="O68" s="22"/>
      <c r="P68" s="50"/>
    </row>
    <row r="69" spans="2:16" x14ac:dyDescent="0.25">
      <c r="B69" s="48"/>
      <c r="C69" s="397" t="s">
        <v>138</v>
      </c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98"/>
      <c r="O69" s="267">
        <f>ROUND(O59+O67,0)</f>
        <v>20978</v>
      </c>
      <c r="P69" s="266"/>
    </row>
    <row r="70" spans="2:16" x14ac:dyDescent="0.25">
      <c r="B70" s="48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20"/>
      <c r="P70" s="50"/>
    </row>
    <row r="71" spans="2:16" x14ac:dyDescent="0.25">
      <c r="B71" s="48"/>
      <c r="C71" s="21"/>
      <c r="O71" s="22"/>
      <c r="P71" s="50"/>
    </row>
    <row r="72" spans="2:16" x14ac:dyDescent="0.25">
      <c r="B72" s="48"/>
      <c r="C72" s="21"/>
      <c r="O72" s="22"/>
      <c r="P72" s="50"/>
    </row>
    <row r="73" spans="2:16" x14ac:dyDescent="0.25">
      <c r="B73" s="48"/>
      <c r="C73" s="21"/>
      <c r="H73" s="38" t="s">
        <v>139</v>
      </c>
      <c r="I73" s="38"/>
      <c r="J73" s="38"/>
      <c r="K73" s="38"/>
      <c r="O73" s="22"/>
      <c r="P73" s="50"/>
    </row>
    <row r="74" spans="2:16" x14ac:dyDescent="0.25">
      <c r="B74" s="48"/>
      <c r="C74" s="21"/>
      <c r="H74" s="38" t="s">
        <v>140</v>
      </c>
      <c r="O74" s="22"/>
      <c r="P74" s="50"/>
    </row>
    <row r="75" spans="2:16" x14ac:dyDescent="0.25">
      <c r="B75" s="48"/>
      <c r="C75" s="21"/>
      <c r="H75" s="38" t="s">
        <v>141</v>
      </c>
      <c r="O75" s="22"/>
      <c r="P75" s="50"/>
    </row>
    <row r="76" spans="2:16" x14ac:dyDescent="0.25">
      <c r="B76" s="48"/>
      <c r="C76" s="9"/>
      <c r="D76" s="39"/>
      <c r="E76" s="39"/>
      <c r="F76" s="39"/>
      <c r="G76" s="39"/>
      <c r="H76" s="38" t="s">
        <v>142</v>
      </c>
      <c r="I76" s="39"/>
      <c r="J76" s="39"/>
      <c r="K76" s="39"/>
      <c r="L76" s="39"/>
      <c r="M76" s="39"/>
      <c r="N76" s="39"/>
      <c r="O76" s="40"/>
      <c r="P76" s="55"/>
    </row>
    <row r="77" spans="2:16" x14ac:dyDescent="0.25">
      <c r="B77" s="48"/>
      <c r="C77" s="21"/>
      <c r="H77" s="204" t="s">
        <v>143</v>
      </c>
      <c r="O77" s="22"/>
      <c r="P77" s="50"/>
    </row>
    <row r="78" spans="2:16" x14ac:dyDescent="0.25">
      <c r="B78" s="48"/>
      <c r="C78" s="41" t="s">
        <v>144</v>
      </c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42"/>
      <c r="P78" s="50"/>
    </row>
    <row r="79" spans="2:16" x14ac:dyDescent="0.25">
      <c r="B79" s="48"/>
      <c r="C79" s="374"/>
      <c r="D79" s="297"/>
      <c r="E79" s="297"/>
      <c r="F79" s="297"/>
      <c r="G79" s="297"/>
      <c r="H79" s="297"/>
      <c r="I79" s="297"/>
      <c r="J79" s="297"/>
      <c r="K79" s="297"/>
      <c r="L79" s="297"/>
      <c r="M79" s="297"/>
      <c r="N79" s="297"/>
      <c r="O79" s="355"/>
      <c r="P79" s="55"/>
    </row>
    <row r="80" spans="2:16" x14ac:dyDescent="0.25">
      <c r="B80" s="48"/>
      <c r="C80" s="374"/>
      <c r="D80" s="297"/>
      <c r="E80" s="297"/>
      <c r="F80" s="297"/>
      <c r="G80" s="297"/>
      <c r="H80" s="297"/>
      <c r="I80" s="297"/>
      <c r="J80" s="297"/>
      <c r="K80" s="297"/>
      <c r="L80" s="297"/>
      <c r="M80" s="297"/>
      <c r="N80" s="297"/>
      <c r="O80" s="355"/>
      <c r="P80" s="55"/>
    </row>
    <row r="81" spans="2:16" x14ac:dyDescent="0.25">
      <c r="B81" s="48"/>
      <c r="C81" s="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55"/>
    </row>
    <row r="82" spans="2:16" x14ac:dyDescent="0.25">
      <c r="B82" s="48"/>
      <c r="C82" s="43" t="s">
        <v>145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55"/>
    </row>
    <row r="83" spans="2:16" ht="12.75" customHeight="1" x14ac:dyDescent="0.25">
      <c r="B83" s="48"/>
      <c r="C83" s="366" t="s">
        <v>146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62"/>
      <c r="P83" s="62"/>
    </row>
    <row r="84" spans="2:16" ht="28.5" customHeight="1" x14ac:dyDescent="0.25">
      <c r="B84" s="48"/>
      <c r="C84" s="363"/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62"/>
      <c r="P84" s="62"/>
    </row>
    <row r="85" spans="2:16" ht="12.9" customHeight="1" x14ac:dyDescent="0.25">
      <c r="B85" s="48"/>
      <c r="C85" s="361" t="s">
        <v>147</v>
      </c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62"/>
      <c r="P85" s="62"/>
    </row>
    <row r="86" spans="2:16" ht="32.25" customHeight="1" x14ac:dyDescent="0.25">
      <c r="B86" s="48"/>
      <c r="C86" s="363"/>
      <c r="D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62"/>
      <c r="P86" s="62"/>
    </row>
    <row r="87" spans="2:16" x14ac:dyDescent="0.25">
      <c r="B87" s="48"/>
      <c r="C87" s="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55"/>
    </row>
    <row r="88" spans="2:16" x14ac:dyDescent="0.25">
      <c r="B88" s="48"/>
      <c r="C88" s="21"/>
      <c r="H88" s="38" t="s">
        <v>139</v>
      </c>
      <c r="O88" s="22"/>
      <c r="P88" s="50"/>
    </row>
    <row r="89" spans="2:16" x14ac:dyDescent="0.25">
      <c r="B89" s="48"/>
      <c r="C89" s="21"/>
      <c r="H89" s="204" t="s">
        <v>140</v>
      </c>
      <c r="I89" s="26"/>
      <c r="J89" s="26"/>
      <c r="K89" s="26"/>
      <c r="O89" s="22"/>
      <c r="P89" s="50"/>
    </row>
    <row r="90" spans="2:16" x14ac:dyDescent="0.25">
      <c r="B90" s="48"/>
      <c r="C90" s="21"/>
      <c r="H90" s="204" t="s">
        <v>148</v>
      </c>
      <c r="I90" s="216"/>
      <c r="J90" s="216"/>
      <c r="K90" s="216"/>
      <c r="O90" s="22"/>
      <c r="P90" s="50"/>
    </row>
    <row r="91" spans="2:16" x14ac:dyDescent="0.25">
      <c r="B91" s="48"/>
      <c r="C91" s="44"/>
      <c r="D91" s="39"/>
      <c r="E91" s="39"/>
      <c r="F91" s="39"/>
      <c r="G91" s="39"/>
      <c r="H91" s="204" t="s">
        <v>142</v>
      </c>
      <c r="L91" s="39"/>
      <c r="M91" s="39"/>
      <c r="N91" s="39"/>
      <c r="O91" s="40"/>
      <c r="P91" s="55"/>
    </row>
    <row r="92" spans="2:16" ht="17.25" customHeight="1" x14ac:dyDescent="0.25">
      <c r="B92" s="48"/>
      <c r="C92" s="44"/>
      <c r="D92" s="216"/>
      <c r="E92" s="216"/>
      <c r="K92" s="409"/>
      <c r="L92" s="359"/>
      <c r="M92" s="359"/>
      <c r="N92" s="359"/>
      <c r="O92" s="362"/>
      <c r="P92" s="63"/>
    </row>
    <row r="93" spans="2:16" ht="18.75" customHeight="1" x14ac:dyDescent="0.25">
      <c r="B93" s="48"/>
      <c r="C93" s="420"/>
      <c r="D93" s="342"/>
      <c r="E93" s="342"/>
      <c r="F93" s="32"/>
      <c r="G93" s="32"/>
      <c r="H93" s="32"/>
      <c r="I93" s="32"/>
      <c r="J93" s="32"/>
      <c r="K93" s="342"/>
      <c r="L93" s="342"/>
      <c r="M93" s="342"/>
      <c r="N93" s="342"/>
      <c r="O93" s="350"/>
      <c r="P93" s="63"/>
    </row>
    <row r="94" spans="2:16" x14ac:dyDescent="0.25">
      <c r="B94" s="64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6"/>
    </row>
    <row r="96" spans="2:16" x14ac:dyDescent="0.25">
      <c r="B96" s="45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7"/>
    </row>
    <row r="97" spans="2:16" ht="48" customHeight="1" x14ac:dyDescent="0.25">
      <c r="B97" s="48"/>
      <c r="C97" s="410" t="s">
        <v>80</v>
      </c>
      <c r="D97" s="297"/>
      <c r="E97" s="297"/>
      <c r="F97" s="297"/>
      <c r="G97" s="297"/>
      <c r="H97" s="297"/>
      <c r="I97" s="297"/>
      <c r="J97" s="297"/>
      <c r="K97" s="297"/>
      <c r="L97" s="297"/>
      <c r="M97" s="297"/>
      <c r="N97" s="297"/>
      <c r="O97" s="298"/>
      <c r="P97" s="49"/>
    </row>
    <row r="98" spans="2:16" x14ac:dyDescent="0.25">
      <c r="B98" s="48"/>
      <c r="P98" s="50"/>
    </row>
    <row r="99" spans="2:16" x14ac:dyDescent="0.25">
      <c r="B99" s="48"/>
      <c r="C99" s="399"/>
      <c r="D99" s="416"/>
      <c r="E99" s="344"/>
      <c r="F99" s="344"/>
      <c r="G99" s="344"/>
      <c r="H99" s="344"/>
      <c r="I99" s="344"/>
      <c r="J99" s="344"/>
      <c r="K99" s="345"/>
      <c r="L99" s="402"/>
      <c r="M99" s="344"/>
      <c r="N99" s="344"/>
      <c r="O99" s="384"/>
      <c r="P99" s="51"/>
    </row>
    <row r="100" spans="2:16" x14ac:dyDescent="0.25">
      <c r="B100" s="48"/>
      <c r="C100" s="400"/>
      <c r="D100" s="358" t="s">
        <v>81</v>
      </c>
      <c r="E100" s="359"/>
      <c r="F100" s="359"/>
      <c r="G100" s="359"/>
      <c r="H100" s="359"/>
      <c r="I100" s="359"/>
      <c r="J100" s="359"/>
      <c r="K100" s="353"/>
      <c r="L100" s="378"/>
      <c r="M100" s="311"/>
      <c r="N100" s="311"/>
      <c r="O100" s="348"/>
      <c r="P100" s="51"/>
    </row>
    <row r="101" spans="2:16" x14ac:dyDescent="0.25">
      <c r="B101" s="48"/>
      <c r="C101" s="400"/>
      <c r="D101" s="358"/>
      <c r="E101" s="359"/>
      <c r="F101" s="359"/>
      <c r="G101" s="359"/>
      <c r="H101" s="359"/>
      <c r="I101" s="359"/>
      <c r="J101" s="359"/>
      <c r="K101" s="353"/>
      <c r="L101" s="382" t="s">
        <v>82</v>
      </c>
      <c r="M101" s="375"/>
      <c r="N101" s="376"/>
      <c r="O101" s="377"/>
      <c r="P101" s="51"/>
    </row>
    <row r="102" spans="2:16" x14ac:dyDescent="0.25">
      <c r="B102" s="48"/>
      <c r="C102" s="400"/>
      <c r="D102" s="358" t="s">
        <v>83</v>
      </c>
      <c r="E102" s="359"/>
      <c r="F102" s="359"/>
      <c r="G102" s="359"/>
      <c r="H102" s="359"/>
      <c r="I102" s="359"/>
      <c r="J102" s="359"/>
      <c r="K102" s="353"/>
      <c r="L102" s="325"/>
      <c r="M102" s="378"/>
      <c r="N102" s="311"/>
      <c r="O102" s="348"/>
      <c r="P102" s="52"/>
    </row>
    <row r="103" spans="2:16" ht="12.75" customHeight="1" x14ac:dyDescent="0.25">
      <c r="B103" s="48"/>
      <c r="C103" s="400"/>
      <c r="D103" s="389"/>
      <c r="E103" s="359"/>
      <c r="F103" s="359"/>
      <c r="G103" s="359"/>
      <c r="H103" s="359"/>
      <c r="I103" s="359"/>
      <c r="J103" s="359"/>
      <c r="K103" s="353"/>
      <c r="L103" s="379" t="s">
        <v>84</v>
      </c>
      <c r="M103" s="379">
        <v>2</v>
      </c>
      <c r="N103" s="379" t="s">
        <v>85</v>
      </c>
      <c r="O103" s="364">
        <v>26</v>
      </c>
      <c r="P103" s="51"/>
    </row>
    <row r="104" spans="2:16" x14ac:dyDescent="0.25">
      <c r="B104" s="48"/>
      <c r="C104" s="400"/>
      <c r="D104" s="390"/>
      <c r="E104" s="359"/>
      <c r="F104" s="359"/>
      <c r="G104" s="359"/>
      <c r="H104" s="359"/>
      <c r="I104" s="359"/>
      <c r="J104" s="359"/>
      <c r="K104" s="353"/>
      <c r="L104" s="380"/>
      <c r="M104" s="380"/>
      <c r="N104" s="380"/>
      <c r="O104" s="365"/>
      <c r="P104" s="51"/>
    </row>
    <row r="105" spans="2:16" x14ac:dyDescent="0.25">
      <c r="B105" s="48"/>
      <c r="C105" s="400"/>
      <c r="D105" s="358" t="s">
        <v>86</v>
      </c>
      <c r="E105" s="359"/>
      <c r="F105" s="359"/>
      <c r="G105" s="359"/>
      <c r="H105" s="359"/>
      <c r="I105" s="359"/>
      <c r="J105" s="359"/>
      <c r="K105" s="353"/>
      <c r="L105" s="380"/>
      <c r="M105" s="380"/>
      <c r="N105" s="380"/>
      <c r="O105" s="365"/>
      <c r="P105" s="51"/>
    </row>
    <row r="106" spans="2:16" x14ac:dyDescent="0.25">
      <c r="B106" s="48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3"/>
      <c r="O106" s="4"/>
      <c r="P106" s="53"/>
    </row>
    <row r="107" spans="2:16" x14ac:dyDescent="0.25">
      <c r="B107" s="48"/>
      <c r="C107" s="5"/>
      <c r="D107" s="171"/>
      <c r="E107" s="171"/>
      <c r="F107" s="171"/>
      <c r="G107" s="171"/>
      <c r="H107" s="171"/>
      <c r="I107" s="171"/>
      <c r="J107" s="171"/>
      <c r="K107" s="171"/>
      <c r="L107" s="6" t="s">
        <v>87</v>
      </c>
      <c r="M107" s="7" t="s">
        <v>88</v>
      </c>
      <c r="N107" s="7" t="s">
        <v>89</v>
      </c>
      <c r="O107" s="8" t="s">
        <v>90</v>
      </c>
      <c r="P107" s="52"/>
    </row>
    <row r="108" spans="2:16" x14ac:dyDescent="0.25">
      <c r="B108" s="48"/>
      <c r="C108" s="9"/>
      <c r="D108" s="170"/>
      <c r="E108" s="170"/>
      <c r="F108" s="170"/>
      <c r="G108" s="170"/>
      <c r="H108" s="170"/>
      <c r="I108" s="170"/>
      <c r="J108" s="170"/>
      <c r="K108" s="170"/>
      <c r="L108" s="10"/>
      <c r="M108" s="11"/>
      <c r="N108" s="11"/>
      <c r="O108" s="12"/>
      <c r="P108" s="54"/>
    </row>
    <row r="109" spans="2:16" ht="18" customHeight="1" x14ac:dyDescent="0.25">
      <c r="B109" s="48"/>
      <c r="C109" s="391" t="s">
        <v>91</v>
      </c>
      <c r="D109" s="359"/>
      <c r="E109" s="359"/>
      <c r="F109" s="359"/>
      <c r="G109" s="170" t="s">
        <v>92</v>
      </c>
      <c r="H109" s="170"/>
      <c r="I109" s="170" t="s">
        <v>93</v>
      </c>
      <c r="K109" s="170"/>
      <c r="L109" s="10"/>
      <c r="O109" s="13"/>
      <c r="P109" s="54"/>
    </row>
    <row r="110" spans="2:16" x14ac:dyDescent="0.25">
      <c r="B110" s="48"/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6"/>
      <c r="P110" s="55"/>
    </row>
    <row r="111" spans="2:16" x14ac:dyDescent="0.25">
      <c r="B111" s="48"/>
      <c r="C111" s="209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7"/>
      <c r="P111" s="50"/>
    </row>
    <row r="112" spans="2:16" x14ac:dyDescent="0.25">
      <c r="B112" s="48"/>
      <c r="C112" s="18"/>
      <c r="D112" s="19"/>
      <c r="E112" s="19"/>
      <c r="F112" s="19"/>
      <c r="G112" s="19"/>
      <c r="H112" s="19"/>
      <c r="K112" s="19"/>
      <c r="L112" s="19"/>
      <c r="M112" s="19"/>
      <c r="N112" s="19"/>
      <c r="O112" s="20"/>
      <c r="P112" s="50"/>
    </row>
    <row r="113" spans="2:16" x14ac:dyDescent="0.25">
      <c r="B113" s="48"/>
      <c r="C113" s="411" t="s">
        <v>94</v>
      </c>
      <c r="D113" s="412"/>
      <c r="E113" s="412"/>
      <c r="F113" s="412"/>
      <c r="G113" s="412"/>
      <c r="H113" s="412"/>
      <c r="I113" s="412"/>
      <c r="J113" s="412"/>
      <c r="K113" s="412"/>
      <c r="L113" s="412"/>
      <c r="M113" s="412"/>
      <c r="N113" s="412"/>
      <c r="O113" s="413"/>
      <c r="P113" s="56"/>
    </row>
    <row r="114" spans="2:16" x14ac:dyDescent="0.25">
      <c r="B114" s="48"/>
      <c r="C114" s="21"/>
      <c r="O114" s="22"/>
      <c r="P114" s="50"/>
    </row>
    <row r="115" spans="2:16" x14ac:dyDescent="0.25">
      <c r="B115" s="48"/>
      <c r="C115" s="206" t="s">
        <v>95</v>
      </c>
      <c r="D115" s="418" t="s">
        <v>9</v>
      </c>
      <c r="E115" s="308"/>
      <c r="F115" s="308"/>
      <c r="G115" s="308"/>
      <c r="H115" s="308"/>
      <c r="I115" s="308"/>
      <c r="J115" s="308"/>
      <c r="K115" s="308"/>
      <c r="L115" s="309"/>
      <c r="M115" s="415" t="s">
        <v>96</v>
      </c>
      <c r="N115" s="309"/>
      <c r="O115" s="206" t="s">
        <v>11</v>
      </c>
      <c r="P115" s="57"/>
    </row>
    <row r="116" spans="2:16" ht="30" customHeight="1" x14ac:dyDescent="0.25">
      <c r="B116" s="48"/>
      <c r="C116" s="210">
        <f>'PRESUPUESTO OFICIAL (Entidad)'!D15</f>
        <v>1.2</v>
      </c>
      <c r="D116" s="406" t="str">
        <f>'PRESUPUESTO OFICIAL (Entidad)'!G15</f>
        <v>Cerramiento provisional perimetral en polisombra y postes, h≈2,00 m</v>
      </c>
      <c r="E116" s="303"/>
      <c r="F116" s="303"/>
      <c r="G116" s="303"/>
      <c r="H116" s="303"/>
      <c r="I116" s="303"/>
      <c r="J116" s="303"/>
      <c r="K116" s="303"/>
      <c r="L116" s="371"/>
      <c r="M116" s="370" t="str">
        <f>'PRESUPUESTO OFICIAL (Entidad)'!H15</f>
        <v>ml</v>
      </c>
      <c r="N116" s="371"/>
      <c r="O116" s="23">
        <f>'PRESUPUESTO OFICIAL (Entidad)'!I15</f>
        <v>24</v>
      </c>
      <c r="P116" s="58"/>
    </row>
    <row r="117" spans="2:16" x14ac:dyDescent="0.25">
      <c r="B117" s="48"/>
      <c r="C117" s="383" t="s">
        <v>97</v>
      </c>
      <c r="D117" s="344"/>
      <c r="E117" s="344"/>
      <c r="F117" s="344"/>
      <c r="G117" s="344"/>
      <c r="H117" s="344"/>
      <c r="I117" s="344"/>
      <c r="J117" s="344"/>
      <c r="K117" s="344"/>
      <c r="L117" s="344"/>
      <c r="M117" s="344"/>
      <c r="N117" s="344"/>
      <c r="O117" s="384"/>
      <c r="P117" s="59"/>
    </row>
    <row r="118" spans="2:16" x14ac:dyDescent="0.25">
      <c r="B118" s="48"/>
      <c r="C118" s="363"/>
      <c r="D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62"/>
      <c r="P118" s="59"/>
    </row>
    <row r="119" spans="2:16" x14ac:dyDescent="0.25">
      <c r="B119" s="48"/>
      <c r="C119" s="385"/>
      <c r="D119" s="342"/>
      <c r="E119" s="342"/>
      <c r="F119" s="342"/>
      <c r="G119" s="342"/>
      <c r="H119" s="342"/>
      <c r="I119" s="342"/>
      <c r="J119" s="342"/>
      <c r="K119" s="342"/>
      <c r="L119" s="342"/>
      <c r="M119" s="342"/>
      <c r="N119" s="342"/>
      <c r="O119" s="350"/>
      <c r="P119" s="59"/>
    </row>
    <row r="120" spans="2:16" x14ac:dyDescent="0.25">
      <c r="B120" s="48"/>
      <c r="C120" s="401" t="s">
        <v>9</v>
      </c>
      <c r="D120" s="308"/>
      <c r="E120" s="308"/>
      <c r="F120" s="308"/>
      <c r="G120" s="317"/>
      <c r="H120" s="387" t="s">
        <v>98</v>
      </c>
      <c r="I120" s="308"/>
      <c r="J120" s="405" t="s">
        <v>99</v>
      </c>
      <c r="K120" s="312"/>
      <c r="L120" s="208" t="s">
        <v>100</v>
      </c>
      <c r="M120" s="394" t="s">
        <v>101</v>
      </c>
      <c r="N120" s="317"/>
      <c r="O120" s="24" t="s">
        <v>102</v>
      </c>
      <c r="P120" s="60"/>
    </row>
    <row r="121" spans="2:16" x14ac:dyDescent="0.25">
      <c r="B121" s="48"/>
      <c r="C121" s="386" t="s">
        <v>103</v>
      </c>
      <c r="D121" s="297"/>
      <c r="E121" s="297"/>
      <c r="F121" s="297"/>
      <c r="G121" s="298"/>
      <c r="H121" s="373" t="s">
        <v>104</v>
      </c>
      <c r="I121" s="298"/>
      <c r="J121" s="373" t="s">
        <v>105</v>
      </c>
      <c r="K121" s="298"/>
      <c r="L121" s="244">
        <v>1376.1363636363601</v>
      </c>
      <c r="M121" s="369">
        <v>1</v>
      </c>
      <c r="N121" s="298"/>
      <c r="O121" s="245">
        <f>IF(M121=0,0,L121/M121)</f>
        <v>1376.1363636363601</v>
      </c>
      <c r="P121" s="246"/>
    </row>
    <row r="122" spans="2:16" x14ac:dyDescent="0.25">
      <c r="B122" s="48"/>
      <c r="C122" s="386"/>
      <c r="D122" s="297"/>
      <c r="E122" s="297"/>
      <c r="F122" s="297"/>
      <c r="G122" s="298"/>
      <c r="H122" s="373"/>
      <c r="I122" s="298"/>
      <c r="J122" s="373"/>
      <c r="K122" s="298"/>
      <c r="L122" s="244"/>
      <c r="M122" s="392"/>
      <c r="N122" s="298"/>
      <c r="O122" s="245"/>
      <c r="P122" s="246"/>
    </row>
    <row r="123" spans="2:16" x14ac:dyDescent="0.25">
      <c r="B123" s="48"/>
      <c r="C123" s="408"/>
      <c r="D123" s="303"/>
      <c r="E123" s="303"/>
      <c r="F123" s="303"/>
      <c r="G123" s="304"/>
      <c r="H123" s="393"/>
      <c r="I123" s="304"/>
      <c r="J123" s="393"/>
      <c r="K123" s="304"/>
      <c r="L123" s="247"/>
      <c r="M123" s="407"/>
      <c r="N123" s="304"/>
      <c r="O123" s="245"/>
      <c r="P123" s="246"/>
    </row>
    <row r="124" spans="2:16" x14ac:dyDescent="0.25">
      <c r="B124" s="48"/>
      <c r="C124" s="212" t="s">
        <v>108</v>
      </c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13"/>
      <c r="O124" s="248">
        <f>SUM(O121:O123)</f>
        <v>1376.1363636363601</v>
      </c>
      <c r="P124" s="249"/>
    </row>
    <row r="125" spans="2:16" ht="13.5" customHeight="1" x14ac:dyDescent="0.25">
      <c r="B125" s="48"/>
      <c r="C125" s="383" t="s">
        <v>109</v>
      </c>
      <c r="D125" s="344"/>
      <c r="E125" s="344"/>
      <c r="F125" s="344"/>
      <c r="G125" s="344"/>
      <c r="H125" s="344"/>
      <c r="I125" s="344"/>
      <c r="J125" s="344"/>
      <c r="K125" s="344"/>
      <c r="L125" s="344"/>
      <c r="M125" s="344"/>
      <c r="N125" s="344"/>
      <c r="O125" s="384"/>
      <c r="P125" s="59"/>
    </row>
    <row r="126" spans="2:16" x14ac:dyDescent="0.25">
      <c r="B126" s="48"/>
      <c r="C126" s="363"/>
      <c r="D126" s="359"/>
      <c r="E126" s="359"/>
      <c r="F126" s="359"/>
      <c r="G126" s="359"/>
      <c r="H126" s="359"/>
      <c r="I126" s="359"/>
      <c r="J126" s="359"/>
      <c r="K126" s="359"/>
      <c r="L126" s="359"/>
      <c r="M126" s="359"/>
      <c r="N126" s="359"/>
      <c r="O126" s="362"/>
      <c r="P126" s="59"/>
    </row>
    <row r="127" spans="2:16" x14ac:dyDescent="0.25">
      <c r="B127" s="48"/>
      <c r="C127" s="385"/>
      <c r="D127" s="342"/>
      <c r="E127" s="342"/>
      <c r="F127" s="342"/>
      <c r="G127" s="342"/>
      <c r="H127" s="342"/>
      <c r="I127" s="342"/>
      <c r="J127" s="342"/>
      <c r="K127" s="342"/>
      <c r="L127" s="342"/>
      <c r="M127" s="342"/>
      <c r="N127" s="342"/>
      <c r="O127" s="350"/>
      <c r="P127" s="59"/>
    </row>
    <row r="128" spans="2:16" x14ac:dyDescent="0.25">
      <c r="B128" s="48"/>
      <c r="C128" s="401" t="s">
        <v>9</v>
      </c>
      <c r="D128" s="308"/>
      <c r="E128" s="308"/>
      <c r="F128" s="308"/>
      <c r="G128" s="308"/>
      <c r="H128" s="308"/>
      <c r="I128" s="308"/>
      <c r="J128" s="317"/>
      <c r="K128" s="215" t="s">
        <v>96</v>
      </c>
      <c r="L128" s="208" t="s">
        <v>11</v>
      </c>
      <c r="M128" s="394" t="s">
        <v>110</v>
      </c>
      <c r="N128" s="317"/>
      <c r="O128" s="24" t="s">
        <v>102</v>
      </c>
      <c r="P128" s="60"/>
    </row>
    <row r="129" spans="2:16" x14ac:dyDescent="0.25">
      <c r="B129" s="48"/>
      <c r="C129" s="386" t="s">
        <v>149</v>
      </c>
      <c r="D129" s="297"/>
      <c r="E129" s="297"/>
      <c r="F129" s="297"/>
      <c r="G129" s="297"/>
      <c r="H129" s="297"/>
      <c r="I129" s="297"/>
      <c r="J129" s="298"/>
      <c r="K129" s="165" t="s">
        <v>18</v>
      </c>
      <c r="L129" s="250">
        <v>2.1</v>
      </c>
      <c r="M129" s="360">
        <v>3195.4144000000001</v>
      </c>
      <c r="N129" s="298"/>
      <c r="O129" s="245">
        <f>L129*M129</f>
        <v>6710.3702400000002</v>
      </c>
      <c r="P129" s="246"/>
    </row>
    <row r="130" spans="2:16" x14ac:dyDescent="0.25">
      <c r="B130" s="48"/>
      <c r="C130" s="386" t="s">
        <v>150</v>
      </c>
      <c r="D130" s="297"/>
      <c r="E130" s="297"/>
      <c r="F130" s="297"/>
      <c r="G130" s="297"/>
      <c r="H130" s="297"/>
      <c r="I130" s="297"/>
      <c r="J130" s="298"/>
      <c r="K130" s="165" t="s">
        <v>32</v>
      </c>
      <c r="L130" s="250">
        <v>0.4</v>
      </c>
      <c r="M130" s="360">
        <v>13979.938</v>
      </c>
      <c r="N130" s="298"/>
      <c r="O130" s="245">
        <f>L130*M130</f>
        <v>5591.9752000000008</v>
      </c>
      <c r="P130" s="246"/>
    </row>
    <row r="131" spans="2:16" x14ac:dyDescent="0.25">
      <c r="B131" s="48"/>
      <c r="C131" s="386" t="s">
        <v>151</v>
      </c>
      <c r="D131" s="297"/>
      <c r="E131" s="297"/>
      <c r="F131" s="297"/>
      <c r="G131" s="297"/>
      <c r="H131" s="297"/>
      <c r="I131" s="297"/>
      <c r="J131" s="298"/>
      <c r="K131" s="165" t="s">
        <v>29</v>
      </c>
      <c r="L131" s="250">
        <v>0.15</v>
      </c>
      <c r="M131" s="360">
        <v>11982.804</v>
      </c>
      <c r="N131" s="298"/>
      <c r="O131" s="245">
        <f>L131*M131</f>
        <v>1797.4205999999999</v>
      </c>
      <c r="P131" s="246"/>
    </row>
    <row r="132" spans="2:16" x14ac:dyDescent="0.25">
      <c r="B132" s="48"/>
      <c r="C132" s="408" t="s">
        <v>114</v>
      </c>
      <c r="D132" s="303"/>
      <c r="E132" s="303"/>
      <c r="F132" s="303"/>
      <c r="G132" s="303"/>
      <c r="H132" s="303"/>
      <c r="I132" s="303"/>
      <c r="J132" s="304"/>
      <c r="K132" s="185" t="s">
        <v>115</v>
      </c>
      <c r="L132" s="252">
        <v>0.05</v>
      </c>
      <c r="M132" s="417">
        <v>4992.835</v>
      </c>
      <c r="N132" s="304"/>
      <c r="O132" s="253">
        <f>L132*M132</f>
        <v>249.64175</v>
      </c>
      <c r="P132" s="246"/>
    </row>
    <row r="133" spans="2:16" x14ac:dyDescent="0.25">
      <c r="B133" s="48"/>
      <c r="C133" s="212" t="s">
        <v>108</v>
      </c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13"/>
      <c r="O133" s="254">
        <f>SUM(O129:O132)</f>
        <v>14349.407790000001</v>
      </c>
      <c r="P133" s="246"/>
    </row>
    <row r="134" spans="2:16" x14ac:dyDescent="0.25">
      <c r="B134" s="48"/>
      <c r="C134" s="383" t="s">
        <v>116</v>
      </c>
      <c r="D134" s="344"/>
      <c r="E134" s="344"/>
      <c r="F134" s="344"/>
      <c r="G134" s="344"/>
      <c r="H134" s="344"/>
      <c r="I134" s="344"/>
      <c r="J134" s="344"/>
      <c r="K134" s="344"/>
      <c r="L134" s="344"/>
      <c r="M134" s="344"/>
      <c r="N134" s="344"/>
      <c r="O134" s="384"/>
      <c r="P134" s="59"/>
    </row>
    <row r="135" spans="2:16" x14ac:dyDescent="0.25">
      <c r="B135" s="48"/>
      <c r="C135" s="363"/>
      <c r="D135" s="359"/>
      <c r="E135" s="359"/>
      <c r="F135" s="359"/>
      <c r="G135" s="359"/>
      <c r="H135" s="359"/>
      <c r="I135" s="359"/>
      <c r="J135" s="359"/>
      <c r="K135" s="359"/>
      <c r="L135" s="359"/>
      <c r="M135" s="359"/>
      <c r="N135" s="359"/>
      <c r="O135" s="362"/>
      <c r="P135" s="59"/>
    </row>
    <row r="136" spans="2:16" x14ac:dyDescent="0.25">
      <c r="B136" s="48"/>
      <c r="C136" s="385"/>
      <c r="D136" s="342"/>
      <c r="E136" s="342"/>
      <c r="F136" s="342"/>
      <c r="G136" s="342"/>
      <c r="H136" s="342"/>
      <c r="I136" s="342"/>
      <c r="J136" s="342"/>
      <c r="K136" s="342"/>
      <c r="L136" s="342"/>
      <c r="M136" s="342"/>
      <c r="N136" s="342"/>
      <c r="O136" s="350"/>
      <c r="P136" s="59"/>
    </row>
    <row r="137" spans="2:16" ht="28.5" customHeight="1" x14ac:dyDescent="0.25">
      <c r="B137" s="48"/>
      <c r="C137" s="403" t="s">
        <v>117</v>
      </c>
      <c r="D137" s="308"/>
      <c r="E137" s="308"/>
      <c r="F137" s="308"/>
      <c r="G137" s="308"/>
      <c r="H137" s="308"/>
      <c r="I137" s="308"/>
      <c r="J137" s="205" t="s">
        <v>118</v>
      </c>
      <c r="K137" s="28" t="s">
        <v>119</v>
      </c>
      <c r="L137" s="29" t="s">
        <v>120</v>
      </c>
      <c r="M137" s="394" t="s">
        <v>121</v>
      </c>
      <c r="N137" s="317"/>
      <c r="O137" s="24" t="s">
        <v>102</v>
      </c>
      <c r="P137" s="60"/>
    </row>
    <row r="138" spans="2:16" x14ac:dyDescent="0.25">
      <c r="B138" s="48"/>
      <c r="C138" s="367" t="s">
        <v>122</v>
      </c>
      <c r="D138" s="297"/>
      <c r="E138" s="297"/>
      <c r="F138" s="297"/>
      <c r="G138" s="297"/>
      <c r="H138" s="297"/>
      <c r="I138" s="297"/>
      <c r="J138" s="214"/>
      <c r="K138" s="30"/>
      <c r="L138" s="214"/>
      <c r="M138" s="372"/>
      <c r="N138" s="298"/>
      <c r="O138" s="245">
        <v>0</v>
      </c>
      <c r="P138" s="246"/>
    </row>
    <row r="139" spans="2:16" x14ac:dyDescent="0.25">
      <c r="B139" s="48"/>
      <c r="C139" s="396"/>
      <c r="D139" s="303"/>
      <c r="E139" s="303"/>
      <c r="F139" s="303"/>
      <c r="G139" s="303"/>
      <c r="H139" s="303"/>
      <c r="I139" s="303"/>
      <c r="J139" s="31"/>
      <c r="K139" s="32"/>
      <c r="L139" s="31"/>
      <c r="M139" s="404"/>
      <c r="N139" s="304"/>
      <c r="O139" s="255"/>
      <c r="P139" s="246"/>
    </row>
    <row r="140" spans="2:16" x14ac:dyDescent="0.25">
      <c r="B140" s="48"/>
      <c r="C140" s="212" t="s">
        <v>108</v>
      </c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13"/>
      <c r="O140" s="248">
        <f>SUM(O138:O139)</f>
        <v>0</v>
      </c>
      <c r="P140" s="249"/>
    </row>
    <row r="141" spans="2:16" x14ac:dyDescent="0.25">
      <c r="B141" s="48"/>
      <c r="C141" s="383" t="s">
        <v>123</v>
      </c>
      <c r="D141" s="344"/>
      <c r="E141" s="344"/>
      <c r="F141" s="344"/>
      <c r="G141" s="344"/>
      <c r="H141" s="344"/>
      <c r="I141" s="344"/>
      <c r="J141" s="344"/>
      <c r="K141" s="344"/>
      <c r="L141" s="344"/>
      <c r="M141" s="344"/>
      <c r="N141" s="344"/>
      <c r="O141" s="384"/>
      <c r="P141" s="59"/>
    </row>
    <row r="142" spans="2:16" x14ac:dyDescent="0.25">
      <c r="B142" s="48"/>
      <c r="C142" s="363"/>
      <c r="D142" s="359"/>
      <c r="E142" s="359"/>
      <c r="F142" s="359"/>
      <c r="G142" s="359"/>
      <c r="H142" s="359"/>
      <c r="I142" s="359"/>
      <c r="J142" s="359"/>
      <c r="K142" s="359"/>
      <c r="L142" s="359"/>
      <c r="M142" s="359"/>
      <c r="N142" s="359"/>
      <c r="O142" s="362"/>
      <c r="P142" s="59"/>
    </row>
    <row r="143" spans="2:16" x14ac:dyDescent="0.25">
      <c r="B143" s="48"/>
      <c r="C143" s="385"/>
      <c r="D143" s="342"/>
      <c r="E143" s="342"/>
      <c r="F143" s="342"/>
      <c r="G143" s="342"/>
      <c r="H143" s="342"/>
      <c r="I143" s="342"/>
      <c r="J143" s="342"/>
      <c r="K143" s="342"/>
      <c r="L143" s="342"/>
      <c r="M143" s="342"/>
      <c r="N143" s="342"/>
      <c r="O143" s="350"/>
      <c r="P143" s="59"/>
    </row>
    <row r="144" spans="2:16" ht="28.5" customHeight="1" x14ac:dyDescent="0.25">
      <c r="B144" s="48"/>
      <c r="C144" s="403" t="s">
        <v>124</v>
      </c>
      <c r="D144" s="308"/>
      <c r="E144" s="308"/>
      <c r="F144" s="308"/>
      <c r="G144" s="308"/>
      <c r="H144" s="308"/>
      <c r="I144" s="308"/>
      <c r="J144" s="208" t="s">
        <v>125</v>
      </c>
      <c r="K144" s="28" t="s">
        <v>126</v>
      </c>
      <c r="L144" s="205" t="s">
        <v>127</v>
      </c>
      <c r="M144" s="381" t="s">
        <v>101</v>
      </c>
      <c r="N144" s="317"/>
      <c r="O144" s="33" t="s">
        <v>102</v>
      </c>
      <c r="P144" s="61"/>
    </row>
    <row r="145" spans="2:16" x14ac:dyDescent="0.25">
      <c r="B145" s="48"/>
      <c r="C145" s="395" t="s">
        <v>152</v>
      </c>
      <c r="D145" s="297"/>
      <c r="E145" s="297"/>
      <c r="F145" s="297"/>
      <c r="G145" s="297"/>
      <c r="H145" s="297"/>
      <c r="I145" s="297"/>
      <c r="J145" s="186">
        <v>110000</v>
      </c>
      <c r="K145" s="187">
        <v>0.75</v>
      </c>
      <c r="L145" s="256">
        <f>J145*(1+K145)</f>
        <v>192500</v>
      </c>
      <c r="M145" s="414">
        <v>11</v>
      </c>
      <c r="N145" s="298"/>
      <c r="O145" s="257">
        <f>IF(M145=0,0,L145/M145)</f>
        <v>17500</v>
      </c>
      <c r="P145" s="258"/>
    </row>
    <row r="146" spans="2:16" x14ac:dyDescent="0.25">
      <c r="B146" s="48"/>
      <c r="C146" s="395" t="s">
        <v>286</v>
      </c>
      <c r="D146" s="297"/>
      <c r="E146" s="297"/>
      <c r="F146" s="297"/>
      <c r="G146" s="297"/>
      <c r="H146" s="297"/>
      <c r="I146" s="297"/>
      <c r="J146" s="186">
        <v>63000</v>
      </c>
      <c r="K146" s="187">
        <v>0.75</v>
      </c>
      <c r="L146" s="256">
        <f>J146*(1+K146)</f>
        <v>110250</v>
      </c>
      <c r="M146" s="414">
        <v>11</v>
      </c>
      <c r="N146" s="298"/>
      <c r="O146" s="257">
        <f>IF(M146=0,0,L146/M146*0.81)</f>
        <v>8118.409090909091</v>
      </c>
      <c r="P146" s="258"/>
    </row>
    <row r="147" spans="2:16" x14ac:dyDescent="0.25">
      <c r="B147" s="48"/>
      <c r="C147" s="395"/>
      <c r="D147" s="297"/>
      <c r="E147" s="297"/>
      <c r="F147" s="297"/>
      <c r="G147" s="297"/>
      <c r="H147" s="297"/>
      <c r="I147" s="297"/>
      <c r="J147" s="251"/>
      <c r="K147" s="34"/>
      <c r="L147" s="256"/>
      <c r="M147" s="388"/>
      <c r="N147" s="298"/>
      <c r="O147" s="257"/>
      <c r="P147" s="258"/>
    </row>
    <row r="148" spans="2:16" x14ac:dyDescent="0.25">
      <c r="B148" s="48"/>
      <c r="C148" s="396"/>
      <c r="D148" s="303"/>
      <c r="E148" s="303"/>
      <c r="F148" s="303"/>
      <c r="G148" s="303"/>
      <c r="H148" s="303"/>
      <c r="I148" s="303"/>
      <c r="J148" s="31"/>
      <c r="K148" s="32"/>
      <c r="L148" s="31"/>
      <c r="M148" s="404"/>
      <c r="N148" s="304"/>
      <c r="O148" s="255"/>
      <c r="P148" s="246"/>
    </row>
    <row r="149" spans="2:16" x14ac:dyDescent="0.25">
      <c r="B149" s="48"/>
      <c r="C149" s="212" t="s">
        <v>108</v>
      </c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13"/>
      <c r="O149" s="254">
        <f>SUM(O145:O148)</f>
        <v>25618.409090909092</v>
      </c>
      <c r="P149" s="246"/>
    </row>
    <row r="150" spans="2:16" x14ac:dyDescent="0.25">
      <c r="B150" s="48"/>
      <c r="C150" s="21"/>
      <c r="O150" s="22"/>
      <c r="P150" s="50"/>
    </row>
    <row r="151" spans="2:16" x14ac:dyDescent="0.25">
      <c r="B151" s="48"/>
      <c r="C151" s="397" t="s">
        <v>130</v>
      </c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98"/>
      <c r="O151" s="259">
        <f>O124+O133+O140+O149</f>
        <v>41343.953244545453</v>
      </c>
      <c r="P151" s="260"/>
    </row>
    <row r="152" spans="2:16" x14ac:dyDescent="0.25">
      <c r="B152" s="48"/>
      <c r="C152" s="383" t="s">
        <v>131</v>
      </c>
      <c r="D152" s="344"/>
      <c r="E152" s="344"/>
      <c r="F152" s="344"/>
      <c r="G152" s="344"/>
      <c r="H152" s="344"/>
      <c r="I152" s="344"/>
      <c r="J152" s="344"/>
      <c r="K152" s="344"/>
      <c r="L152" s="344"/>
      <c r="M152" s="344"/>
      <c r="N152" s="344"/>
      <c r="O152" s="384"/>
      <c r="P152" s="59"/>
    </row>
    <row r="153" spans="2:16" x14ac:dyDescent="0.25">
      <c r="B153" s="48"/>
      <c r="C153" s="363"/>
      <c r="D153" s="359"/>
      <c r="E153" s="359"/>
      <c r="F153" s="359"/>
      <c r="G153" s="359"/>
      <c r="H153" s="359"/>
      <c r="I153" s="359"/>
      <c r="J153" s="359"/>
      <c r="K153" s="359"/>
      <c r="L153" s="359"/>
      <c r="M153" s="359"/>
      <c r="N153" s="359"/>
      <c r="O153" s="362"/>
      <c r="P153" s="59"/>
    </row>
    <row r="154" spans="2:16" x14ac:dyDescent="0.25">
      <c r="B154" s="48"/>
      <c r="C154" s="385"/>
      <c r="D154" s="342"/>
      <c r="E154" s="342"/>
      <c r="F154" s="342"/>
      <c r="G154" s="342"/>
      <c r="H154" s="342"/>
      <c r="I154" s="342"/>
      <c r="J154" s="342"/>
      <c r="K154" s="342"/>
      <c r="L154" s="342"/>
      <c r="M154" s="342"/>
      <c r="N154" s="342"/>
      <c r="O154" s="350"/>
      <c r="P154" s="59"/>
    </row>
    <row r="155" spans="2:16" x14ac:dyDescent="0.25">
      <c r="B155" s="48"/>
      <c r="C155" s="403" t="s">
        <v>132</v>
      </c>
      <c r="D155" s="308"/>
      <c r="E155" s="308"/>
      <c r="F155" s="308"/>
      <c r="G155" s="308"/>
      <c r="H155" s="308"/>
      <c r="I155" s="308"/>
      <c r="J155" s="168"/>
      <c r="K155" s="169"/>
      <c r="L155" s="205" t="s">
        <v>133</v>
      </c>
      <c r="M155" s="381" t="s">
        <v>134</v>
      </c>
      <c r="N155" s="317"/>
      <c r="O155" s="35"/>
      <c r="P155" s="61"/>
    </row>
    <row r="156" spans="2:16" x14ac:dyDescent="0.25">
      <c r="B156" s="48"/>
      <c r="C156" s="367" t="s">
        <v>135</v>
      </c>
      <c r="D156" s="297"/>
      <c r="E156" s="297"/>
      <c r="F156" s="297"/>
      <c r="G156" s="297"/>
      <c r="H156" s="297"/>
      <c r="I156" s="297"/>
      <c r="J156" s="261"/>
      <c r="K156" s="36"/>
      <c r="L156" s="188">
        <f>'PRESUPUESTO OFICIAL (Entidad)'!$K$68</f>
        <v>0.23201877683023656</v>
      </c>
      <c r="M156" s="357">
        <f>L156*$O$151</f>
        <v>9592.5734611259268</v>
      </c>
      <c r="N156" s="298"/>
      <c r="O156" s="262"/>
      <c r="P156" s="263"/>
    </row>
    <row r="157" spans="2:16" x14ac:dyDescent="0.25">
      <c r="B157" s="48"/>
      <c r="C157" s="25" t="s">
        <v>136</v>
      </c>
      <c r="D157" s="26"/>
      <c r="E157" s="26"/>
      <c r="F157" s="26"/>
      <c r="G157" s="26"/>
      <c r="H157" s="26"/>
      <c r="I157" s="26"/>
      <c r="J157" s="261"/>
      <c r="K157" s="36"/>
      <c r="L157" s="188">
        <f>'PRESUPUESTO OFICIAL (Entidad)'!$K$69</f>
        <v>0.01</v>
      </c>
      <c r="M157" s="357">
        <f>L157*$O$151</f>
        <v>413.43953244545452</v>
      </c>
      <c r="N157" s="298"/>
      <c r="O157" s="262"/>
      <c r="P157" s="263"/>
    </row>
    <row r="158" spans="2:16" x14ac:dyDescent="0.25">
      <c r="B158" s="48"/>
      <c r="C158" s="209" t="s">
        <v>137</v>
      </c>
      <c r="D158" s="167"/>
      <c r="E158" s="167"/>
      <c r="F158" s="167"/>
      <c r="G158" s="167"/>
      <c r="H158" s="167"/>
      <c r="I158" s="167"/>
      <c r="J158" s="264"/>
      <c r="K158" s="37"/>
      <c r="L158" s="188">
        <f>'PRESUPUESTO OFICIAL (Entidad)'!$K$70</f>
        <v>2.5000000000000001E-2</v>
      </c>
      <c r="M158" s="368">
        <f>L158*$O$151</f>
        <v>1033.5988311136364</v>
      </c>
      <c r="N158" s="304"/>
      <c r="O158" s="262"/>
      <c r="P158" s="263"/>
    </row>
    <row r="159" spans="2:16" x14ac:dyDescent="0.25">
      <c r="B159" s="48"/>
      <c r="C159" s="419" t="s">
        <v>108</v>
      </c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98"/>
      <c r="O159" s="265">
        <f>SUM(M156:M158)</f>
        <v>11039.611824685018</v>
      </c>
      <c r="P159" s="266"/>
    </row>
    <row r="160" spans="2:16" x14ac:dyDescent="0.25">
      <c r="B160" s="48"/>
      <c r="C160" s="21"/>
      <c r="O160" s="22"/>
      <c r="P160" s="50"/>
    </row>
    <row r="161" spans="2:16" x14ac:dyDescent="0.25">
      <c r="B161" s="48"/>
      <c r="C161" s="397" t="s">
        <v>138</v>
      </c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98"/>
      <c r="O161" s="267">
        <f>ROUND(O151+O159,0)</f>
        <v>52384</v>
      </c>
      <c r="P161" s="266"/>
    </row>
    <row r="162" spans="2:16" x14ac:dyDescent="0.25">
      <c r="B162" s="48"/>
      <c r="C162" s="18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20"/>
      <c r="P162" s="50"/>
    </row>
    <row r="163" spans="2:16" x14ac:dyDescent="0.25">
      <c r="B163" s="48"/>
      <c r="C163" s="21"/>
      <c r="O163" s="22"/>
      <c r="P163" s="50"/>
    </row>
    <row r="164" spans="2:16" x14ac:dyDescent="0.25">
      <c r="B164" s="48"/>
      <c r="C164" s="21"/>
      <c r="O164" s="22"/>
      <c r="P164" s="50"/>
    </row>
    <row r="165" spans="2:16" x14ac:dyDescent="0.25">
      <c r="B165" s="48"/>
      <c r="C165" s="21"/>
      <c r="H165" s="38" t="s">
        <v>139</v>
      </c>
      <c r="I165" s="38"/>
      <c r="J165" s="38"/>
      <c r="K165" s="38"/>
      <c r="O165" s="22"/>
      <c r="P165" s="50"/>
    </row>
    <row r="166" spans="2:16" x14ac:dyDescent="0.25">
      <c r="B166" s="48"/>
      <c r="C166" s="21"/>
      <c r="H166" s="38" t="s">
        <v>140</v>
      </c>
      <c r="O166" s="22"/>
      <c r="P166" s="50"/>
    </row>
    <row r="167" spans="2:16" x14ac:dyDescent="0.25">
      <c r="B167" s="48"/>
      <c r="C167" s="21"/>
      <c r="H167" s="38" t="s">
        <v>141</v>
      </c>
      <c r="O167" s="22"/>
      <c r="P167" s="50"/>
    </row>
    <row r="168" spans="2:16" x14ac:dyDescent="0.25">
      <c r="B168" s="48"/>
      <c r="C168" s="9"/>
      <c r="D168" s="39"/>
      <c r="E168" s="39"/>
      <c r="F168" s="39"/>
      <c r="G168" s="39"/>
      <c r="H168" s="38" t="s">
        <v>142</v>
      </c>
      <c r="I168" s="39"/>
      <c r="J168" s="39"/>
      <c r="K168" s="39"/>
      <c r="L168" s="39"/>
      <c r="M168" s="39"/>
      <c r="N168" s="39"/>
      <c r="O168" s="40"/>
      <c r="P168" s="55"/>
    </row>
    <row r="169" spans="2:16" x14ac:dyDescent="0.25">
      <c r="B169" s="48"/>
      <c r="C169" s="21"/>
      <c r="H169" s="204" t="s">
        <v>143</v>
      </c>
      <c r="O169" s="22"/>
      <c r="P169" s="50"/>
    </row>
    <row r="170" spans="2:16" x14ac:dyDescent="0.25">
      <c r="B170" s="48"/>
      <c r="C170" s="41" t="s">
        <v>144</v>
      </c>
      <c r="D170" s="166"/>
      <c r="E170" s="166"/>
      <c r="F170" s="166"/>
      <c r="G170" s="166"/>
      <c r="H170" s="166"/>
      <c r="I170" s="166"/>
      <c r="J170" s="166"/>
      <c r="K170" s="166"/>
      <c r="L170" s="166"/>
      <c r="M170" s="166"/>
      <c r="N170" s="166"/>
      <c r="O170" s="42"/>
      <c r="P170" s="50"/>
    </row>
    <row r="171" spans="2:16" x14ac:dyDescent="0.25">
      <c r="B171" s="48"/>
      <c r="C171" s="374"/>
      <c r="D171" s="297"/>
      <c r="E171" s="297"/>
      <c r="F171" s="297"/>
      <c r="G171" s="297"/>
      <c r="H171" s="297"/>
      <c r="I171" s="297"/>
      <c r="J171" s="297"/>
      <c r="K171" s="297"/>
      <c r="L171" s="297"/>
      <c r="M171" s="297"/>
      <c r="N171" s="297"/>
      <c r="O171" s="355"/>
      <c r="P171" s="55"/>
    </row>
    <row r="172" spans="2:16" x14ac:dyDescent="0.25">
      <c r="B172" s="48"/>
      <c r="C172" s="374"/>
      <c r="D172" s="297"/>
      <c r="E172" s="297"/>
      <c r="F172" s="297"/>
      <c r="G172" s="297"/>
      <c r="H172" s="297"/>
      <c r="I172" s="297"/>
      <c r="J172" s="297"/>
      <c r="K172" s="297"/>
      <c r="L172" s="297"/>
      <c r="M172" s="297"/>
      <c r="N172" s="297"/>
      <c r="O172" s="355"/>
      <c r="P172" s="55"/>
    </row>
    <row r="173" spans="2:16" x14ac:dyDescent="0.25">
      <c r="B173" s="48"/>
      <c r="C173" s="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40"/>
      <c r="P173" s="55"/>
    </row>
    <row r="174" spans="2:16" x14ac:dyDescent="0.25">
      <c r="B174" s="48"/>
      <c r="C174" s="43" t="s">
        <v>145</v>
      </c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40"/>
      <c r="P174" s="55"/>
    </row>
    <row r="175" spans="2:16" ht="12.75" customHeight="1" x14ac:dyDescent="0.25">
      <c r="B175" s="48"/>
      <c r="C175" s="366" t="s">
        <v>146</v>
      </c>
      <c r="D175" s="359"/>
      <c r="E175" s="359"/>
      <c r="F175" s="359"/>
      <c r="G175" s="359"/>
      <c r="H175" s="359"/>
      <c r="I175" s="359"/>
      <c r="J175" s="359"/>
      <c r="K175" s="359"/>
      <c r="L175" s="359"/>
      <c r="M175" s="359"/>
      <c r="N175" s="359"/>
      <c r="O175" s="362"/>
      <c r="P175" s="62"/>
    </row>
    <row r="176" spans="2:16" ht="28.5" customHeight="1" x14ac:dyDescent="0.25">
      <c r="B176" s="48"/>
      <c r="C176" s="363"/>
      <c r="D176" s="359"/>
      <c r="E176" s="359"/>
      <c r="F176" s="359"/>
      <c r="G176" s="359"/>
      <c r="H176" s="359"/>
      <c r="I176" s="359"/>
      <c r="J176" s="359"/>
      <c r="K176" s="359"/>
      <c r="L176" s="359"/>
      <c r="M176" s="359"/>
      <c r="N176" s="359"/>
      <c r="O176" s="362"/>
      <c r="P176" s="62"/>
    </row>
    <row r="177" spans="2:16" ht="12.9" customHeight="1" x14ac:dyDescent="0.25">
      <c r="B177" s="48"/>
      <c r="C177" s="361" t="s">
        <v>147</v>
      </c>
      <c r="D177" s="359"/>
      <c r="E177" s="359"/>
      <c r="F177" s="359"/>
      <c r="G177" s="359"/>
      <c r="H177" s="359"/>
      <c r="I177" s="359"/>
      <c r="J177" s="359"/>
      <c r="K177" s="359"/>
      <c r="L177" s="359"/>
      <c r="M177" s="359"/>
      <c r="N177" s="359"/>
      <c r="O177" s="362"/>
      <c r="P177" s="62"/>
    </row>
    <row r="178" spans="2:16" ht="32.25" customHeight="1" x14ac:dyDescent="0.25">
      <c r="B178" s="48"/>
      <c r="C178" s="363"/>
      <c r="D178" s="359"/>
      <c r="E178" s="359"/>
      <c r="F178" s="359"/>
      <c r="G178" s="359"/>
      <c r="H178" s="359"/>
      <c r="I178" s="359"/>
      <c r="J178" s="359"/>
      <c r="K178" s="359"/>
      <c r="L178" s="359"/>
      <c r="M178" s="359"/>
      <c r="N178" s="359"/>
      <c r="O178" s="362"/>
      <c r="P178" s="62"/>
    </row>
    <row r="179" spans="2:16" x14ac:dyDescent="0.25">
      <c r="B179" s="48"/>
      <c r="C179" s="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40"/>
      <c r="P179" s="55"/>
    </row>
    <row r="180" spans="2:16" x14ac:dyDescent="0.25">
      <c r="B180" s="48"/>
      <c r="C180" s="21"/>
      <c r="H180" s="38" t="s">
        <v>139</v>
      </c>
      <c r="O180" s="22"/>
      <c r="P180" s="50"/>
    </row>
    <row r="181" spans="2:16" x14ac:dyDescent="0.25">
      <c r="B181" s="48"/>
      <c r="C181" s="21"/>
      <c r="H181" s="204" t="s">
        <v>140</v>
      </c>
      <c r="I181" s="26"/>
      <c r="J181" s="26"/>
      <c r="K181" s="26"/>
      <c r="O181" s="22"/>
      <c r="P181" s="50"/>
    </row>
    <row r="182" spans="2:16" x14ac:dyDescent="0.25">
      <c r="B182" s="48"/>
      <c r="C182" s="21"/>
      <c r="H182" s="204" t="s">
        <v>148</v>
      </c>
      <c r="I182" s="216"/>
      <c r="J182" s="216"/>
      <c r="K182" s="216"/>
      <c r="O182" s="22"/>
      <c r="P182" s="50"/>
    </row>
    <row r="183" spans="2:16" x14ac:dyDescent="0.25">
      <c r="B183" s="48"/>
      <c r="C183" s="44"/>
      <c r="D183" s="39"/>
      <c r="E183" s="39"/>
      <c r="F183" s="39"/>
      <c r="G183" s="39"/>
      <c r="H183" s="204" t="s">
        <v>142</v>
      </c>
      <c r="L183" s="39"/>
      <c r="M183" s="39"/>
      <c r="N183" s="39"/>
      <c r="O183" s="40"/>
      <c r="P183" s="55"/>
    </row>
    <row r="184" spans="2:16" ht="17.25" customHeight="1" x14ac:dyDescent="0.25">
      <c r="B184" s="48"/>
      <c r="C184" s="44"/>
      <c r="D184" s="216"/>
      <c r="E184" s="216"/>
      <c r="K184" s="409"/>
      <c r="L184" s="359"/>
      <c r="M184" s="359"/>
      <c r="N184" s="359"/>
      <c r="O184" s="362"/>
      <c r="P184" s="63"/>
    </row>
    <row r="185" spans="2:16" ht="18.75" customHeight="1" x14ac:dyDescent="0.25">
      <c r="B185" s="48"/>
      <c r="C185" s="420"/>
      <c r="D185" s="342"/>
      <c r="E185" s="342"/>
      <c r="F185" s="32"/>
      <c r="G185" s="32"/>
      <c r="H185" s="32"/>
      <c r="I185" s="32"/>
      <c r="J185" s="32"/>
      <c r="K185" s="342"/>
      <c r="L185" s="342"/>
      <c r="M185" s="342"/>
      <c r="N185" s="342"/>
      <c r="O185" s="350"/>
      <c r="P185" s="63"/>
    </row>
    <row r="186" spans="2:16" x14ac:dyDescent="0.25">
      <c r="B186" s="64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6"/>
    </row>
    <row r="188" spans="2:16" x14ac:dyDescent="0.25">
      <c r="B188" s="45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7"/>
    </row>
    <row r="189" spans="2:16" ht="48" customHeight="1" x14ac:dyDescent="0.25">
      <c r="B189" s="48"/>
      <c r="C189" s="410" t="s">
        <v>80</v>
      </c>
      <c r="D189" s="297"/>
      <c r="E189" s="297"/>
      <c r="F189" s="297"/>
      <c r="G189" s="297"/>
      <c r="H189" s="297"/>
      <c r="I189" s="297"/>
      <c r="J189" s="297"/>
      <c r="K189" s="297"/>
      <c r="L189" s="297"/>
      <c r="M189" s="297"/>
      <c r="N189" s="297"/>
      <c r="O189" s="298"/>
      <c r="P189" s="49"/>
    </row>
    <row r="190" spans="2:16" x14ac:dyDescent="0.25">
      <c r="B190" s="48"/>
      <c r="P190" s="50"/>
    </row>
    <row r="191" spans="2:16" x14ac:dyDescent="0.25">
      <c r="B191" s="48"/>
      <c r="C191" s="399"/>
      <c r="D191" s="416"/>
      <c r="E191" s="344"/>
      <c r="F191" s="344"/>
      <c r="G191" s="344"/>
      <c r="H191" s="344"/>
      <c r="I191" s="344"/>
      <c r="J191" s="344"/>
      <c r="K191" s="345"/>
      <c r="L191" s="402"/>
      <c r="M191" s="344"/>
      <c r="N191" s="344"/>
      <c r="O191" s="384"/>
      <c r="P191" s="51"/>
    </row>
    <row r="192" spans="2:16" x14ac:dyDescent="0.25">
      <c r="B192" s="48"/>
      <c r="C192" s="400"/>
      <c r="D192" s="358" t="s">
        <v>81</v>
      </c>
      <c r="E192" s="359"/>
      <c r="F192" s="359"/>
      <c r="G192" s="359"/>
      <c r="H192" s="359"/>
      <c r="I192" s="359"/>
      <c r="J192" s="359"/>
      <c r="K192" s="353"/>
      <c r="L192" s="378"/>
      <c r="M192" s="311"/>
      <c r="N192" s="311"/>
      <c r="O192" s="348"/>
      <c r="P192" s="51"/>
    </row>
    <row r="193" spans="2:16" x14ac:dyDescent="0.25">
      <c r="B193" s="48"/>
      <c r="C193" s="400"/>
      <c r="D193" s="358"/>
      <c r="E193" s="359"/>
      <c r="F193" s="359"/>
      <c r="G193" s="359"/>
      <c r="H193" s="359"/>
      <c r="I193" s="359"/>
      <c r="J193" s="359"/>
      <c r="K193" s="353"/>
      <c r="L193" s="382" t="s">
        <v>82</v>
      </c>
      <c r="M193" s="375"/>
      <c r="N193" s="376"/>
      <c r="O193" s="377"/>
      <c r="P193" s="51"/>
    </row>
    <row r="194" spans="2:16" x14ac:dyDescent="0.25">
      <c r="B194" s="48"/>
      <c r="C194" s="400"/>
      <c r="D194" s="358" t="s">
        <v>83</v>
      </c>
      <c r="E194" s="359"/>
      <c r="F194" s="359"/>
      <c r="G194" s="359"/>
      <c r="H194" s="359"/>
      <c r="I194" s="359"/>
      <c r="J194" s="359"/>
      <c r="K194" s="353"/>
      <c r="L194" s="325"/>
      <c r="M194" s="378"/>
      <c r="N194" s="311"/>
      <c r="O194" s="348"/>
      <c r="P194" s="52"/>
    </row>
    <row r="195" spans="2:16" ht="12.75" customHeight="1" x14ac:dyDescent="0.25">
      <c r="B195" s="48"/>
      <c r="C195" s="400"/>
      <c r="D195" s="389"/>
      <c r="E195" s="359"/>
      <c r="F195" s="359"/>
      <c r="G195" s="359"/>
      <c r="H195" s="359"/>
      <c r="I195" s="359"/>
      <c r="J195" s="359"/>
      <c r="K195" s="353"/>
      <c r="L195" s="379" t="s">
        <v>84</v>
      </c>
      <c r="M195" s="379">
        <v>3</v>
      </c>
      <c r="N195" s="379" t="s">
        <v>85</v>
      </c>
      <c r="O195" s="364">
        <v>26</v>
      </c>
      <c r="P195" s="51"/>
    </row>
    <row r="196" spans="2:16" x14ac:dyDescent="0.25">
      <c r="B196" s="48"/>
      <c r="C196" s="400"/>
      <c r="D196" s="390"/>
      <c r="E196" s="359"/>
      <c r="F196" s="359"/>
      <c r="G196" s="359"/>
      <c r="H196" s="359"/>
      <c r="I196" s="359"/>
      <c r="J196" s="359"/>
      <c r="K196" s="353"/>
      <c r="L196" s="380"/>
      <c r="M196" s="380"/>
      <c r="N196" s="380"/>
      <c r="O196" s="365"/>
      <c r="P196" s="51"/>
    </row>
    <row r="197" spans="2:16" x14ac:dyDescent="0.25">
      <c r="B197" s="48"/>
      <c r="C197" s="400"/>
      <c r="D197" s="358" t="s">
        <v>86</v>
      </c>
      <c r="E197" s="359"/>
      <c r="F197" s="359"/>
      <c r="G197" s="359"/>
      <c r="H197" s="359"/>
      <c r="I197" s="359"/>
      <c r="J197" s="359"/>
      <c r="K197" s="353"/>
      <c r="L197" s="380"/>
      <c r="M197" s="380"/>
      <c r="N197" s="380"/>
      <c r="O197" s="365"/>
      <c r="P197" s="51"/>
    </row>
    <row r="198" spans="2:16" x14ac:dyDescent="0.25">
      <c r="B198" s="48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3"/>
      <c r="N198" s="3"/>
      <c r="O198" s="4"/>
      <c r="P198" s="53"/>
    </row>
    <row r="199" spans="2:16" x14ac:dyDescent="0.25">
      <c r="B199" s="48"/>
      <c r="C199" s="5"/>
      <c r="D199" s="171"/>
      <c r="E199" s="171"/>
      <c r="F199" s="171"/>
      <c r="G199" s="171"/>
      <c r="H199" s="171"/>
      <c r="I199" s="171"/>
      <c r="J199" s="171"/>
      <c r="K199" s="171"/>
      <c r="L199" s="6" t="s">
        <v>87</v>
      </c>
      <c r="M199" s="7" t="s">
        <v>88</v>
      </c>
      <c r="N199" s="7" t="s">
        <v>89</v>
      </c>
      <c r="O199" s="8" t="s">
        <v>90</v>
      </c>
      <c r="P199" s="52"/>
    </row>
    <row r="200" spans="2:16" x14ac:dyDescent="0.25">
      <c r="B200" s="48"/>
      <c r="C200" s="9"/>
      <c r="D200" s="170"/>
      <c r="E200" s="170"/>
      <c r="F200" s="170"/>
      <c r="G200" s="170"/>
      <c r="H200" s="170"/>
      <c r="I200" s="170"/>
      <c r="J200" s="170"/>
      <c r="K200" s="170"/>
      <c r="L200" s="10"/>
      <c r="M200" s="11"/>
      <c r="N200" s="11"/>
      <c r="O200" s="12"/>
      <c r="P200" s="54"/>
    </row>
    <row r="201" spans="2:16" ht="18" customHeight="1" x14ac:dyDescent="0.25">
      <c r="B201" s="48"/>
      <c r="C201" s="391" t="s">
        <v>91</v>
      </c>
      <c r="D201" s="359"/>
      <c r="E201" s="359"/>
      <c r="F201" s="359"/>
      <c r="G201" s="170" t="s">
        <v>92</v>
      </c>
      <c r="H201" s="170"/>
      <c r="I201" s="170" t="s">
        <v>93</v>
      </c>
      <c r="K201" s="170"/>
      <c r="L201" s="10"/>
      <c r="O201" s="13"/>
      <c r="P201" s="54"/>
    </row>
    <row r="202" spans="2:16" x14ac:dyDescent="0.25">
      <c r="B202" s="48"/>
      <c r="C202" s="14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6"/>
      <c r="P202" s="55"/>
    </row>
    <row r="203" spans="2:16" x14ac:dyDescent="0.25">
      <c r="B203" s="48"/>
      <c r="C203" s="209"/>
      <c r="D203" s="167"/>
      <c r="E203" s="167"/>
      <c r="F203" s="167"/>
      <c r="G203" s="167"/>
      <c r="H203" s="167"/>
      <c r="I203" s="167"/>
      <c r="J203" s="167"/>
      <c r="K203" s="167"/>
      <c r="L203" s="167"/>
      <c r="M203" s="167"/>
      <c r="N203" s="167"/>
      <c r="O203" s="17"/>
      <c r="P203" s="50"/>
    </row>
    <row r="204" spans="2:16" x14ac:dyDescent="0.25">
      <c r="B204" s="48"/>
      <c r="C204" s="18"/>
      <c r="D204" s="19"/>
      <c r="E204" s="19"/>
      <c r="F204" s="19"/>
      <c r="G204" s="19"/>
      <c r="H204" s="19"/>
      <c r="K204" s="19"/>
      <c r="L204" s="19"/>
      <c r="M204" s="19"/>
      <c r="N204" s="19"/>
      <c r="O204" s="20"/>
      <c r="P204" s="50"/>
    </row>
    <row r="205" spans="2:16" x14ac:dyDescent="0.25">
      <c r="B205" s="48"/>
      <c r="C205" s="411" t="s">
        <v>94</v>
      </c>
      <c r="D205" s="412"/>
      <c r="E205" s="412"/>
      <c r="F205" s="412"/>
      <c r="G205" s="412"/>
      <c r="H205" s="412"/>
      <c r="I205" s="412"/>
      <c r="J205" s="412"/>
      <c r="K205" s="412"/>
      <c r="L205" s="412"/>
      <c r="M205" s="412"/>
      <c r="N205" s="412"/>
      <c r="O205" s="413"/>
      <c r="P205" s="56"/>
    </row>
    <row r="206" spans="2:16" x14ac:dyDescent="0.25">
      <c r="B206" s="48"/>
      <c r="C206" s="21"/>
      <c r="O206" s="22"/>
      <c r="P206" s="50"/>
    </row>
    <row r="207" spans="2:16" x14ac:dyDescent="0.25">
      <c r="B207" s="48"/>
      <c r="C207" s="206" t="s">
        <v>95</v>
      </c>
      <c r="D207" s="418" t="s">
        <v>9</v>
      </c>
      <c r="E207" s="308"/>
      <c r="F207" s="308"/>
      <c r="G207" s="308"/>
      <c r="H207" s="308"/>
      <c r="I207" s="308"/>
      <c r="J207" s="308"/>
      <c r="K207" s="308"/>
      <c r="L207" s="309"/>
      <c r="M207" s="415" t="s">
        <v>96</v>
      </c>
      <c r="N207" s="309"/>
      <c r="O207" s="206" t="s">
        <v>11</v>
      </c>
      <c r="P207" s="57"/>
    </row>
    <row r="208" spans="2:16" ht="30" customHeight="1" x14ac:dyDescent="0.25">
      <c r="B208" s="48"/>
      <c r="C208" s="210">
        <f>'PRESUPUESTO OFICIAL (Entidad)'!D16</f>
        <v>1.3</v>
      </c>
      <c r="D208" s="406" t="str">
        <f>'PRESUPUESTO OFICIAL (Entidad)'!G16</f>
        <v>Señalización, elementos SST y limpieza inicial</v>
      </c>
      <c r="E208" s="303"/>
      <c r="F208" s="303"/>
      <c r="G208" s="303"/>
      <c r="H208" s="303"/>
      <c r="I208" s="303"/>
      <c r="J208" s="303"/>
      <c r="K208" s="303"/>
      <c r="L208" s="371"/>
      <c r="M208" s="370" t="str">
        <f>'PRESUPUESTO OFICIAL (Entidad)'!H16</f>
        <v>glb</v>
      </c>
      <c r="N208" s="371"/>
      <c r="O208" s="23">
        <f>'PRESUPUESTO OFICIAL (Entidad)'!I16</f>
        <v>1</v>
      </c>
      <c r="P208" s="58"/>
    </row>
    <row r="209" spans="2:16" x14ac:dyDescent="0.25">
      <c r="B209" s="48"/>
      <c r="C209" s="383" t="s">
        <v>97</v>
      </c>
      <c r="D209" s="344"/>
      <c r="E209" s="344"/>
      <c r="F209" s="344"/>
      <c r="G209" s="344"/>
      <c r="H209" s="344"/>
      <c r="I209" s="344"/>
      <c r="J209" s="344"/>
      <c r="K209" s="344"/>
      <c r="L209" s="344"/>
      <c r="M209" s="344"/>
      <c r="N209" s="344"/>
      <c r="O209" s="384"/>
      <c r="P209" s="59"/>
    </row>
    <row r="210" spans="2:16" x14ac:dyDescent="0.25">
      <c r="B210" s="48"/>
      <c r="C210" s="363"/>
      <c r="D210" s="359"/>
      <c r="E210" s="359"/>
      <c r="F210" s="359"/>
      <c r="G210" s="359"/>
      <c r="H210" s="359"/>
      <c r="I210" s="359"/>
      <c r="J210" s="359"/>
      <c r="K210" s="359"/>
      <c r="L210" s="359"/>
      <c r="M210" s="359"/>
      <c r="N210" s="359"/>
      <c r="O210" s="362"/>
      <c r="P210" s="59"/>
    </row>
    <row r="211" spans="2:16" x14ac:dyDescent="0.25">
      <c r="B211" s="48"/>
      <c r="C211" s="385"/>
      <c r="D211" s="342"/>
      <c r="E211" s="342"/>
      <c r="F211" s="342"/>
      <c r="G211" s="342"/>
      <c r="H211" s="342"/>
      <c r="I211" s="342"/>
      <c r="J211" s="342"/>
      <c r="K211" s="342"/>
      <c r="L211" s="342"/>
      <c r="M211" s="342"/>
      <c r="N211" s="342"/>
      <c r="O211" s="350"/>
      <c r="P211" s="59"/>
    </row>
    <row r="212" spans="2:16" x14ac:dyDescent="0.25">
      <c r="B212" s="48"/>
      <c r="C212" s="401" t="s">
        <v>9</v>
      </c>
      <c r="D212" s="308"/>
      <c r="E212" s="308"/>
      <c r="F212" s="308"/>
      <c r="G212" s="317"/>
      <c r="H212" s="387" t="s">
        <v>98</v>
      </c>
      <c r="I212" s="308"/>
      <c r="J212" s="405" t="s">
        <v>99</v>
      </c>
      <c r="K212" s="312"/>
      <c r="L212" s="208" t="s">
        <v>100</v>
      </c>
      <c r="M212" s="394" t="s">
        <v>101</v>
      </c>
      <c r="N212" s="317"/>
      <c r="O212" s="24" t="s">
        <v>102</v>
      </c>
      <c r="P212" s="60"/>
    </row>
    <row r="213" spans="2:16" x14ac:dyDescent="0.25">
      <c r="B213" s="48"/>
      <c r="C213" s="386" t="s">
        <v>103</v>
      </c>
      <c r="D213" s="297"/>
      <c r="E213" s="297"/>
      <c r="F213" s="297"/>
      <c r="G213" s="298"/>
      <c r="H213" s="373" t="s">
        <v>104</v>
      </c>
      <c r="I213" s="298"/>
      <c r="J213" s="373" t="s">
        <v>105</v>
      </c>
      <c r="K213" s="298"/>
      <c r="L213" s="244">
        <v>3675</v>
      </c>
      <c r="M213" s="369">
        <v>1</v>
      </c>
      <c r="N213" s="298"/>
      <c r="O213" s="245">
        <f>IF(M213=0,0,L213/M213)</f>
        <v>3675</v>
      </c>
      <c r="P213" s="246"/>
    </row>
    <row r="214" spans="2:16" x14ac:dyDescent="0.25">
      <c r="B214" s="48"/>
      <c r="C214" s="386"/>
      <c r="D214" s="297"/>
      <c r="E214" s="297"/>
      <c r="F214" s="297"/>
      <c r="G214" s="298"/>
      <c r="H214" s="373"/>
      <c r="I214" s="298"/>
      <c r="J214" s="373"/>
      <c r="K214" s="298"/>
      <c r="L214" s="244"/>
      <c r="M214" s="392"/>
      <c r="N214" s="298"/>
      <c r="O214" s="245"/>
      <c r="P214" s="246"/>
    </row>
    <row r="215" spans="2:16" x14ac:dyDescent="0.25">
      <c r="B215" s="48"/>
      <c r="C215" s="408"/>
      <c r="D215" s="303"/>
      <c r="E215" s="303"/>
      <c r="F215" s="303"/>
      <c r="G215" s="304"/>
      <c r="H215" s="393"/>
      <c r="I215" s="304"/>
      <c r="J215" s="393"/>
      <c r="K215" s="304"/>
      <c r="L215" s="247"/>
      <c r="M215" s="407"/>
      <c r="N215" s="304"/>
      <c r="O215" s="245"/>
      <c r="P215" s="246"/>
    </row>
    <row r="216" spans="2:16" x14ac:dyDescent="0.25">
      <c r="B216" s="48"/>
      <c r="C216" s="212" t="s">
        <v>108</v>
      </c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13"/>
      <c r="O216" s="248">
        <f>SUM(O213:O215)</f>
        <v>3675</v>
      </c>
      <c r="P216" s="249"/>
    </row>
    <row r="217" spans="2:16" ht="13.5" customHeight="1" x14ac:dyDescent="0.25">
      <c r="B217" s="48"/>
      <c r="C217" s="383" t="s">
        <v>109</v>
      </c>
      <c r="D217" s="344"/>
      <c r="E217" s="344"/>
      <c r="F217" s="344"/>
      <c r="G217" s="344"/>
      <c r="H217" s="344"/>
      <c r="I217" s="344"/>
      <c r="J217" s="344"/>
      <c r="K217" s="344"/>
      <c r="L217" s="344"/>
      <c r="M217" s="344"/>
      <c r="N217" s="344"/>
      <c r="O217" s="384"/>
      <c r="P217" s="59"/>
    </row>
    <row r="218" spans="2:16" x14ac:dyDescent="0.25">
      <c r="B218" s="48"/>
      <c r="C218" s="363"/>
      <c r="D218" s="359"/>
      <c r="E218" s="359"/>
      <c r="F218" s="359"/>
      <c r="G218" s="359"/>
      <c r="H218" s="359"/>
      <c r="I218" s="359"/>
      <c r="J218" s="359"/>
      <c r="K218" s="359"/>
      <c r="L218" s="359"/>
      <c r="M218" s="359"/>
      <c r="N218" s="359"/>
      <c r="O218" s="362"/>
      <c r="P218" s="59"/>
    </row>
    <row r="219" spans="2:16" x14ac:dyDescent="0.25">
      <c r="B219" s="48"/>
      <c r="C219" s="385"/>
      <c r="D219" s="342"/>
      <c r="E219" s="342"/>
      <c r="F219" s="342"/>
      <c r="G219" s="342"/>
      <c r="H219" s="342"/>
      <c r="I219" s="342"/>
      <c r="J219" s="342"/>
      <c r="K219" s="342"/>
      <c r="L219" s="342"/>
      <c r="M219" s="342"/>
      <c r="N219" s="342"/>
      <c r="O219" s="350"/>
      <c r="P219" s="59"/>
    </row>
    <row r="220" spans="2:16" x14ac:dyDescent="0.25">
      <c r="B220" s="48"/>
      <c r="C220" s="401" t="s">
        <v>9</v>
      </c>
      <c r="D220" s="308"/>
      <c r="E220" s="308"/>
      <c r="F220" s="308"/>
      <c r="G220" s="308"/>
      <c r="H220" s="308"/>
      <c r="I220" s="308"/>
      <c r="J220" s="317"/>
      <c r="K220" s="215" t="s">
        <v>96</v>
      </c>
      <c r="L220" s="208" t="s">
        <v>11</v>
      </c>
      <c r="M220" s="394" t="s">
        <v>110</v>
      </c>
      <c r="N220" s="317"/>
      <c r="O220" s="24" t="s">
        <v>102</v>
      </c>
      <c r="P220" s="60"/>
    </row>
    <row r="221" spans="2:16" x14ac:dyDescent="0.25">
      <c r="B221" s="48"/>
      <c r="C221" s="386" t="s">
        <v>153</v>
      </c>
      <c r="D221" s="297"/>
      <c r="E221" s="297"/>
      <c r="F221" s="297"/>
      <c r="G221" s="297"/>
      <c r="H221" s="297"/>
      <c r="I221" s="297"/>
      <c r="J221" s="298"/>
      <c r="K221" s="165" t="s">
        <v>32</v>
      </c>
      <c r="L221" s="250">
        <v>1</v>
      </c>
      <c r="M221" s="360">
        <v>54921.184999999998</v>
      </c>
      <c r="N221" s="298"/>
      <c r="O221" s="245">
        <f t="shared" ref="O221:O226" si="0">L221*M221</f>
        <v>54921.184999999998</v>
      </c>
      <c r="P221" s="246"/>
    </row>
    <row r="222" spans="2:16" x14ac:dyDescent="0.25">
      <c r="B222" s="48"/>
      <c r="C222" s="386" t="s">
        <v>154</v>
      </c>
      <c r="D222" s="297"/>
      <c r="E222" s="297"/>
      <c r="F222" s="297"/>
      <c r="G222" s="297"/>
      <c r="H222" s="297"/>
      <c r="I222" s="297"/>
      <c r="J222" s="298"/>
      <c r="K222" s="165" t="s">
        <v>32</v>
      </c>
      <c r="L222" s="250">
        <v>2</v>
      </c>
      <c r="M222" s="360">
        <v>34949.845000000001</v>
      </c>
      <c r="N222" s="298"/>
      <c r="O222" s="245">
        <f t="shared" si="0"/>
        <v>69899.69</v>
      </c>
      <c r="P222" s="246"/>
    </row>
    <row r="223" spans="2:16" x14ac:dyDescent="0.25">
      <c r="B223" s="48"/>
      <c r="C223" s="386" t="s">
        <v>155</v>
      </c>
      <c r="D223" s="297"/>
      <c r="E223" s="297"/>
      <c r="F223" s="297"/>
      <c r="G223" s="297"/>
      <c r="H223" s="297"/>
      <c r="I223" s="297"/>
      <c r="J223" s="298"/>
      <c r="K223" s="165" t="s">
        <v>32</v>
      </c>
      <c r="L223" s="250">
        <v>1</v>
      </c>
      <c r="M223" s="360">
        <v>84878.195000000007</v>
      </c>
      <c r="N223" s="298"/>
      <c r="O223" s="245">
        <f t="shared" si="0"/>
        <v>84878.195000000007</v>
      </c>
      <c r="P223" s="246"/>
    </row>
    <row r="224" spans="2:16" x14ac:dyDescent="0.25">
      <c r="B224" s="48"/>
      <c r="C224" s="386" t="s">
        <v>156</v>
      </c>
      <c r="D224" s="297"/>
      <c r="E224" s="297"/>
      <c r="F224" s="297"/>
      <c r="G224" s="297"/>
      <c r="H224" s="297"/>
      <c r="I224" s="297"/>
      <c r="J224" s="298"/>
      <c r="K224" s="165" t="s">
        <v>32</v>
      </c>
      <c r="L224" s="250">
        <v>1</v>
      </c>
      <c r="M224" s="360">
        <v>37945.546000000002</v>
      </c>
      <c r="N224" s="298"/>
      <c r="O224" s="245">
        <f t="shared" si="0"/>
        <v>37945.546000000002</v>
      </c>
      <c r="P224" s="246"/>
    </row>
    <row r="225" spans="2:16" x14ac:dyDescent="0.25">
      <c r="B225" s="48"/>
      <c r="C225" s="386" t="s">
        <v>157</v>
      </c>
      <c r="D225" s="297"/>
      <c r="E225" s="297"/>
      <c r="F225" s="297"/>
      <c r="G225" s="297"/>
      <c r="H225" s="297"/>
      <c r="I225" s="297"/>
      <c r="J225" s="298"/>
      <c r="K225" s="165" t="s">
        <v>32</v>
      </c>
      <c r="L225" s="250">
        <v>5</v>
      </c>
      <c r="M225" s="360">
        <v>149785.04999999999</v>
      </c>
      <c r="N225" s="298"/>
      <c r="O225" s="245">
        <f t="shared" si="0"/>
        <v>748925.25</v>
      </c>
      <c r="P225" s="246"/>
    </row>
    <row r="226" spans="2:16" x14ac:dyDescent="0.25">
      <c r="B226" s="48"/>
      <c r="C226" s="408" t="s">
        <v>158</v>
      </c>
      <c r="D226" s="303"/>
      <c r="E226" s="303"/>
      <c r="F226" s="303"/>
      <c r="G226" s="303"/>
      <c r="H226" s="303"/>
      <c r="I226" s="303"/>
      <c r="J226" s="304"/>
      <c r="K226" s="185" t="s">
        <v>32</v>
      </c>
      <c r="L226" s="252">
        <v>10</v>
      </c>
      <c r="M226" s="417">
        <v>44935.514999999999</v>
      </c>
      <c r="N226" s="304"/>
      <c r="O226" s="253">
        <f t="shared" si="0"/>
        <v>449355.15</v>
      </c>
      <c r="P226" s="246"/>
    </row>
    <row r="227" spans="2:16" x14ac:dyDescent="0.25">
      <c r="B227" s="48"/>
      <c r="C227" s="212" t="s">
        <v>108</v>
      </c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13"/>
      <c r="O227" s="254">
        <f>SUM(O221:O226)</f>
        <v>1445925.0160000001</v>
      </c>
      <c r="P227" s="246"/>
    </row>
    <row r="228" spans="2:16" x14ac:dyDescent="0.25">
      <c r="B228" s="48"/>
      <c r="C228" s="383" t="s">
        <v>116</v>
      </c>
      <c r="D228" s="344"/>
      <c r="E228" s="344"/>
      <c r="F228" s="344"/>
      <c r="G228" s="344"/>
      <c r="H228" s="344"/>
      <c r="I228" s="344"/>
      <c r="J228" s="344"/>
      <c r="K228" s="344"/>
      <c r="L228" s="344"/>
      <c r="M228" s="344"/>
      <c r="N228" s="344"/>
      <c r="O228" s="384"/>
      <c r="P228" s="59"/>
    </row>
    <row r="229" spans="2:16" x14ac:dyDescent="0.25">
      <c r="B229" s="48"/>
      <c r="C229" s="363"/>
      <c r="D229" s="359"/>
      <c r="E229" s="359"/>
      <c r="F229" s="359"/>
      <c r="G229" s="359"/>
      <c r="H229" s="359"/>
      <c r="I229" s="359"/>
      <c r="J229" s="359"/>
      <c r="K229" s="359"/>
      <c r="L229" s="359"/>
      <c r="M229" s="359"/>
      <c r="N229" s="359"/>
      <c r="O229" s="362"/>
      <c r="P229" s="59"/>
    </row>
    <row r="230" spans="2:16" x14ac:dyDescent="0.25">
      <c r="B230" s="48"/>
      <c r="C230" s="385"/>
      <c r="D230" s="342"/>
      <c r="E230" s="342"/>
      <c r="F230" s="342"/>
      <c r="G230" s="342"/>
      <c r="H230" s="342"/>
      <c r="I230" s="342"/>
      <c r="J230" s="342"/>
      <c r="K230" s="342"/>
      <c r="L230" s="342"/>
      <c r="M230" s="342"/>
      <c r="N230" s="342"/>
      <c r="O230" s="350"/>
      <c r="P230" s="59"/>
    </row>
    <row r="231" spans="2:16" ht="28.5" customHeight="1" x14ac:dyDescent="0.25">
      <c r="B231" s="48"/>
      <c r="C231" s="403" t="s">
        <v>117</v>
      </c>
      <c r="D231" s="308"/>
      <c r="E231" s="308"/>
      <c r="F231" s="308"/>
      <c r="G231" s="308"/>
      <c r="H231" s="308"/>
      <c r="I231" s="308"/>
      <c r="J231" s="205" t="s">
        <v>118</v>
      </c>
      <c r="K231" s="28" t="s">
        <v>119</v>
      </c>
      <c r="L231" s="29" t="s">
        <v>120</v>
      </c>
      <c r="M231" s="394" t="s">
        <v>121</v>
      </c>
      <c r="N231" s="317"/>
      <c r="O231" s="24" t="s">
        <v>102</v>
      </c>
      <c r="P231" s="60"/>
    </row>
    <row r="232" spans="2:16" x14ac:dyDescent="0.25">
      <c r="B232" s="48"/>
      <c r="C232" s="367" t="s">
        <v>122</v>
      </c>
      <c r="D232" s="297"/>
      <c r="E232" s="297"/>
      <c r="F232" s="297"/>
      <c r="G232" s="297"/>
      <c r="H232" s="297"/>
      <c r="I232" s="297"/>
      <c r="J232" s="214"/>
      <c r="K232" s="30"/>
      <c r="L232" s="214"/>
      <c r="M232" s="372"/>
      <c r="N232" s="298"/>
      <c r="O232" s="245">
        <v>0</v>
      </c>
      <c r="P232" s="246"/>
    </row>
    <row r="233" spans="2:16" x14ac:dyDescent="0.25">
      <c r="B233" s="48"/>
      <c r="C233" s="396"/>
      <c r="D233" s="303"/>
      <c r="E233" s="303"/>
      <c r="F233" s="303"/>
      <c r="G233" s="303"/>
      <c r="H233" s="303"/>
      <c r="I233" s="303"/>
      <c r="J233" s="31"/>
      <c r="K233" s="32"/>
      <c r="L233" s="31"/>
      <c r="M233" s="404"/>
      <c r="N233" s="304"/>
      <c r="O233" s="255"/>
      <c r="P233" s="246"/>
    </row>
    <row r="234" spans="2:16" x14ac:dyDescent="0.25">
      <c r="B234" s="48"/>
      <c r="C234" s="212" t="s">
        <v>108</v>
      </c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13"/>
      <c r="O234" s="248">
        <f>SUM(O232:O233)</f>
        <v>0</v>
      </c>
      <c r="P234" s="249"/>
    </row>
    <row r="235" spans="2:16" x14ac:dyDescent="0.25">
      <c r="B235" s="48"/>
      <c r="C235" s="383" t="s">
        <v>123</v>
      </c>
      <c r="D235" s="344"/>
      <c r="E235" s="344"/>
      <c r="F235" s="344"/>
      <c r="G235" s="344"/>
      <c r="H235" s="344"/>
      <c r="I235" s="344"/>
      <c r="J235" s="344"/>
      <c r="K235" s="344"/>
      <c r="L235" s="344"/>
      <c r="M235" s="344"/>
      <c r="N235" s="344"/>
      <c r="O235" s="384"/>
      <c r="P235" s="59"/>
    </row>
    <row r="236" spans="2:16" x14ac:dyDescent="0.25">
      <c r="B236" s="48"/>
      <c r="C236" s="363"/>
      <c r="D236" s="359"/>
      <c r="E236" s="359"/>
      <c r="F236" s="359"/>
      <c r="G236" s="359"/>
      <c r="H236" s="359"/>
      <c r="I236" s="359"/>
      <c r="J236" s="359"/>
      <c r="K236" s="359"/>
      <c r="L236" s="359"/>
      <c r="M236" s="359"/>
      <c r="N236" s="359"/>
      <c r="O236" s="362"/>
      <c r="P236" s="59"/>
    </row>
    <row r="237" spans="2:16" x14ac:dyDescent="0.25">
      <c r="B237" s="48"/>
      <c r="C237" s="385"/>
      <c r="D237" s="342"/>
      <c r="E237" s="342"/>
      <c r="F237" s="342"/>
      <c r="G237" s="342"/>
      <c r="H237" s="342"/>
      <c r="I237" s="342"/>
      <c r="J237" s="342"/>
      <c r="K237" s="342"/>
      <c r="L237" s="342"/>
      <c r="M237" s="342"/>
      <c r="N237" s="342"/>
      <c r="O237" s="350"/>
      <c r="P237" s="59"/>
    </row>
    <row r="238" spans="2:16" ht="28.5" customHeight="1" x14ac:dyDescent="0.25">
      <c r="B238" s="48"/>
      <c r="C238" s="403" t="s">
        <v>124</v>
      </c>
      <c r="D238" s="308"/>
      <c r="E238" s="308"/>
      <c r="F238" s="308"/>
      <c r="G238" s="308"/>
      <c r="H238" s="308"/>
      <c r="I238" s="308"/>
      <c r="J238" s="208" t="s">
        <v>125</v>
      </c>
      <c r="K238" s="28" t="s">
        <v>126</v>
      </c>
      <c r="L238" s="205" t="s">
        <v>127</v>
      </c>
      <c r="M238" s="381" t="s">
        <v>101</v>
      </c>
      <c r="N238" s="317"/>
      <c r="O238" s="33" t="s">
        <v>102</v>
      </c>
      <c r="P238" s="61"/>
    </row>
    <row r="239" spans="2:16" x14ac:dyDescent="0.25">
      <c r="B239" s="48"/>
      <c r="C239" s="395" t="s">
        <v>286</v>
      </c>
      <c r="D239" s="297"/>
      <c r="E239" s="297"/>
      <c r="F239" s="297"/>
      <c r="G239" s="297"/>
      <c r="H239" s="297"/>
      <c r="I239" s="297"/>
      <c r="J239" s="186">
        <v>63000</v>
      </c>
      <c r="K239" s="187">
        <v>0.75</v>
      </c>
      <c r="L239" s="256">
        <f>J239*(1+K239)</f>
        <v>110250</v>
      </c>
      <c r="M239" s="414">
        <v>1.5</v>
      </c>
      <c r="N239" s="298"/>
      <c r="O239" s="257">
        <f>IF(M239=0,0,L239/M239*0.81)</f>
        <v>59535.000000000007</v>
      </c>
      <c r="P239" s="258"/>
    </row>
    <row r="240" spans="2:16" x14ac:dyDescent="0.25">
      <c r="B240" s="48"/>
      <c r="C240" s="395"/>
      <c r="D240" s="297"/>
      <c r="E240" s="297"/>
      <c r="F240" s="297"/>
      <c r="G240" s="297"/>
      <c r="H240" s="297"/>
      <c r="I240" s="297"/>
      <c r="J240" s="251"/>
      <c r="K240" s="34"/>
      <c r="L240" s="256"/>
      <c r="M240" s="388"/>
      <c r="N240" s="298"/>
      <c r="O240" s="257"/>
      <c r="P240" s="258"/>
    </row>
    <row r="241" spans="2:16" x14ac:dyDescent="0.25">
      <c r="B241" s="48"/>
      <c r="C241" s="395"/>
      <c r="D241" s="297"/>
      <c r="E241" s="297"/>
      <c r="F241" s="297"/>
      <c r="G241" s="297"/>
      <c r="H241" s="297"/>
      <c r="I241" s="297"/>
      <c r="J241" s="251"/>
      <c r="K241" s="34"/>
      <c r="L241" s="256"/>
      <c r="M241" s="388"/>
      <c r="N241" s="298"/>
      <c r="O241" s="257"/>
      <c r="P241" s="258"/>
    </row>
    <row r="242" spans="2:16" x14ac:dyDescent="0.25">
      <c r="B242" s="48"/>
      <c r="C242" s="396"/>
      <c r="D242" s="303"/>
      <c r="E242" s="303"/>
      <c r="F242" s="303"/>
      <c r="G242" s="303"/>
      <c r="H242" s="303"/>
      <c r="I242" s="303"/>
      <c r="J242" s="31"/>
      <c r="K242" s="32"/>
      <c r="L242" s="31"/>
      <c r="M242" s="404"/>
      <c r="N242" s="304"/>
      <c r="O242" s="255"/>
      <c r="P242" s="246"/>
    </row>
    <row r="243" spans="2:16" x14ac:dyDescent="0.25">
      <c r="B243" s="48"/>
      <c r="C243" s="212" t="s">
        <v>108</v>
      </c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13"/>
      <c r="O243" s="254">
        <f>SUM(O239:O242)</f>
        <v>59535.000000000007</v>
      </c>
      <c r="P243" s="246"/>
    </row>
    <row r="244" spans="2:16" x14ac:dyDescent="0.25">
      <c r="B244" s="48"/>
      <c r="C244" s="21"/>
      <c r="O244" s="22"/>
      <c r="P244" s="50"/>
    </row>
    <row r="245" spans="2:16" x14ac:dyDescent="0.25">
      <c r="B245" s="48"/>
      <c r="C245" s="397" t="s">
        <v>130</v>
      </c>
      <c r="D245" s="314"/>
      <c r="E245" s="314"/>
      <c r="F245" s="314"/>
      <c r="G245" s="314"/>
      <c r="H245" s="314"/>
      <c r="I245" s="314"/>
      <c r="J245" s="314"/>
      <c r="K245" s="314"/>
      <c r="L245" s="314"/>
      <c r="M245" s="314"/>
      <c r="N245" s="398"/>
      <c r="O245" s="259">
        <f>O216+O227+O234+O243</f>
        <v>1509135.0160000001</v>
      </c>
      <c r="P245" s="260"/>
    </row>
    <row r="246" spans="2:16" x14ac:dyDescent="0.25">
      <c r="B246" s="48"/>
      <c r="C246" s="383" t="s">
        <v>131</v>
      </c>
      <c r="D246" s="344"/>
      <c r="E246" s="344"/>
      <c r="F246" s="344"/>
      <c r="G246" s="344"/>
      <c r="H246" s="344"/>
      <c r="I246" s="344"/>
      <c r="J246" s="344"/>
      <c r="K246" s="344"/>
      <c r="L246" s="344"/>
      <c r="M246" s="344"/>
      <c r="N246" s="344"/>
      <c r="O246" s="384"/>
      <c r="P246" s="59"/>
    </row>
    <row r="247" spans="2:16" x14ac:dyDescent="0.25">
      <c r="B247" s="48"/>
      <c r="C247" s="363"/>
      <c r="D247" s="359"/>
      <c r="E247" s="359"/>
      <c r="F247" s="359"/>
      <c r="G247" s="359"/>
      <c r="H247" s="359"/>
      <c r="I247" s="359"/>
      <c r="J247" s="359"/>
      <c r="K247" s="359"/>
      <c r="L247" s="359"/>
      <c r="M247" s="359"/>
      <c r="N247" s="359"/>
      <c r="O247" s="362"/>
      <c r="P247" s="59"/>
    </row>
    <row r="248" spans="2:16" x14ac:dyDescent="0.25">
      <c r="B248" s="48"/>
      <c r="C248" s="385"/>
      <c r="D248" s="342"/>
      <c r="E248" s="342"/>
      <c r="F248" s="342"/>
      <c r="G248" s="342"/>
      <c r="H248" s="342"/>
      <c r="I248" s="342"/>
      <c r="J248" s="342"/>
      <c r="K248" s="342"/>
      <c r="L248" s="342"/>
      <c r="M248" s="342"/>
      <c r="N248" s="342"/>
      <c r="O248" s="350"/>
      <c r="P248" s="59"/>
    </row>
    <row r="249" spans="2:16" x14ac:dyDescent="0.25">
      <c r="B249" s="48"/>
      <c r="C249" s="403" t="s">
        <v>132</v>
      </c>
      <c r="D249" s="308"/>
      <c r="E249" s="308"/>
      <c r="F249" s="308"/>
      <c r="G249" s="308"/>
      <c r="H249" s="308"/>
      <c r="I249" s="308"/>
      <c r="J249" s="168"/>
      <c r="K249" s="169"/>
      <c r="L249" s="205" t="s">
        <v>133</v>
      </c>
      <c r="M249" s="381" t="s">
        <v>134</v>
      </c>
      <c r="N249" s="317"/>
      <c r="O249" s="35"/>
      <c r="P249" s="61"/>
    </row>
    <row r="250" spans="2:16" x14ac:dyDescent="0.25">
      <c r="B250" s="48"/>
      <c r="C250" s="367" t="s">
        <v>135</v>
      </c>
      <c r="D250" s="297"/>
      <c r="E250" s="297"/>
      <c r="F250" s="297"/>
      <c r="G250" s="297"/>
      <c r="H250" s="297"/>
      <c r="I250" s="297"/>
      <c r="J250" s="261"/>
      <c r="K250" s="36"/>
      <c r="L250" s="188">
        <f>'PRESUPUESTO OFICIAL (Entidad)'!$K$68</f>
        <v>0.23201877683023656</v>
      </c>
      <c r="M250" s="357">
        <f>L250*$O$245</f>
        <v>350147.66048399947</v>
      </c>
      <c r="N250" s="298"/>
      <c r="O250" s="262"/>
      <c r="P250" s="263"/>
    </row>
    <row r="251" spans="2:16" x14ac:dyDescent="0.25">
      <c r="B251" s="48"/>
      <c r="C251" s="25" t="s">
        <v>136</v>
      </c>
      <c r="D251" s="26"/>
      <c r="E251" s="26"/>
      <c r="F251" s="26"/>
      <c r="G251" s="26"/>
      <c r="H251" s="26"/>
      <c r="I251" s="26"/>
      <c r="J251" s="261"/>
      <c r="K251" s="36"/>
      <c r="L251" s="188">
        <f>'PRESUPUESTO OFICIAL (Entidad)'!$K$69</f>
        <v>0.01</v>
      </c>
      <c r="M251" s="357">
        <f>L251*$O$245</f>
        <v>15091.350160000002</v>
      </c>
      <c r="N251" s="298"/>
      <c r="O251" s="262"/>
      <c r="P251" s="263"/>
    </row>
    <row r="252" spans="2:16" x14ac:dyDescent="0.25">
      <c r="B252" s="48"/>
      <c r="C252" s="209" t="s">
        <v>137</v>
      </c>
      <c r="D252" s="167"/>
      <c r="E252" s="167"/>
      <c r="F252" s="167"/>
      <c r="G252" s="167"/>
      <c r="H252" s="167"/>
      <c r="I252" s="167"/>
      <c r="J252" s="264"/>
      <c r="K252" s="37"/>
      <c r="L252" s="188">
        <f>'PRESUPUESTO OFICIAL (Entidad)'!$K$70</f>
        <v>2.5000000000000001E-2</v>
      </c>
      <c r="M252" s="368">
        <f>L252*$O$245</f>
        <v>37728.375400000004</v>
      </c>
      <c r="N252" s="304"/>
      <c r="O252" s="262"/>
      <c r="P252" s="263"/>
    </row>
    <row r="253" spans="2:16" x14ac:dyDescent="0.25">
      <c r="B253" s="48"/>
      <c r="C253" s="419" t="s">
        <v>108</v>
      </c>
      <c r="D253" s="314"/>
      <c r="E253" s="314"/>
      <c r="F253" s="314"/>
      <c r="G253" s="314"/>
      <c r="H253" s="314"/>
      <c r="I253" s="314"/>
      <c r="J253" s="314"/>
      <c r="K253" s="314"/>
      <c r="L253" s="314"/>
      <c r="M253" s="314"/>
      <c r="N253" s="398"/>
      <c r="O253" s="265">
        <f>SUM(M250:M252)</f>
        <v>402967.38604399946</v>
      </c>
      <c r="P253" s="266"/>
    </row>
    <row r="254" spans="2:16" x14ac:dyDescent="0.25">
      <c r="B254" s="48"/>
      <c r="C254" s="21"/>
      <c r="O254" s="22"/>
      <c r="P254" s="50"/>
    </row>
    <row r="255" spans="2:16" x14ac:dyDescent="0.25">
      <c r="B255" s="48"/>
      <c r="C255" s="397" t="s">
        <v>138</v>
      </c>
      <c r="D255" s="314"/>
      <c r="E255" s="314"/>
      <c r="F255" s="314"/>
      <c r="G255" s="314"/>
      <c r="H255" s="314"/>
      <c r="I255" s="314"/>
      <c r="J255" s="314"/>
      <c r="K255" s="314"/>
      <c r="L255" s="314"/>
      <c r="M255" s="314"/>
      <c r="N255" s="398"/>
      <c r="O255" s="267">
        <f>ROUND(O245+O253,0)</f>
        <v>1912102</v>
      </c>
      <c r="P255" s="266"/>
    </row>
    <row r="256" spans="2:16" x14ac:dyDescent="0.25">
      <c r="B256" s="48"/>
      <c r="C256" s="18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20"/>
      <c r="P256" s="50"/>
    </row>
    <row r="257" spans="2:16" x14ac:dyDescent="0.25">
      <c r="B257" s="48"/>
      <c r="C257" s="21"/>
      <c r="O257" s="22"/>
      <c r="P257" s="50"/>
    </row>
    <row r="258" spans="2:16" x14ac:dyDescent="0.25">
      <c r="B258" s="48"/>
      <c r="C258" s="21"/>
      <c r="O258" s="22"/>
      <c r="P258" s="50"/>
    </row>
    <row r="259" spans="2:16" x14ac:dyDescent="0.25">
      <c r="B259" s="48"/>
      <c r="C259" s="21"/>
      <c r="H259" s="38" t="s">
        <v>139</v>
      </c>
      <c r="I259" s="38"/>
      <c r="J259" s="38"/>
      <c r="K259" s="38"/>
      <c r="O259" s="22"/>
      <c r="P259" s="50"/>
    </row>
    <row r="260" spans="2:16" x14ac:dyDescent="0.25">
      <c r="B260" s="48"/>
      <c r="C260" s="21"/>
      <c r="H260" s="38" t="s">
        <v>140</v>
      </c>
      <c r="O260" s="22"/>
      <c r="P260" s="50"/>
    </row>
    <row r="261" spans="2:16" x14ac:dyDescent="0.25">
      <c r="B261" s="48"/>
      <c r="C261" s="21"/>
      <c r="H261" s="38" t="s">
        <v>141</v>
      </c>
      <c r="O261" s="22"/>
      <c r="P261" s="50"/>
    </row>
    <row r="262" spans="2:16" x14ac:dyDescent="0.25">
      <c r="B262" s="48"/>
      <c r="C262" s="9"/>
      <c r="D262" s="39"/>
      <c r="E262" s="39"/>
      <c r="F262" s="39"/>
      <c r="G262" s="39"/>
      <c r="H262" s="38" t="s">
        <v>142</v>
      </c>
      <c r="I262" s="39"/>
      <c r="J262" s="39"/>
      <c r="K262" s="39"/>
      <c r="L262" s="39"/>
      <c r="M262" s="39"/>
      <c r="N262" s="39"/>
      <c r="O262" s="40"/>
      <c r="P262" s="55"/>
    </row>
    <row r="263" spans="2:16" x14ac:dyDescent="0.25">
      <c r="B263" s="48"/>
      <c r="C263" s="21"/>
      <c r="H263" s="204" t="s">
        <v>143</v>
      </c>
      <c r="O263" s="22"/>
      <c r="P263" s="50"/>
    </row>
    <row r="264" spans="2:16" x14ac:dyDescent="0.25">
      <c r="B264" s="48"/>
      <c r="C264" s="41" t="s">
        <v>144</v>
      </c>
      <c r="D264" s="166"/>
      <c r="E264" s="166"/>
      <c r="F264" s="166"/>
      <c r="G264" s="166"/>
      <c r="H264" s="166"/>
      <c r="I264" s="166"/>
      <c r="J264" s="166"/>
      <c r="K264" s="166"/>
      <c r="L264" s="166"/>
      <c r="M264" s="166"/>
      <c r="N264" s="166"/>
      <c r="O264" s="42"/>
      <c r="P264" s="50"/>
    </row>
    <row r="265" spans="2:16" x14ac:dyDescent="0.25">
      <c r="B265" s="48"/>
      <c r="C265" s="374"/>
      <c r="D265" s="297"/>
      <c r="E265" s="297"/>
      <c r="F265" s="297"/>
      <c r="G265" s="297"/>
      <c r="H265" s="297"/>
      <c r="I265" s="297"/>
      <c r="J265" s="297"/>
      <c r="K265" s="297"/>
      <c r="L265" s="297"/>
      <c r="M265" s="297"/>
      <c r="N265" s="297"/>
      <c r="O265" s="355"/>
      <c r="P265" s="55"/>
    </row>
    <row r="266" spans="2:16" x14ac:dyDescent="0.25">
      <c r="B266" s="48"/>
      <c r="C266" s="374"/>
      <c r="D266" s="297"/>
      <c r="E266" s="297"/>
      <c r="F266" s="297"/>
      <c r="G266" s="297"/>
      <c r="H266" s="297"/>
      <c r="I266" s="297"/>
      <c r="J266" s="297"/>
      <c r="K266" s="297"/>
      <c r="L266" s="297"/>
      <c r="M266" s="297"/>
      <c r="N266" s="297"/>
      <c r="O266" s="355"/>
      <c r="P266" s="55"/>
    </row>
    <row r="267" spans="2:16" x14ac:dyDescent="0.25">
      <c r="B267" s="48"/>
      <c r="C267" s="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40"/>
      <c r="P267" s="55"/>
    </row>
    <row r="268" spans="2:16" x14ac:dyDescent="0.25">
      <c r="B268" s="48"/>
      <c r="C268" s="43" t="s">
        <v>145</v>
      </c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40"/>
      <c r="P268" s="55"/>
    </row>
    <row r="269" spans="2:16" ht="12.75" customHeight="1" x14ac:dyDescent="0.25">
      <c r="B269" s="48"/>
      <c r="C269" s="366" t="s">
        <v>146</v>
      </c>
      <c r="D269" s="359"/>
      <c r="E269" s="359"/>
      <c r="F269" s="359"/>
      <c r="G269" s="359"/>
      <c r="H269" s="359"/>
      <c r="I269" s="359"/>
      <c r="J269" s="359"/>
      <c r="K269" s="359"/>
      <c r="L269" s="359"/>
      <c r="M269" s="359"/>
      <c r="N269" s="359"/>
      <c r="O269" s="362"/>
      <c r="P269" s="62"/>
    </row>
    <row r="270" spans="2:16" ht="28.5" customHeight="1" x14ac:dyDescent="0.25">
      <c r="B270" s="48"/>
      <c r="C270" s="363"/>
      <c r="D270" s="359"/>
      <c r="E270" s="359"/>
      <c r="F270" s="359"/>
      <c r="G270" s="359"/>
      <c r="H270" s="359"/>
      <c r="I270" s="359"/>
      <c r="J270" s="359"/>
      <c r="K270" s="359"/>
      <c r="L270" s="359"/>
      <c r="M270" s="359"/>
      <c r="N270" s="359"/>
      <c r="O270" s="362"/>
      <c r="P270" s="62"/>
    </row>
    <row r="271" spans="2:16" ht="12.9" customHeight="1" x14ac:dyDescent="0.25">
      <c r="B271" s="48"/>
      <c r="C271" s="361" t="s">
        <v>147</v>
      </c>
      <c r="D271" s="359"/>
      <c r="E271" s="359"/>
      <c r="F271" s="359"/>
      <c r="G271" s="359"/>
      <c r="H271" s="359"/>
      <c r="I271" s="359"/>
      <c r="J271" s="359"/>
      <c r="K271" s="359"/>
      <c r="L271" s="359"/>
      <c r="M271" s="359"/>
      <c r="N271" s="359"/>
      <c r="O271" s="362"/>
      <c r="P271" s="62"/>
    </row>
    <row r="272" spans="2:16" ht="32.25" customHeight="1" x14ac:dyDescent="0.25">
      <c r="B272" s="48"/>
      <c r="C272" s="363"/>
      <c r="D272" s="359"/>
      <c r="E272" s="359"/>
      <c r="F272" s="359"/>
      <c r="G272" s="359"/>
      <c r="H272" s="359"/>
      <c r="I272" s="359"/>
      <c r="J272" s="359"/>
      <c r="K272" s="359"/>
      <c r="L272" s="359"/>
      <c r="M272" s="359"/>
      <c r="N272" s="359"/>
      <c r="O272" s="362"/>
      <c r="P272" s="62"/>
    </row>
    <row r="273" spans="2:16" x14ac:dyDescent="0.25">
      <c r="B273" s="48"/>
      <c r="C273" s="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40"/>
      <c r="P273" s="55"/>
    </row>
    <row r="274" spans="2:16" x14ac:dyDescent="0.25">
      <c r="B274" s="48"/>
      <c r="C274" s="21"/>
      <c r="H274" s="38" t="s">
        <v>139</v>
      </c>
      <c r="O274" s="22"/>
      <c r="P274" s="50"/>
    </row>
    <row r="275" spans="2:16" x14ac:dyDescent="0.25">
      <c r="B275" s="48"/>
      <c r="C275" s="21"/>
      <c r="H275" s="204" t="s">
        <v>140</v>
      </c>
      <c r="I275" s="26"/>
      <c r="J275" s="26"/>
      <c r="K275" s="26"/>
      <c r="O275" s="22"/>
      <c r="P275" s="50"/>
    </row>
    <row r="276" spans="2:16" x14ac:dyDescent="0.25">
      <c r="B276" s="48"/>
      <c r="C276" s="21"/>
      <c r="H276" s="204" t="s">
        <v>148</v>
      </c>
      <c r="I276" s="216"/>
      <c r="J276" s="216"/>
      <c r="K276" s="216"/>
      <c r="O276" s="22"/>
      <c r="P276" s="50"/>
    </row>
    <row r="277" spans="2:16" x14ac:dyDescent="0.25">
      <c r="B277" s="48"/>
      <c r="C277" s="44"/>
      <c r="D277" s="39"/>
      <c r="E277" s="39"/>
      <c r="F277" s="39"/>
      <c r="G277" s="39"/>
      <c r="H277" s="204" t="s">
        <v>142</v>
      </c>
      <c r="L277" s="39"/>
      <c r="M277" s="39"/>
      <c r="N277" s="39"/>
      <c r="O277" s="40"/>
      <c r="P277" s="55"/>
    </row>
    <row r="278" spans="2:16" ht="17.25" customHeight="1" x14ac:dyDescent="0.25">
      <c r="B278" s="48"/>
      <c r="C278" s="44"/>
      <c r="D278" s="216"/>
      <c r="E278" s="216"/>
      <c r="K278" s="409"/>
      <c r="L278" s="359"/>
      <c r="M278" s="359"/>
      <c r="N278" s="359"/>
      <c r="O278" s="362"/>
      <c r="P278" s="63"/>
    </row>
    <row r="279" spans="2:16" ht="18.75" customHeight="1" x14ac:dyDescent="0.25">
      <c r="B279" s="48"/>
      <c r="C279" s="420"/>
      <c r="D279" s="342"/>
      <c r="E279" s="342"/>
      <c r="F279" s="32"/>
      <c r="G279" s="32"/>
      <c r="H279" s="32"/>
      <c r="I279" s="32"/>
      <c r="J279" s="32"/>
      <c r="K279" s="342"/>
      <c r="L279" s="342"/>
      <c r="M279" s="342"/>
      <c r="N279" s="342"/>
      <c r="O279" s="350"/>
      <c r="P279" s="63"/>
    </row>
    <row r="280" spans="2:16" x14ac:dyDescent="0.25">
      <c r="B280" s="64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6"/>
    </row>
    <row r="282" spans="2:16" x14ac:dyDescent="0.25">
      <c r="B282" s="45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7"/>
    </row>
    <row r="283" spans="2:16" ht="48" customHeight="1" x14ac:dyDescent="0.25">
      <c r="B283" s="48"/>
      <c r="C283" s="410" t="s">
        <v>80</v>
      </c>
      <c r="D283" s="297"/>
      <c r="E283" s="297"/>
      <c r="F283" s="297"/>
      <c r="G283" s="297"/>
      <c r="H283" s="297"/>
      <c r="I283" s="297"/>
      <c r="J283" s="297"/>
      <c r="K283" s="297"/>
      <c r="L283" s="297"/>
      <c r="M283" s="297"/>
      <c r="N283" s="297"/>
      <c r="O283" s="298"/>
      <c r="P283" s="49"/>
    </row>
    <row r="284" spans="2:16" x14ac:dyDescent="0.25">
      <c r="B284" s="48"/>
      <c r="P284" s="50"/>
    </row>
    <row r="285" spans="2:16" x14ac:dyDescent="0.25">
      <c r="B285" s="48"/>
      <c r="C285" s="399"/>
      <c r="D285" s="416"/>
      <c r="E285" s="344"/>
      <c r="F285" s="344"/>
      <c r="G285" s="344"/>
      <c r="H285" s="344"/>
      <c r="I285" s="344"/>
      <c r="J285" s="344"/>
      <c r="K285" s="345"/>
      <c r="L285" s="402"/>
      <c r="M285" s="344"/>
      <c r="N285" s="344"/>
      <c r="O285" s="384"/>
      <c r="P285" s="51"/>
    </row>
    <row r="286" spans="2:16" x14ac:dyDescent="0.25">
      <c r="B286" s="48"/>
      <c r="C286" s="400"/>
      <c r="D286" s="358" t="s">
        <v>81</v>
      </c>
      <c r="E286" s="359"/>
      <c r="F286" s="359"/>
      <c r="G286" s="359"/>
      <c r="H286" s="359"/>
      <c r="I286" s="359"/>
      <c r="J286" s="359"/>
      <c r="K286" s="353"/>
      <c r="L286" s="378"/>
      <c r="M286" s="311"/>
      <c r="N286" s="311"/>
      <c r="O286" s="348"/>
      <c r="P286" s="51"/>
    </row>
    <row r="287" spans="2:16" x14ac:dyDescent="0.25">
      <c r="B287" s="48"/>
      <c r="C287" s="400"/>
      <c r="D287" s="358"/>
      <c r="E287" s="359"/>
      <c r="F287" s="359"/>
      <c r="G287" s="359"/>
      <c r="H287" s="359"/>
      <c r="I287" s="359"/>
      <c r="J287" s="359"/>
      <c r="K287" s="353"/>
      <c r="L287" s="382" t="s">
        <v>82</v>
      </c>
      <c r="M287" s="375"/>
      <c r="N287" s="376"/>
      <c r="O287" s="377"/>
      <c r="P287" s="51"/>
    </row>
    <row r="288" spans="2:16" x14ac:dyDescent="0.25">
      <c r="B288" s="48"/>
      <c r="C288" s="400"/>
      <c r="D288" s="358" t="s">
        <v>83</v>
      </c>
      <c r="E288" s="359"/>
      <c r="F288" s="359"/>
      <c r="G288" s="359"/>
      <c r="H288" s="359"/>
      <c r="I288" s="359"/>
      <c r="J288" s="359"/>
      <c r="K288" s="353"/>
      <c r="L288" s="325"/>
      <c r="M288" s="378"/>
      <c r="N288" s="311"/>
      <c r="O288" s="348"/>
      <c r="P288" s="52"/>
    </row>
    <row r="289" spans="2:16" ht="12.75" customHeight="1" x14ac:dyDescent="0.25">
      <c r="B289" s="48"/>
      <c r="C289" s="400"/>
      <c r="D289" s="389"/>
      <c r="E289" s="359"/>
      <c r="F289" s="359"/>
      <c r="G289" s="359"/>
      <c r="H289" s="359"/>
      <c r="I289" s="359"/>
      <c r="J289" s="359"/>
      <c r="K289" s="353"/>
      <c r="L289" s="379" t="s">
        <v>84</v>
      </c>
      <c r="M289" s="379">
        <v>4</v>
      </c>
      <c r="N289" s="379" t="s">
        <v>85</v>
      </c>
      <c r="O289" s="364">
        <v>26</v>
      </c>
      <c r="P289" s="51"/>
    </row>
    <row r="290" spans="2:16" x14ac:dyDescent="0.25">
      <c r="B290" s="48"/>
      <c r="C290" s="400"/>
      <c r="D290" s="390"/>
      <c r="E290" s="359"/>
      <c r="F290" s="359"/>
      <c r="G290" s="359"/>
      <c r="H290" s="359"/>
      <c r="I290" s="359"/>
      <c r="J290" s="359"/>
      <c r="K290" s="353"/>
      <c r="L290" s="380"/>
      <c r="M290" s="380"/>
      <c r="N290" s="380"/>
      <c r="O290" s="365"/>
      <c r="P290" s="51"/>
    </row>
    <row r="291" spans="2:16" x14ac:dyDescent="0.25">
      <c r="B291" s="48"/>
      <c r="C291" s="400"/>
      <c r="D291" s="358" t="s">
        <v>86</v>
      </c>
      <c r="E291" s="359"/>
      <c r="F291" s="359"/>
      <c r="G291" s="359"/>
      <c r="H291" s="359"/>
      <c r="I291" s="359"/>
      <c r="J291" s="359"/>
      <c r="K291" s="353"/>
      <c r="L291" s="380"/>
      <c r="M291" s="380"/>
      <c r="N291" s="380"/>
      <c r="O291" s="365"/>
      <c r="P291" s="51"/>
    </row>
    <row r="292" spans="2:16" x14ac:dyDescent="0.25">
      <c r="B292" s="48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3"/>
      <c r="N292" s="3"/>
      <c r="O292" s="4"/>
      <c r="P292" s="53"/>
    </row>
    <row r="293" spans="2:16" x14ac:dyDescent="0.25">
      <c r="B293" s="48"/>
      <c r="C293" s="5"/>
      <c r="D293" s="171"/>
      <c r="E293" s="171"/>
      <c r="F293" s="171"/>
      <c r="G293" s="171"/>
      <c r="H293" s="171"/>
      <c r="I293" s="171"/>
      <c r="J293" s="171"/>
      <c r="K293" s="171"/>
      <c r="L293" s="6" t="s">
        <v>87</v>
      </c>
      <c r="M293" s="7" t="s">
        <v>88</v>
      </c>
      <c r="N293" s="7" t="s">
        <v>89</v>
      </c>
      <c r="O293" s="8" t="s">
        <v>90</v>
      </c>
      <c r="P293" s="52"/>
    </row>
    <row r="294" spans="2:16" x14ac:dyDescent="0.25">
      <c r="B294" s="48"/>
      <c r="C294" s="9"/>
      <c r="D294" s="170"/>
      <c r="E294" s="170"/>
      <c r="F294" s="170"/>
      <c r="G294" s="170"/>
      <c r="H294" s="170"/>
      <c r="I294" s="170"/>
      <c r="J294" s="170"/>
      <c r="K294" s="170"/>
      <c r="L294" s="10"/>
      <c r="M294" s="11"/>
      <c r="N294" s="11"/>
      <c r="O294" s="12"/>
      <c r="P294" s="54"/>
    </row>
    <row r="295" spans="2:16" ht="18" customHeight="1" x14ac:dyDescent="0.25">
      <c r="B295" s="48"/>
      <c r="C295" s="391" t="s">
        <v>91</v>
      </c>
      <c r="D295" s="359"/>
      <c r="E295" s="359"/>
      <c r="F295" s="359"/>
      <c r="G295" s="170" t="s">
        <v>92</v>
      </c>
      <c r="H295" s="170"/>
      <c r="I295" s="170" t="s">
        <v>93</v>
      </c>
      <c r="K295" s="170"/>
      <c r="L295" s="10"/>
      <c r="O295" s="13"/>
      <c r="P295" s="54"/>
    </row>
    <row r="296" spans="2:16" x14ac:dyDescent="0.25">
      <c r="B296" s="48"/>
      <c r="C296" s="14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6"/>
      <c r="P296" s="55"/>
    </row>
    <row r="297" spans="2:16" x14ac:dyDescent="0.25">
      <c r="B297" s="48"/>
      <c r="C297" s="209"/>
      <c r="D297" s="167"/>
      <c r="E297" s="167"/>
      <c r="F297" s="167"/>
      <c r="G297" s="167"/>
      <c r="H297" s="167"/>
      <c r="I297" s="167"/>
      <c r="J297" s="167"/>
      <c r="K297" s="167"/>
      <c r="L297" s="167"/>
      <c r="M297" s="167"/>
      <c r="N297" s="167"/>
      <c r="O297" s="17"/>
      <c r="P297" s="50"/>
    </row>
    <row r="298" spans="2:16" x14ac:dyDescent="0.25">
      <c r="B298" s="48"/>
      <c r="C298" s="18"/>
      <c r="D298" s="19"/>
      <c r="E298" s="19"/>
      <c r="F298" s="19"/>
      <c r="G298" s="19"/>
      <c r="H298" s="19"/>
      <c r="K298" s="19"/>
      <c r="L298" s="19"/>
      <c r="M298" s="19"/>
      <c r="N298" s="19"/>
      <c r="O298" s="20"/>
      <c r="P298" s="50"/>
    </row>
    <row r="299" spans="2:16" x14ac:dyDescent="0.25">
      <c r="B299" s="48"/>
      <c r="C299" s="411" t="s">
        <v>94</v>
      </c>
      <c r="D299" s="412"/>
      <c r="E299" s="412"/>
      <c r="F299" s="412"/>
      <c r="G299" s="412"/>
      <c r="H299" s="412"/>
      <c r="I299" s="412"/>
      <c r="J299" s="412"/>
      <c r="K299" s="412"/>
      <c r="L299" s="412"/>
      <c r="M299" s="412"/>
      <c r="N299" s="412"/>
      <c r="O299" s="413"/>
      <c r="P299" s="56"/>
    </row>
    <row r="300" spans="2:16" x14ac:dyDescent="0.25">
      <c r="B300" s="48"/>
      <c r="C300" s="21"/>
      <c r="O300" s="22"/>
      <c r="P300" s="50"/>
    </row>
    <row r="301" spans="2:16" x14ac:dyDescent="0.25">
      <c r="B301" s="48"/>
      <c r="C301" s="206" t="s">
        <v>95</v>
      </c>
      <c r="D301" s="418" t="s">
        <v>9</v>
      </c>
      <c r="E301" s="308"/>
      <c r="F301" s="308"/>
      <c r="G301" s="308"/>
      <c r="H301" s="308"/>
      <c r="I301" s="308"/>
      <c r="J301" s="308"/>
      <c r="K301" s="308"/>
      <c r="L301" s="309"/>
      <c r="M301" s="415" t="s">
        <v>96</v>
      </c>
      <c r="N301" s="309"/>
      <c r="O301" s="206" t="s">
        <v>11</v>
      </c>
      <c r="P301" s="57"/>
    </row>
    <row r="302" spans="2:16" ht="30" customHeight="1" x14ac:dyDescent="0.25">
      <c r="B302" s="48"/>
      <c r="C302" s="210">
        <f>'PRESUPUESTO OFICIAL (Entidad)'!D19</f>
        <v>2.1</v>
      </c>
      <c r="D302" s="406" t="str">
        <f>'PRESUPUESTO OFICIAL (Entidad)'!G19</f>
        <v>Excavación manual para zapatas aisladas y pedestales bajo piso existente</v>
      </c>
      <c r="E302" s="303"/>
      <c r="F302" s="303"/>
      <c r="G302" s="303"/>
      <c r="H302" s="303"/>
      <c r="I302" s="303"/>
      <c r="J302" s="303"/>
      <c r="K302" s="303"/>
      <c r="L302" s="371"/>
      <c r="M302" s="370" t="str">
        <f>'PRESUPUESTO OFICIAL (Entidad)'!H19</f>
        <v>m3</v>
      </c>
      <c r="N302" s="371"/>
      <c r="O302" s="23">
        <f>'PRESUPUESTO OFICIAL (Entidad)'!I19</f>
        <v>2.4</v>
      </c>
      <c r="P302" s="58"/>
    </row>
    <row r="303" spans="2:16" x14ac:dyDescent="0.25">
      <c r="B303" s="48"/>
      <c r="C303" s="383" t="s">
        <v>97</v>
      </c>
      <c r="D303" s="344"/>
      <c r="E303" s="344"/>
      <c r="F303" s="344"/>
      <c r="G303" s="344"/>
      <c r="H303" s="344"/>
      <c r="I303" s="344"/>
      <c r="J303" s="344"/>
      <c r="K303" s="344"/>
      <c r="L303" s="344"/>
      <c r="M303" s="344"/>
      <c r="N303" s="344"/>
      <c r="O303" s="384"/>
      <c r="P303" s="59"/>
    </row>
    <row r="304" spans="2:16" x14ac:dyDescent="0.25">
      <c r="B304" s="48"/>
      <c r="C304" s="363"/>
      <c r="D304" s="359"/>
      <c r="E304" s="359"/>
      <c r="F304" s="359"/>
      <c r="G304" s="359"/>
      <c r="H304" s="359"/>
      <c r="I304" s="359"/>
      <c r="J304" s="359"/>
      <c r="K304" s="359"/>
      <c r="L304" s="359"/>
      <c r="M304" s="359"/>
      <c r="N304" s="359"/>
      <c r="O304" s="362"/>
      <c r="P304" s="59"/>
    </row>
    <row r="305" spans="2:16" x14ac:dyDescent="0.25">
      <c r="B305" s="48"/>
      <c r="C305" s="385"/>
      <c r="D305" s="342"/>
      <c r="E305" s="342"/>
      <c r="F305" s="342"/>
      <c r="G305" s="342"/>
      <c r="H305" s="342"/>
      <c r="I305" s="342"/>
      <c r="J305" s="342"/>
      <c r="K305" s="342"/>
      <c r="L305" s="342"/>
      <c r="M305" s="342"/>
      <c r="N305" s="342"/>
      <c r="O305" s="350"/>
      <c r="P305" s="59"/>
    </row>
    <row r="306" spans="2:16" x14ac:dyDescent="0.25">
      <c r="B306" s="48"/>
      <c r="C306" s="401" t="s">
        <v>9</v>
      </c>
      <c r="D306" s="308"/>
      <c r="E306" s="308"/>
      <c r="F306" s="308"/>
      <c r="G306" s="317"/>
      <c r="H306" s="387" t="s">
        <v>98</v>
      </c>
      <c r="I306" s="308"/>
      <c r="J306" s="405" t="s">
        <v>99</v>
      </c>
      <c r="K306" s="312"/>
      <c r="L306" s="208" t="s">
        <v>100</v>
      </c>
      <c r="M306" s="394" t="s">
        <v>101</v>
      </c>
      <c r="N306" s="317"/>
      <c r="O306" s="24" t="s">
        <v>102</v>
      </c>
      <c r="P306" s="60"/>
    </row>
    <row r="307" spans="2:16" x14ac:dyDescent="0.25">
      <c r="B307" s="48"/>
      <c r="C307" s="386" t="s">
        <v>103</v>
      </c>
      <c r="D307" s="297"/>
      <c r="E307" s="297"/>
      <c r="F307" s="297"/>
      <c r="G307" s="298"/>
      <c r="H307" s="373" t="s">
        <v>104</v>
      </c>
      <c r="I307" s="298"/>
      <c r="J307" s="373" t="s">
        <v>105</v>
      </c>
      <c r="K307" s="298"/>
      <c r="L307" s="244">
        <v>5606.4814814814799</v>
      </c>
      <c r="M307" s="369">
        <v>1</v>
      </c>
      <c r="N307" s="298"/>
      <c r="O307" s="245">
        <f>IF(M307=0,0,L307/M307)</f>
        <v>5606.4814814814799</v>
      </c>
      <c r="P307" s="246"/>
    </row>
    <row r="308" spans="2:16" x14ac:dyDescent="0.25">
      <c r="B308" s="48"/>
      <c r="C308" s="386"/>
      <c r="D308" s="297"/>
      <c r="E308" s="297"/>
      <c r="F308" s="297"/>
      <c r="G308" s="298"/>
      <c r="H308" s="373"/>
      <c r="I308" s="298"/>
      <c r="J308" s="373"/>
      <c r="K308" s="298"/>
      <c r="L308" s="244"/>
      <c r="M308" s="392"/>
      <c r="N308" s="298"/>
      <c r="O308" s="245"/>
      <c r="P308" s="246"/>
    </row>
    <row r="309" spans="2:16" x14ac:dyDescent="0.25">
      <c r="B309" s="48"/>
      <c r="C309" s="408"/>
      <c r="D309" s="303"/>
      <c r="E309" s="303"/>
      <c r="F309" s="303"/>
      <c r="G309" s="304"/>
      <c r="H309" s="393"/>
      <c r="I309" s="304"/>
      <c r="J309" s="393"/>
      <c r="K309" s="304"/>
      <c r="L309" s="247"/>
      <c r="M309" s="407"/>
      <c r="N309" s="304"/>
      <c r="O309" s="245"/>
      <c r="P309" s="246"/>
    </row>
    <row r="310" spans="2:16" x14ac:dyDescent="0.25">
      <c r="B310" s="48"/>
      <c r="C310" s="212" t="s">
        <v>108</v>
      </c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13"/>
      <c r="O310" s="248">
        <f>SUM(O307:O309)</f>
        <v>5606.4814814814799</v>
      </c>
      <c r="P310" s="249"/>
    </row>
    <row r="311" spans="2:16" ht="13.5" customHeight="1" x14ac:dyDescent="0.25">
      <c r="B311" s="48"/>
      <c r="C311" s="383" t="s">
        <v>109</v>
      </c>
      <c r="D311" s="344"/>
      <c r="E311" s="344"/>
      <c r="F311" s="344"/>
      <c r="G311" s="344"/>
      <c r="H311" s="344"/>
      <c r="I311" s="344"/>
      <c r="J311" s="344"/>
      <c r="K311" s="344"/>
      <c r="L311" s="344"/>
      <c r="M311" s="344"/>
      <c r="N311" s="344"/>
      <c r="O311" s="384"/>
      <c r="P311" s="59"/>
    </row>
    <row r="312" spans="2:16" x14ac:dyDescent="0.25">
      <c r="B312" s="48"/>
      <c r="C312" s="363"/>
      <c r="D312" s="359"/>
      <c r="E312" s="359"/>
      <c r="F312" s="359"/>
      <c r="G312" s="359"/>
      <c r="H312" s="359"/>
      <c r="I312" s="359"/>
      <c r="J312" s="359"/>
      <c r="K312" s="359"/>
      <c r="L312" s="359"/>
      <c r="M312" s="359"/>
      <c r="N312" s="359"/>
      <c r="O312" s="362"/>
      <c r="P312" s="59"/>
    </row>
    <row r="313" spans="2:16" x14ac:dyDescent="0.25">
      <c r="B313" s="48"/>
      <c r="C313" s="385"/>
      <c r="D313" s="342"/>
      <c r="E313" s="342"/>
      <c r="F313" s="342"/>
      <c r="G313" s="342"/>
      <c r="H313" s="342"/>
      <c r="I313" s="342"/>
      <c r="J313" s="342"/>
      <c r="K313" s="342"/>
      <c r="L313" s="342"/>
      <c r="M313" s="342"/>
      <c r="N313" s="342"/>
      <c r="O313" s="350"/>
      <c r="P313" s="59"/>
    </row>
    <row r="314" spans="2:16" x14ac:dyDescent="0.25">
      <c r="B314" s="48"/>
      <c r="C314" s="401" t="s">
        <v>9</v>
      </c>
      <c r="D314" s="308"/>
      <c r="E314" s="308"/>
      <c r="F314" s="308"/>
      <c r="G314" s="308"/>
      <c r="H314" s="308"/>
      <c r="I314" s="308"/>
      <c r="J314" s="317"/>
      <c r="K314" s="215" t="s">
        <v>96</v>
      </c>
      <c r="L314" s="208" t="s">
        <v>11</v>
      </c>
      <c r="M314" s="394" t="s">
        <v>110</v>
      </c>
      <c r="N314" s="317"/>
      <c r="O314" s="24" t="s">
        <v>102</v>
      </c>
      <c r="P314" s="60"/>
    </row>
    <row r="315" spans="2:16" x14ac:dyDescent="0.25">
      <c r="B315" s="48"/>
      <c r="C315" s="386"/>
      <c r="D315" s="297"/>
      <c r="E315" s="297"/>
      <c r="F315" s="297"/>
      <c r="G315" s="297"/>
      <c r="H315" s="297"/>
      <c r="I315" s="297"/>
      <c r="J315" s="298"/>
      <c r="K315" s="165"/>
      <c r="L315" s="27"/>
      <c r="M315" s="360"/>
      <c r="N315" s="298"/>
      <c r="O315" s="245"/>
      <c r="P315" s="246"/>
    </row>
    <row r="316" spans="2:16" x14ac:dyDescent="0.25">
      <c r="B316" s="48"/>
      <c r="C316" s="408"/>
      <c r="D316" s="303"/>
      <c r="E316" s="303"/>
      <c r="F316" s="303"/>
      <c r="G316" s="303"/>
      <c r="H316" s="303"/>
      <c r="I316" s="303"/>
      <c r="J316" s="304"/>
      <c r="K316" s="26"/>
      <c r="L316" s="211"/>
      <c r="M316" s="404"/>
      <c r="N316" s="304"/>
      <c r="O316" s="253"/>
      <c r="P316" s="246"/>
    </row>
    <row r="317" spans="2:16" x14ac:dyDescent="0.25">
      <c r="B317" s="48"/>
      <c r="C317" s="212" t="s">
        <v>108</v>
      </c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13"/>
      <c r="O317" s="254">
        <f>SUM(O315:O316)</f>
        <v>0</v>
      </c>
      <c r="P317" s="246"/>
    </row>
    <row r="318" spans="2:16" x14ac:dyDescent="0.25">
      <c r="B318" s="48"/>
      <c r="C318" s="383" t="s">
        <v>116</v>
      </c>
      <c r="D318" s="344"/>
      <c r="E318" s="344"/>
      <c r="F318" s="344"/>
      <c r="G318" s="344"/>
      <c r="H318" s="344"/>
      <c r="I318" s="344"/>
      <c r="J318" s="344"/>
      <c r="K318" s="344"/>
      <c r="L318" s="344"/>
      <c r="M318" s="344"/>
      <c r="N318" s="344"/>
      <c r="O318" s="384"/>
      <c r="P318" s="59"/>
    </row>
    <row r="319" spans="2:16" x14ac:dyDescent="0.25">
      <c r="B319" s="48"/>
      <c r="C319" s="363"/>
      <c r="D319" s="359"/>
      <c r="E319" s="359"/>
      <c r="F319" s="359"/>
      <c r="G319" s="359"/>
      <c r="H319" s="359"/>
      <c r="I319" s="359"/>
      <c r="J319" s="359"/>
      <c r="K319" s="359"/>
      <c r="L319" s="359"/>
      <c r="M319" s="359"/>
      <c r="N319" s="359"/>
      <c r="O319" s="362"/>
      <c r="P319" s="59"/>
    </row>
    <row r="320" spans="2:16" x14ac:dyDescent="0.25">
      <c r="B320" s="48"/>
      <c r="C320" s="385"/>
      <c r="D320" s="342"/>
      <c r="E320" s="342"/>
      <c r="F320" s="342"/>
      <c r="G320" s="342"/>
      <c r="H320" s="342"/>
      <c r="I320" s="342"/>
      <c r="J320" s="342"/>
      <c r="K320" s="342"/>
      <c r="L320" s="342"/>
      <c r="M320" s="342"/>
      <c r="N320" s="342"/>
      <c r="O320" s="350"/>
      <c r="P320" s="59"/>
    </row>
    <row r="321" spans="2:16" ht="28.5" customHeight="1" x14ac:dyDescent="0.25">
      <c r="B321" s="48"/>
      <c r="C321" s="403" t="s">
        <v>117</v>
      </c>
      <c r="D321" s="308"/>
      <c r="E321" s="308"/>
      <c r="F321" s="308"/>
      <c r="G321" s="308"/>
      <c r="H321" s="308"/>
      <c r="I321" s="308"/>
      <c r="J321" s="205" t="s">
        <v>118</v>
      </c>
      <c r="K321" s="28" t="s">
        <v>119</v>
      </c>
      <c r="L321" s="29" t="s">
        <v>120</v>
      </c>
      <c r="M321" s="394" t="s">
        <v>121</v>
      </c>
      <c r="N321" s="317"/>
      <c r="O321" s="24" t="s">
        <v>102</v>
      </c>
      <c r="P321" s="60"/>
    </row>
    <row r="322" spans="2:16" x14ac:dyDescent="0.25">
      <c r="B322" s="48"/>
      <c r="C322" s="367" t="s">
        <v>122</v>
      </c>
      <c r="D322" s="297"/>
      <c r="E322" s="297"/>
      <c r="F322" s="297"/>
      <c r="G322" s="297"/>
      <c r="H322" s="297"/>
      <c r="I322" s="297"/>
      <c r="J322" s="214"/>
      <c r="K322" s="30"/>
      <c r="L322" s="214"/>
      <c r="M322" s="372"/>
      <c r="N322" s="298"/>
      <c r="O322" s="245">
        <v>0</v>
      </c>
      <c r="P322" s="246"/>
    </row>
    <row r="323" spans="2:16" x14ac:dyDescent="0.25">
      <c r="B323" s="48"/>
      <c r="C323" s="396"/>
      <c r="D323" s="303"/>
      <c r="E323" s="303"/>
      <c r="F323" s="303"/>
      <c r="G323" s="303"/>
      <c r="H323" s="303"/>
      <c r="I323" s="303"/>
      <c r="J323" s="31"/>
      <c r="K323" s="32"/>
      <c r="L323" s="31"/>
      <c r="M323" s="404"/>
      <c r="N323" s="304"/>
      <c r="O323" s="255"/>
      <c r="P323" s="246"/>
    </row>
    <row r="324" spans="2:16" x14ac:dyDescent="0.25">
      <c r="B324" s="48"/>
      <c r="C324" s="212" t="s">
        <v>108</v>
      </c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13"/>
      <c r="O324" s="248">
        <f>SUM(O322:O323)</f>
        <v>0</v>
      </c>
      <c r="P324" s="249"/>
    </row>
    <row r="325" spans="2:16" x14ac:dyDescent="0.25">
      <c r="B325" s="48"/>
      <c r="C325" s="383" t="s">
        <v>123</v>
      </c>
      <c r="D325" s="344"/>
      <c r="E325" s="344"/>
      <c r="F325" s="344"/>
      <c r="G325" s="344"/>
      <c r="H325" s="344"/>
      <c r="I325" s="344"/>
      <c r="J325" s="344"/>
      <c r="K325" s="344"/>
      <c r="L325" s="344"/>
      <c r="M325" s="344"/>
      <c r="N325" s="344"/>
      <c r="O325" s="384"/>
      <c r="P325" s="59"/>
    </row>
    <row r="326" spans="2:16" x14ac:dyDescent="0.25">
      <c r="B326" s="48"/>
      <c r="C326" s="363"/>
      <c r="D326" s="359"/>
      <c r="E326" s="359"/>
      <c r="F326" s="359"/>
      <c r="G326" s="359"/>
      <c r="H326" s="359"/>
      <c r="I326" s="359"/>
      <c r="J326" s="359"/>
      <c r="K326" s="359"/>
      <c r="L326" s="359"/>
      <c r="M326" s="359"/>
      <c r="N326" s="359"/>
      <c r="O326" s="362"/>
      <c r="P326" s="59"/>
    </row>
    <row r="327" spans="2:16" x14ac:dyDescent="0.25">
      <c r="B327" s="48"/>
      <c r="C327" s="385"/>
      <c r="D327" s="342"/>
      <c r="E327" s="342"/>
      <c r="F327" s="342"/>
      <c r="G327" s="342"/>
      <c r="H327" s="342"/>
      <c r="I327" s="342"/>
      <c r="J327" s="342"/>
      <c r="K327" s="342"/>
      <c r="L327" s="342"/>
      <c r="M327" s="342"/>
      <c r="N327" s="342"/>
      <c r="O327" s="350"/>
      <c r="P327" s="59"/>
    </row>
    <row r="328" spans="2:16" ht="28.5" customHeight="1" x14ac:dyDescent="0.25">
      <c r="B328" s="48"/>
      <c r="C328" s="403" t="s">
        <v>124</v>
      </c>
      <c r="D328" s="308"/>
      <c r="E328" s="308"/>
      <c r="F328" s="308"/>
      <c r="G328" s="308"/>
      <c r="H328" s="308"/>
      <c r="I328" s="308"/>
      <c r="J328" s="208" t="s">
        <v>125</v>
      </c>
      <c r="K328" s="28" t="s">
        <v>126</v>
      </c>
      <c r="L328" s="205" t="s">
        <v>127</v>
      </c>
      <c r="M328" s="381" t="s">
        <v>101</v>
      </c>
      <c r="N328" s="317"/>
      <c r="O328" s="33" t="s">
        <v>102</v>
      </c>
      <c r="P328" s="61"/>
    </row>
    <row r="329" spans="2:16" x14ac:dyDescent="0.25">
      <c r="B329" s="48"/>
      <c r="C329" s="395" t="s">
        <v>152</v>
      </c>
      <c r="D329" s="297"/>
      <c r="E329" s="297"/>
      <c r="F329" s="297"/>
      <c r="G329" s="297"/>
      <c r="H329" s="297"/>
      <c r="I329" s="297"/>
      <c r="J329" s="186">
        <v>110000</v>
      </c>
      <c r="K329" s="187">
        <v>0.75</v>
      </c>
      <c r="L329" s="256">
        <f>J329*(1+K329)</f>
        <v>192500</v>
      </c>
      <c r="M329" s="414">
        <v>2.7</v>
      </c>
      <c r="N329" s="298"/>
      <c r="O329" s="257">
        <f>IF(M329=0,0,L329/M329)</f>
        <v>71296.296296296292</v>
      </c>
      <c r="P329" s="258"/>
    </row>
    <row r="330" spans="2:16" x14ac:dyDescent="0.25">
      <c r="B330" s="48"/>
      <c r="C330" s="395" t="s">
        <v>286</v>
      </c>
      <c r="D330" s="297"/>
      <c r="E330" s="297"/>
      <c r="F330" s="297"/>
      <c r="G330" s="297"/>
      <c r="H330" s="297"/>
      <c r="I330" s="297"/>
      <c r="J330" s="186">
        <v>63000</v>
      </c>
      <c r="K330" s="187">
        <v>0.75</v>
      </c>
      <c r="L330" s="256">
        <f>J330*(1+K330)</f>
        <v>110250</v>
      </c>
      <c r="M330" s="414">
        <v>2.7</v>
      </c>
      <c r="N330" s="298"/>
      <c r="O330" s="257">
        <f>IF(M330=0,0,L330/M330*0.81)</f>
        <v>33075</v>
      </c>
      <c r="P330" s="258"/>
    </row>
    <row r="331" spans="2:16" x14ac:dyDescent="0.25">
      <c r="B331" s="48"/>
      <c r="C331" s="395"/>
      <c r="D331" s="297"/>
      <c r="E331" s="297"/>
      <c r="F331" s="297"/>
      <c r="G331" s="297"/>
      <c r="H331" s="297"/>
      <c r="I331" s="297"/>
      <c r="J331" s="251"/>
      <c r="K331" s="34"/>
      <c r="L331" s="256"/>
      <c r="M331" s="388"/>
      <c r="N331" s="298"/>
      <c r="O331" s="257"/>
      <c r="P331" s="258"/>
    </row>
    <row r="332" spans="2:16" x14ac:dyDescent="0.25">
      <c r="B332" s="48"/>
      <c r="C332" s="396"/>
      <c r="D332" s="303"/>
      <c r="E332" s="303"/>
      <c r="F332" s="303"/>
      <c r="G332" s="303"/>
      <c r="H332" s="303"/>
      <c r="I332" s="303"/>
      <c r="J332" s="31"/>
      <c r="K332" s="32"/>
      <c r="L332" s="31"/>
      <c r="M332" s="404"/>
      <c r="N332" s="304"/>
      <c r="O332" s="255"/>
      <c r="P332" s="246"/>
    </row>
    <row r="333" spans="2:16" x14ac:dyDescent="0.25">
      <c r="B333" s="48"/>
      <c r="C333" s="212" t="s">
        <v>108</v>
      </c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13"/>
      <c r="O333" s="254">
        <f>SUM(O329:O332)</f>
        <v>104371.29629629629</v>
      </c>
      <c r="P333" s="246"/>
    </row>
    <row r="334" spans="2:16" x14ac:dyDescent="0.25">
      <c r="B334" s="48"/>
      <c r="C334" s="21"/>
      <c r="O334" s="22"/>
      <c r="P334" s="50"/>
    </row>
    <row r="335" spans="2:16" x14ac:dyDescent="0.25">
      <c r="B335" s="48"/>
      <c r="C335" s="397" t="s">
        <v>130</v>
      </c>
      <c r="D335" s="314"/>
      <c r="E335" s="314"/>
      <c r="F335" s="314"/>
      <c r="G335" s="314"/>
      <c r="H335" s="314"/>
      <c r="I335" s="314"/>
      <c r="J335" s="314"/>
      <c r="K335" s="314"/>
      <c r="L335" s="314"/>
      <c r="M335" s="314"/>
      <c r="N335" s="398"/>
      <c r="O335" s="259">
        <f>O310+O317+O324+O333</f>
        <v>109977.77777777777</v>
      </c>
      <c r="P335" s="260"/>
    </row>
    <row r="336" spans="2:16" x14ac:dyDescent="0.25">
      <c r="B336" s="48"/>
      <c r="C336" s="383" t="s">
        <v>131</v>
      </c>
      <c r="D336" s="344"/>
      <c r="E336" s="344"/>
      <c r="F336" s="344"/>
      <c r="G336" s="344"/>
      <c r="H336" s="344"/>
      <c r="I336" s="344"/>
      <c r="J336" s="344"/>
      <c r="K336" s="344"/>
      <c r="L336" s="344"/>
      <c r="M336" s="344"/>
      <c r="N336" s="344"/>
      <c r="O336" s="384"/>
      <c r="P336" s="59"/>
    </row>
    <row r="337" spans="2:16" x14ac:dyDescent="0.25">
      <c r="B337" s="48"/>
      <c r="C337" s="363"/>
      <c r="D337" s="359"/>
      <c r="E337" s="359"/>
      <c r="F337" s="359"/>
      <c r="G337" s="359"/>
      <c r="H337" s="359"/>
      <c r="I337" s="359"/>
      <c r="J337" s="359"/>
      <c r="K337" s="359"/>
      <c r="L337" s="359"/>
      <c r="M337" s="359"/>
      <c r="N337" s="359"/>
      <c r="O337" s="362"/>
      <c r="P337" s="59"/>
    </row>
    <row r="338" spans="2:16" x14ac:dyDescent="0.25">
      <c r="B338" s="48"/>
      <c r="C338" s="385"/>
      <c r="D338" s="342"/>
      <c r="E338" s="342"/>
      <c r="F338" s="342"/>
      <c r="G338" s="342"/>
      <c r="H338" s="342"/>
      <c r="I338" s="342"/>
      <c r="J338" s="342"/>
      <c r="K338" s="342"/>
      <c r="L338" s="342"/>
      <c r="M338" s="342"/>
      <c r="N338" s="342"/>
      <c r="O338" s="350"/>
      <c r="P338" s="59"/>
    </row>
    <row r="339" spans="2:16" x14ac:dyDescent="0.25">
      <c r="B339" s="48"/>
      <c r="C339" s="403" t="s">
        <v>132</v>
      </c>
      <c r="D339" s="308"/>
      <c r="E339" s="308"/>
      <c r="F339" s="308"/>
      <c r="G339" s="308"/>
      <c r="H339" s="308"/>
      <c r="I339" s="308"/>
      <c r="J339" s="168"/>
      <c r="K339" s="169"/>
      <c r="L339" s="205" t="s">
        <v>133</v>
      </c>
      <c r="M339" s="381" t="s">
        <v>134</v>
      </c>
      <c r="N339" s="317"/>
      <c r="O339" s="35"/>
      <c r="P339" s="61"/>
    </row>
    <row r="340" spans="2:16" x14ac:dyDescent="0.25">
      <c r="B340" s="48"/>
      <c r="C340" s="367" t="s">
        <v>135</v>
      </c>
      <c r="D340" s="297"/>
      <c r="E340" s="297"/>
      <c r="F340" s="297"/>
      <c r="G340" s="297"/>
      <c r="H340" s="297"/>
      <c r="I340" s="297"/>
      <c r="J340" s="261"/>
      <c r="K340" s="36"/>
      <c r="L340" s="188">
        <f>'PRESUPUESTO OFICIAL (Entidad)'!$K$68</f>
        <v>0.23201877683023656</v>
      </c>
      <c r="M340" s="357">
        <f>L340*$O$335</f>
        <v>25516.909478507569</v>
      </c>
      <c r="N340" s="298"/>
      <c r="O340" s="262"/>
      <c r="P340" s="263"/>
    </row>
    <row r="341" spans="2:16" x14ac:dyDescent="0.25">
      <c r="B341" s="48"/>
      <c r="C341" s="25" t="s">
        <v>136</v>
      </c>
      <c r="D341" s="26"/>
      <c r="E341" s="26"/>
      <c r="F341" s="26"/>
      <c r="G341" s="26"/>
      <c r="H341" s="26"/>
      <c r="I341" s="26"/>
      <c r="J341" s="261"/>
      <c r="K341" s="36"/>
      <c r="L341" s="188">
        <f>'PRESUPUESTO OFICIAL (Entidad)'!$K$69</f>
        <v>0.01</v>
      </c>
      <c r="M341" s="357">
        <f>L341*$O$335</f>
        <v>1099.7777777777776</v>
      </c>
      <c r="N341" s="298"/>
      <c r="O341" s="262"/>
      <c r="P341" s="263"/>
    </row>
    <row r="342" spans="2:16" x14ac:dyDescent="0.25">
      <c r="B342" s="48"/>
      <c r="C342" s="209" t="s">
        <v>137</v>
      </c>
      <c r="D342" s="167"/>
      <c r="E342" s="167"/>
      <c r="F342" s="167"/>
      <c r="G342" s="167"/>
      <c r="H342" s="167"/>
      <c r="I342" s="167"/>
      <c r="J342" s="264"/>
      <c r="K342" s="37"/>
      <c r="L342" s="188">
        <f>'PRESUPUESTO OFICIAL (Entidad)'!$K$70</f>
        <v>2.5000000000000001E-2</v>
      </c>
      <c r="M342" s="368">
        <f>L342*$O$335</f>
        <v>2749.4444444444443</v>
      </c>
      <c r="N342" s="304"/>
      <c r="O342" s="262"/>
      <c r="P342" s="263"/>
    </row>
    <row r="343" spans="2:16" x14ac:dyDescent="0.25">
      <c r="B343" s="48"/>
      <c r="C343" s="419" t="s">
        <v>108</v>
      </c>
      <c r="D343" s="314"/>
      <c r="E343" s="314"/>
      <c r="F343" s="314"/>
      <c r="G343" s="314"/>
      <c r="H343" s="314"/>
      <c r="I343" s="314"/>
      <c r="J343" s="314"/>
      <c r="K343" s="314"/>
      <c r="L343" s="314"/>
      <c r="M343" s="314"/>
      <c r="N343" s="398"/>
      <c r="O343" s="265">
        <f>SUM(M340:M342)</f>
        <v>29366.131700729791</v>
      </c>
      <c r="P343" s="266"/>
    </row>
    <row r="344" spans="2:16" x14ac:dyDescent="0.25">
      <c r="B344" s="48"/>
      <c r="C344" s="21"/>
      <c r="O344" s="22"/>
      <c r="P344" s="50"/>
    </row>
    <row r="345" spans="2:16" x14ac:dyDescent="0.25">
      <c r="B345" s="48"/>
      <c r="C345" s="397" t="s">
        <v>138</v>
      </c>
      <c r="D345" s="314"/>
      <c r="E345" s="314"/>
      <c r="F345" s="314"/>
      <c r="G345" s="314"/>
      <c r="H345" s="314"/>
      <c r="I345" s="314"/>
      <c r="J345" s="314"/>
      <c r="K345" s="314"/>
      <c r="L345" s="314"/>
      <c r="M345" s="314"/>
      <c r="N345" s="398"/>
      <c r="O345" s="267">
        <f>ROUND(O335+O343,0)</f>
        <v>139344</v>
      </c>
      <c r="P345" s="266"/>
    </row>
    <row r="346" spans="2:16" x14ac:dyDescent="0.25">
      <c r="B346" s="48"/>
      <c r="C346" s="18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20"/>
      <c r="P346" s="50"/>
    </row>
    <row r="347" spans="2:16" x14ac:dyDescent="0.25">
      <c r="B347" s="48"/>
      <c r="C347" s="21"/>
      <c r="O347" s="22"/>
      <c r="P347" s="50"/>
    </row>
    <row r="348" spans="2:16" x14ac:dyDescent="0.25">
      <c r="B348" s="48"/>
      <c r="C348" s="21"/>
      <c r="O348" s="22"/>
      <c r="P348" s="50"/>
    </row>
    <row r="349" spans="2:16" x14ac:dyDescent="0.25">
      <c r="B349" s="48"/>
      <c r="C349" s="21"/>
      <c r="H349" s="38" t="s">
        <v>139</v>
      </c>
      <c r="I349" s="38"/>
      <c r="J349" s="38"/>
      <c r="K349" s="38"/>
      <c r="O349" s="22"/>
      <c r="P349" s="50"/>
    </row>
    <row r="350" spans="2:16" x14ac:dyDescent="0.25">
      <c r="B350" s="48"/>
      <c r="C350" s="21"/>
      <c r="H350" s="38" t="s">
        <v>140</v>
      </c>
      <c r="O350" s="22"/>
      <c r="P350" s="50"/>
    </row>
    <row r="351" spans="2:16" x14ac:dyDescent="0.25">
      <c r="B351" s="48"/>
      <c r="C351" s="21"/>
      <c r="H351" s="38" t="s">
        <v>141</v>
      </c>
      <c r="O351" s="22"/>
      <c r="P351" s="50"/>
    </row>
    <row r="352" spans="2:16" x14ac:dyDescent="0.25">
      <c r="B352" s="48"/>
      <c r="C352" s="9"/>
      <c r="D352" s="39"/>
      <c r="E352" s="39"/>
      <c r="F352" s="39"/>
      <c r="G352" s="39"/>
      <c r="H352" s="38" t="s">
        <v>142</v>
      </c>
      <c r="I352" s="39"/>
      <c r="J352" s="39"/>
      <c r="K352" s="39"/>
      <c r="L352" s="39"/>
      <c r="M352" s="39"/>
      <c r="N352" s="39"/>
      <c r="O352" s="40"/>
      <c r="P352" s="55"/>
    </row>
    <row r="353" spans="2:16" x14ac:dyDescent="0.25">
      <c r="B353" s="48"/>
      <c r="C353" s="21"/>
      <c r="H353" s="204" t="s">
        <v>143</v>
      </c>
      <c r="O353" s="22"/>
      <c r="P353" s="50"/>
    </row>
    <row r="354" spans="2:16" x14ac:dyDescent="0.25">
      <c r="B354" s="48"/>
      <c r="C354" s="41" t="s">
        <v>144</v>
      </c>
      <c r="D354" s="166"/>
      <c r="E354" s="166"/>
      <c r="F354" s="166"/>
      <c r="G354" s="166"/>
      <c r="H354" s="166"/>
      <c r="I354" s="166"/>
      <c r="J354" s="166"/>
      <c r="K354" s="166"/>
      <c r="L354" s="166"/>
      <c r="M354" s="166"/>
      <c r="N354" s="166"/>
      <c r="O354" s="42"/>
      <c r="P354" s="50"/>
    </row>
    <row r="355" spans="2:16" x14ac:dyDescent="0.25">
      <c r="B355" s="48"/>
      <c r="C355" s="374"/>
      <c r="D355" s="297"/>
      <c r="E355" s="297"/>
      <c r="F355" s="297"/>
      <c r="G355" s="297"/>
      <c r="H355" s="297"/>
      <c r="I355" s="297"/>
      <c r="J355" s="297"/>
      <c r="K355" s="297"/>
      <c r="L355" s="297"/>
      <c r="M355" s="297"/>
      <c r="N355" s="297"/>
      <c r="O355" s="355"/>
      <c r="P355" s="55"/>
    </row>
    <row r="356" spans="2:16" x14ac:dyDescent="0.25">
      <c r="B356" s="48"/>
      <c r="C356" s="374"/>
      <c r="D356" s="297"/>
      <c r="E356" s="297"/>
      <c r="F356" s="297"/>
      <c r="G356" s="297"/>
      <c r="H356" s="297"/>
      <c r="I356" s="297"/>
      <c r="J356" s="297"/>
      <c r="K356" s="297"/>
      <c r="L356" s="297"/>
      <c r="M356" s="297"/>
      <c r="N356" s="297"/>
      <c r="O356" s="355"/>
      <c r="P356" s="55"/>
    </row>
    <row r="357" spans="2:16" x14ac:dyDescent="0.25">
      <c r="B357" s="48"/>
      <c r="C357" s="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40"/>
      <c r="P357" s="55"/>
    </row>
    <row r="358" spans="2:16" x14ac:dyDescent="0.25">
      <c r="B358" s="48"/>
      <c r="C358" s="43" t="s">
        <v>145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40"/>
      <c r="P358" s="55"/>
    </row>
    <row r="359" spans="2:16" ht="12.75" customHeight="1" x14ac:dyDescent="0.25">
      <c r="B359" s="48"/>
      <c r="C359" s="366" t="s">
        <v>146</v>
      </c>
      <c r="D359" s="359"/>
      <c r="E359" s="359"/>
      <c r="F359" s="359"/>
      <c r="G359" s="359"/>
      <c r="H359" s="359"/>
      <c r="I359" s="359"/>
      <c r="J359" s="359"/>
      <c r="K359" s="359"/>
      <c r="L359" s="359"/>
      <c r="M359" s="359"/>
      <c r="N359" s="359"/>
      <c r="O359" s="362"/>
      <c r="P359" s="62"/>
    </row>
    <row r="360" spans="2:16" ht="28.5" customHeight="1" x14ac:dyDescent="0.25">
      <c r="B360" s="48"/>
      <c r="C360" s="363"/>
      <c r="D360" s="359"/>
      <c r="E360" s="359"/>
      <c r="F360" s="359"/>
      <c r="G360" s="359"/>
      <c r="H360" s="359"/>
      <c r="I360" s="359"/>
      <c r="J360" s="359"/>
      <c r="K360" s="359"/>
      <c r="L360" s="359"/>
      <c r="M360" s="359"/>
      <c r="N360" s="359"/>
      <c r="O360" s="362"/>
      <c r="P360" s="62"/>
    </row>
    <row r="361" spans="2:16" ht="12.9" customHeight="1" x14ac:dyDescent="0.25">
      <c r="B361" s="48"/>
      <c r="C361" s="361" t="s">
        <v>147</v>
      </c>
      <c r="D361" s="359"/>
      <c r="E361" s="359"/>
      <c r="F361" s="359"/>
      <c r="G361" s="359"/>
      <c r="H361" s="359"/>
      <c r="I361" s="359"/>
      <c r="J361" s="359"/>
      <c r="K361" s="359"/>
      <c r="L361" s="359"/>
      <c r="M361" s="359"/>
      <c r="N361" s="359"/>
      <c r="O361" s="362"/>
      <c r="P361" s="62"/>
    </row>
    <row r="362" spans="2:16" ht="32.25" customHeight="1" x14ac:dyDescent="0.25">
      <c r="B362" s="48"/>
      <c r="C362" s="363"/>
      <c r="D362" s="359"/>
      <c r="E362" s="359"/>
      <c r="F362" s="359"/>
      <c r="G362" s="359"/>
      <c r="H362" s="359"/>
      <c r="I362" s="359"/>
      <c r="J362" s="359"/>
      <c r="K362" s="359"/>
      <c r="L362" s="359"/>
      <c r="M362" s="359"/>
      <c r="N362" s="359"/>
      <c r="O362" s="362"/>
      <c r="P362" s="62"/>
    </row>
    <row r="363" spans="2:16" x14ac:dyDescent="0.25">
      <c r="B363" s="48"/>
      <c r="C363" s="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40"/>
      <c r="P363" s="55"/>
    </row>
    <row r="364" spans="2:16" x14ac:dyDescent="0.25">
      <c r="B364" s="48"/>
      <c r="C364" s="21"/>
      <c r="H364" s="38" t="s">
        <v>139</v>
      </c>
      <c r="O364" s="22"/>
      <c r="P364" s="50"/>
    </row>
    <row r="365" spans="2:16" x14ac:dyDescent="0.25">
      <c r="B365" s="48"/>
      <c r="C365" s="21"/>
      <c r="H365" s="204" t="s">
        <v>140</v>
      </c>
      <c r="I365" s="26"/>
      <c r="J365" s="26"/>
      <c r="K365" s="26"/>
      <c r="O365" s="22"/>
      <c r="P365" s="50"/>
    </row>
    <row r="366" spans="2:16" x14ac:dyDescent="0.25">
      <c r="B366" s="48"/>
      <c r="C366" s="21"/>
      <c r="H366" s="204" t="s">
        <v>148</v>
      </c>
      <c r="I366" s="216"/>
      <c r="J366" s="216"/>
      <c r="K366" s="216"/>
      <c r="O366" s="22"/>
      <c r="P366" s="50"/>
    </row>
    <row r="367" spans="2:16" x14ac:dyDescent="0.25">
      <c r="B367" s="48"/>
      <c r="C367" s="44"/>
      <c r="D367" s="39"/>
      <c r="E367" s="39"/>
      <c r="F367" s="39"/>
      <c r="G367" s="39"/>
      <c r="H367" s="204" t="s">
        <v>142</v>
      </c>
      <c r="L367" s="39"/>
      <c r="M367" s="39"/>
      <c r="N367" s="39"/>
      <c r="O367" s="40"/>
      <c r="P367" s="55"/>
    </row>
    <row r="368" spans="2:16" ht="17.25" customHeight="1" x14ac:dyDescent="0.25">
      <c r="B368" s="48"/>
      <c r="C368" s="44"/>
      <c r="D368" s="216"/>
      <c r="E368" s="216"/>
      <c r="K368" s="409"/>
      <c r="L368" s="359"/>
      <c r="M368" s="359"/>
      <c r="N368" s="359"/>
      <c r="O368" s="362"/>
      <c r="P368" s="63"/>
    </row>
    <row r="369" spans="2:16" ht="18.75" customHeight="1" x14ac:dyDescent="0.25">
      <c r="B369" s="48"/>
      <c r="C369" s="420"/>
      <c r="D369" s="342"/>
      <c r="E369" s="342"/>
      <c r="F369" s="32"/>
      <c r="G369" s="32"/>
      <c r="H369" s="32"/>
      <c r="I369" s="32"/>
      <c r="J369" s="32"/>
      <c r="K369" s="342"/>
      <c r="L369" s="342"/>
      <c r="M369" s="342"/>
      <c r="N369" s="342"/>
      <c r="O369" s="350"/>
      <c r="P369" s="63"/>
    </row>
    <row r="370" spans="2:16" x14ac:dyDescent="0.25">
      <c r="B370" s="64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6"/>
    </row>
    <row r="372" spans="2:16" x14ac:dyDescent="0.25">
      <c r="B372" s="45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7"/>
    </row>
    <row r="373" spans="2:16" ht="48" customHeight="1" x14ac:dyDescent="0.25">
      <c r="B373" s="48"/>
      <c r="C373" s="410" t="s">
        <v>80</v>
      </c>
      <c r="D373" s="297"/>
      <c r="E373" s="297"/>
      <c r="F373" s="297"/>
      <c r="G373" s="297"/>
      <c r="H373" s="297"/>
      <c r="I373" s="297"/>
      <c r="J373" s="297"/>
      <c r="K373" s="297"/>
      <c r="L373" s="297"/>
      <c r="M373" s="297"/>
      <c r="N373" s="297"/>
      <c r="O373" s="298"/>
      <c r="P373" s="49"/>
    </row>
    <row r="374" spans="2:16" x14ac:dyDescent="0.25">
      <c r="B374" s="48"/>
      <c r="P374" s="50"/>
    </row>
    <row r="375" spans="2:16" x14ac:dyDescent="0.25">
      <c r="B375" s="48"/>
      <c r="C375" s="399"/>
      <c r="D375" s="416"/>
      <c r="E375" s="344"/>
      <c r="F375" s="344"/>
      <c r="G375" s="344"/>
      <c r="H375" s="344"/>
      <c r="I375" s="344"/>
      <c r="J375" s="344"/>
      <c r="K375" s="345"/>
      <c r="L375" s="402"/>
      <c r="M375" s="344"/>
      <c r="N375" s="344"/>
      <c r="O375" s="384"/>
      <c r="P375" s="51"/>
    </row>
    <row r="376" spans="2:16" x14ac:dyDescent="0.25">
      <c r="B376" s="48"/>
      <c r="C376" s="400"/>
      <c r="D376" s="358" t="s">
        <v>81</v>
      </c>
      <c r="E376" s="359"/>
      <c r="F376" s="359"/>
      <c r="G376" s="359"/>
      <c r="H376" s="359"/>
      <c r="I376" s="359"/>
      <c r="J376" s="359"/>
      <c r="K376" s="353"/>
      <c r="L376" s="378"/>
      <c r="M376" s="311"/>
      <c r="N376" s="311"/>
      <c r="O376" s="348"/>
      <c r="P376" s="51"/>
    </row>
    <row r="377" spans="2:16" x14ac:dyDescent="0.25">
      <c r="B377" s="48"/>
      <c r="C377" s="400"/>
      <c r="D377" s="358"/>
      <c r="E377" s="359"/>
      <c r="F377" s="359"/>
      <c r="G377" s="359"/>
      <c r="H377" s="359"/>
      <c r="I377" s="359"/>
      <c r="J377" s="359"/>
      <c r="K377" s="353"/>
      <c r="L377" s="382" t="s">
        <v>82</v>
      </c>
      <c r="M377" s="375"/>
      <c r="N377" s="376"/>
      <c r="O377" s="377"/>
      <c r="P377" s="51"/>
    </row>
    <row r="378" spans="2:16" x14ac:dyDescent="0.25">
      <c r="B378" s="48"/>
      <c r="C378" s="400"/>
      <c r="D378" s="358" t="s">
        <v>83</v>
      </c>
      <c r="E378" s="359"/>
      <c r="F378" s="359"/>
      <c r="G378" s="359"/>
      <c r="H378" s="359"/>
      <c r="I378" s="359"/>
      <c r="J378" s="359"/>
      <c r="K378" s="353"/>
      <c r="L378" s="325"/>
      <c r="M378" s="378"/>
      <c r="N378" s="311"/>
      <c r="O378" s="348"/>
      <c r="P378" s="52"/>
    </row>
    <row r="379" spans="2:16" ht="12.75" customHeight="1" x14ac:dyDescent="0.25">
      <c r="B379" s="48"/>
      <c r="C379" s="400"/>
      <c r="D379" s="389"/>
      <c r="E379" s="359"/>
      <c r="F379" s="359"/>
      <c r="G379" s="359"/>
      <c r="H379" s="359"/>
      <c r="I379" s="359"/>
      <c r="J379" s="359"/>
      <c r="K379" s="353"/>
      <c r="L379" s="379" t="s">
        <v>84</v>
      </c>
      <c r="M379" s="379">
        <v>5</v>
      </c>
      <c r="N379" s="379" t="s">
        <v>85</v>
      </c>
      <c r="O379" s="364">
        <v>26</v>
      </c>
      <c r="P379" s="51"/>
    </row>
    <row r="380" spans="2:16" x14ac:dyDescent="0.25">
      <c r="B380" s="48"/>
      <c r="C380" s="400"/>
      <c r="D380" s="390"/>
      <c r="E380" s="359"/>
      <c r="F380" s="359"/>
      <c r="G380" s="359"/>
      <c r="H380" s="359"/>
      <c r="I380" s="359"/>
      <c r="J380" s="359"/>
      <c r="K380" s="353"/>
      <c r="L380" s="380"/>
      <c r="M380" s="380"/>
      <c r="N380" s="380"/>
      <c r="O380" s="365"/>
      <c r="P380" s="51"/>
    </row>
    <row r="381" spans="2:16" x14ac:dyDescent="0.25">
      <c r="B381" s="48"/>
      <c r="C381" s="400"/>
      <c r="D381" s="358" t="s">
        <v>86</v>
      </c>
      <c r="E381" s="359"/>
      <c r="F381" s="359"/>
      <c r="G381" s="359"/>
      <c r="H381" s="359"/>
      <c r="I381" s="359"/>
      <c r="J381" s="359"/>
      <c r="K381" s="353"/>
      <c r="L381" s="380"/>
      <c r="M381" s="380"/>
      <c r="N381" s="380"/>
      <c r="O381" s="365"/>
      <c r="P381" s="51"/>
    </row>
    <row r="382" spans="2:16" x14ac:dyDescent="0.25">
      <c r="B382" s="48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3"/>
      <c r="N382" s="3"/>
      <c r="O382" s="4"/>
      <c r="P382" s="53"/>
    </row>
    <row r="383" spans="2:16" x14ac:dyDescent="0.25">
      <c r="B383" s="48"/>
      <c r="C383" s="5"/>
      <c r="D383" s="171"/>
      <c r="E383" s="171"/>
      <c r="F383" s="171"/>
      <c r="G383" s="171"/>
      <c r="H383" s="171"/>
      <c r="I383" s="171"/>
      <c r="J383" s="171"/>
      <c r="K383" s="171"/>
      <c r="L383" s="6" t="s">
        <v>87</v>
      </c>
      <c r="M383" s="7" t="s">
        <v>88</v>
      </c>
      <c r="N383" s="7" t="s">
        <v>89</v>
      </c>
      <c r="O383" s="8" t="s">
        <v>90</v>
      </c>
      <c r="P383" s="52"/>
    </row>
    <row r="384" spans="2:16" x14ac:dyDescent="0.25">
      <c r="B384" s="48"/>
      <c r="C384" s="9"/>
      <c r="D384" s="170"/>
      <c r="E384" s="170"/>
      <c r="F384" s="170"/>
      <c r="G384" s="170"/>
      <c r="H384" s="170"/>
      <c r="I384" s="170"/>
      <c r="J384" s="170"/>
      <c r="K384" s="170"/>
      <c r="L384" s="10"/>
      <c r="M384" s="11"/>
      <c r="N384" s="11"/>
      <c r="O384" s="12"/>
      <c r="P384" s="54"/>
    </row>
    <row r="385" spans="2:16" ht="18" customHeight="1" x14ac:dyDescent="0.25">
      <c r="B385" s="48"/>
      <c r="C385" s="391" t="s">
        <v>91</v>
      </c>
      <c r="D385" s="359"/>
      <c r="E385" s="359"/>
      <c r="F385" s="359"/>
      <c r="G385" s="170" t="s">
        <v>92</v>
      </c>
      <c r="H385" s="170"/>
      <c r="I385" s="170" t="s">
        <v>93</v>
      </c>
      <c r="K385" s="170"/>
      <c r="L385" s="10"/>
      <c r="O385" s="13"/>
      <c r="P385" s="54"/>
    </row>
    <row r="386" spans="2:16" x14ac:dyDescent="0.25">
      <c r="B386" s="48"/>
      <c r="C386" s="14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6"/>
      <c r="P386" s="55"/>
    </row>
    <row r="387" spans="2:16" x14ac:dyDescent="0.25">
      <c r="B387" s="48"/>
      <c r="C387" s="209"/>
      <c r="D387" s="167"/>
      <c r="E387" s="167"/>
      <c r="F387" s="167"/>
      <c r="G387" s="167"/>
      <c r="H387" s="167"/>
      <c r="I387" s="167"/>
      <c r="J387" s="167"/>
      <c r="K387" s="167"/>
      <c r="L387" s="167"/>
      <c r="M387" s="167"/>
      <c r="N387" s="167"/>
      <c r="O387" s="17"/>
      <c r="P387" s="50"/>
    </row>
    <row r="388" spans="2:16" x14ac:dyDescent="0.25">
      <c r="B388" s="48"/>
      <c r="C388" s="18"/>
      <c r="D388" s="19"/>
      <c r="E388" s="19"/>
      <c r="F388" s="19"/>
      <c r="G388" s="19"/>
      <c r="H388" s="19"/>
      <c r="K388" s="19"/>
      <c r="L388" s="19"/>
      <c r="M388" s="19"/>
      <c r="N388" s="19"/>
      <c r="O388" s="20"/>
      <c r="P388" s="50"/>
    </row>
    <row r="389" spans="2:16" x14ac:dyDescent="0.25">
      <c r="B389" s="48"/>
      <c r="C389" s="411" t="s">
        <v>94</v>
      </c>
      <c r="D389" s="412"/>
      <c r="E389" s="412"/>
      <c r="F389" s="412"/>
      <c r="G389" s="412"/>
      <c r="H389" s="412"/>
      <c r="I389" s="412"/>
      <c r="J389" s="412"/>
      <c r="K389" s="412"/>
      <c r="L389" s="412"/>
      <c r="M389" s="412"/>
      <c r="N389" s="412"/>
      <c r="O389" s="413"/>
      <c r="P389" s="56"/>
    </row>
    <row r="390" spans="2:16" x14ac:dyDescent="0.25">
      <c r="B390" s="48"/>
      <c r="C390" s="21"/>
      <c r="O390" s="22"/>
      <c r="P390" s="50"/>
    </row>
    <row r="391" spans="2:16" x14ac:dyDescent="0.25">
      <c r="B391" s="48"/>
      <c r="C391" s="206" t="s">
        <v>95</v>
      </c>
      <c r="D391" s="418" t="s">
        <v>9</v>
      </c>
      <c r="E391" s="308"/>
      <c r="F391" s="308"/>
      <c r="G391" s="308"/>
      <c r="H391" s="308"/>
      <c r="I391" s="308"/>
      <c r="J391" s="308"/>
      <c r="K391" s="308"/>
      <c r="L391" s="309"/>
      <c r="M391" s="415" t="s">
        <v>96</v>
      </c>
      <c r="N391" s="309"/>
      <c r="O391" s="206" t="s">
        <v>11</v>
      </c>
      <c r="P391" s="57"/>
    </row>
    <row r="392" spans="2:16" ht="30" customHeight="1" x14ac:dyDescent="0.25">
      <c r="B392" s="48"/>
      <c r="C392" s="210">
        <f>'PRESUPUESTO OFICIAL (Entidad)'!D20</f>
        <v>2.2000000000000002</v>
      </c>
      <c r="D392" s="406" t="str">
        <f>'PRESUPUESTO OFICIAL (Entidad)'!G20</f>
        <v>Concreto de limpieza 2.000 psi</v>
      </c>
      <c r="E392" s="303"/>
      <c r="F392" s="303"/>
      <c r="G392" s="303"/>
      <c r="H392" s="303"/>
      <c r="I392" s="303"/>
      <c r="J392" s="303"/>
      <c r="K392" s="303"/>
      <c r="L392" s="371"/>
      <c r="M392" s="370" t="str">
        <f>'PRESUPUESTO OFICIAL (Entidad)'!H20</f>
        <v>m3</v>
      </c>
      <c r="N392" s="371"/>
      <c r="O392" s="23">
        <f>'PRESUPUESTO OFICIAL (Entidad)'!I20</f>
        <v>0.25</v>
      </c>
      <c r="P392" s="58"/>
    </row>
    <row r="393" spans="2:16" x14ac:dyDescent="0.25">
      <c r="B393" s="48"/>
      <c r="C393" s="383" t="s">
        <v>97</v>
      </c>
      <c r="D393" s="344"/>
      <c r="E393" s="344"/>
      <c r="F393" s="344"/>
      <c r="G393" s="344"/>
      <c r="H393" s="344"/>
      <c r="I393" s="344"/>
      <c r="J393" s="344"/>
      <c r="K393" s="344"/>
      <c r="L393" s="344"/>
      <c r="M393" s="344"/>
      <c r="N393" s="344"/>
      <c r="O393" s="384"/>
      <c r="P393" s="59"/>
    </row>
    <row r="394" spans="2:16" x14ac:dyDescent="0.25">
      <c r="B394" s="48"/>
      <c r="C394" s="363"/>
      <c r="D394" s="359"/>
      <c r="E394" s="359"/>
      <c r="F394" s="359"/>
      <c r="G394" s="359"/>
      <c r="H394" s="359"/>
      <c r="I394" s="359"/>
      <c r="J394" s="359"/>
      <c r="K394" s="359"/>
      <c r="L394" s="359"/>
      <c r="M394" s="359"/>
      <c r="N394" s="359"/>
      <c r="O394" s="362"/>
      <c r="P394" s="59"/>
    </row>
    <row r="395" spans="2:16" x14ac:dyDescent="0.25">
      <c r="B395" s="48"/>
      <c r="C395" s="385"/>
      <c r="D395" s="342"/>
      <c r="E395" s="342"/>
      <c r="F395" s="342"/>
      <c r="G395" s="342"/>
      <c r="H395" s="342"/>
      <c r="I395" s="342"/>
      <c r="J395" s="342"/>
      <c r="K395" s="342"/>
      <c r="L395" s="342"/>
      <c r="M395" s="342"/>
      <c r="N395" s="342"/>
      <c r="O395" s="350"/>
      <c r="P395" s="59"/>
    </row>
    <row r="396" spans="2:16" x14ac:dyDescent="0.25">
      <c r="B396" s="48"/>
      <c r="C396" s="401" t="s">
        <v>9</v>
      </c>
      <c r="D396" s="308"/>
      <c r="E396" s="308"/>
      <c r="F396" s="308"/>
      <c r="G396" s="317"/>
      <c r="H396" s="387" t="s">
        <v>98</v>
      </c>
      <c r="I396" s="308"/>
      <c r="J396" s="405" t="s">
        <v>99</v>
      </c>
      <c r="K396" s="312"/>
      <c r="L396" s="208" t="s">
        <v>100</v>
      </c>
      <c r="M396" s="394" t="s">
        <v>101</v>
      </c>
      <c r="N396" s="317"/>
      <c r="O396" s="24" t="s">
        <v>102</v>
      </c>
      <c r="P396" s="60"/>
    </row>
    <row r="397" spans="2:16" x14ac:dyDescent="0.25">
      <c r="B397" s="48"/>
      <c r="C397" s="386" t="s">
        <v>103</v>
      </c>
      <c r="D397" s="297"/>
      <c r="E397" s="297"/>
      <c r="F397" s="297"/>
      <c r="G397" s="298"/>
      <c r="H397" s="373" t="s">
        <v>104</v>
      </c>
      <c r="I397" s="298"/>
      <c r="J397" s="373" t="s">
        <v>105</v>
      </c>
      <c r="K397" s="298"/>
      <c r="L397" s="244">
        <v>4325</v>
      </c>
      <c r="M397" s="369">
        <v>1</v>
      </c>
      <c r="N397" s="298"/>
      <c r="O397" s="245">
        <f>IF(M397=0,0,L397/M397)</f>
        <v>4325</v>
      </c>
      <c r="P397" s="246"/>
    </row>
    <row r="398" spans="2:16" x14ac:dyDescent="0.25">
      <c r="B398" s="48"/>
      <c r="C398" s="386" t="s">
        <v>159</v>
      </c>
      <c r="D398" s="297"/>
      <c r="E398" s="297"/>
      <c r="F398" s="297"/>
      <c r="G398" s="298"/>
      <c r="H398" s="373" t="s">
        <v>104</v>
      </c>
      <c r="I398" s="298"/>
      <c r="J398" s="373" t="s">
        <v>107</v>
      </c>
      <c r="K398" s="298"/>
      <c r="L398" s="244">
        <v>11250</v>
      </c>
      <c r="M398" s="369">
        <f>M421/8</f>
        <v>0.4375</v>
      </c>
      <c r="N398" s="298"/>
      <c r="O398" s="245">
        <f>IF(M398=0,0,L398/M398)</f>
        <v>25714.285714285714</v>
      </c>
      <c r="P398" s="246"/>
    </row>
    <row r="399" spans="2:16" x14ac:dyDescent="0.25">
      <c r="B399" s="48"/>
      <c r="C399" s="408"/>
      <c r="D399" s="303"/>
      <c r="E399" s="303"/>
      <c r="F399" s="303"/>
      <c r="G399" s="304"/>
      <c r="H399" s="393"/>
      <c r="I399" s="304"/>
      <c r="J399" s="393"/>
      <c r="K399" s="304"/>
      <c r="L399" s="247"/>
      <c r="M399" s="407"/>
      <c r="N399" s="304"/>
      <c r="O399" s="245"/>
      <c r="P399" s="246"/>
    </row>
    <row r="400" spans="2:16" x14ac:dyDescent="0.25">
      <c r="B400" s="48"/>
      <c r="C400" s="212" t="s">
        <v>108</v>
      </c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13"/>
      <c r="O400" s="248">
        <f>SUM(O397:O399)</f>
        <v>30039.285714285714</v>
      </c>
      <c r="P400" s="249"/>
    </row>
    <row r="401" spans="2:16" ht="13.5" customHeight="1" x14ac:dyDescent="0.25">
      <c r="B401" s="48"/>
      <c r="C401" s="383" t="s">
        <v>109</v>
      </c>
      <c r="D401" s="344"/>
      <c r="E401" s="344"/>
      <c r="F401" s="344"/>
      <c r="G401" s="344"/>
      <c r="H401" s="344"/>
      <c r="I401" s="344"/>
      <c r="J401" s="344"/>
      <c r="K401" s="344"/>
      <c r="L401" s="344"/>
      <c r="M401" s="344"/>
      <c r="N401" s="344"/>
      <c r="O401" s="384"/>
      <c r="P401" s="59"/>
    </row>
    <row r="402" spans="2:16" x14ac:dyDescent="0.25">
      <c r="B402" s="48"/>
      <c r="C402" s="363"/>
      <c r="D402" s="359"/>
      <c r="E402" s="359"/>
      <c r="F402" s="359"/>
      <c r="G402" s="359"/>
      <c r="H402" s="359"/>
      <c r="I402" s="359"/>
      <c r="J402" s="359"/>
      <c r="K402" s="359"/>
      <c r="L402" s="359"/>
      <c r="M402" s="359"/>
      <c r="N402" s="359"/>
      <c r="O402" s="362"/>
      <c r="P402" s="59"/>
    </row>
    <row r="403" spans="2:16" x14ac:dyDescent="0.25">
      <c r="B403" s="48"/>
      <c r="C403" s="385"/>
      <c r="D403" s="342"/>
      <c r="E403" s="342"/>
      <c r="F403" s="342"/>
      <c r="G403" s="342"/>
      <c r="H403" s="342"/>
      <c r="I403" s="342"/>
      <c r="J403" s="342"/>
      <c r="K403" s="342"/>
      <c r="L403" s="342"/>
      <c r="M403" s="342"/>
      <c r="N403" s="342"/>
      <c r="O403" s="350"/>
      <c r="P403" s="59"/>
    </row>
    <row r="404" spans="2:16" x14ac:dyDescent="0.25">
      <c r="B404" s="48"/>
      <c r="C404" s="401" t="s">
        <v>9</v>
      </c>
      <c r="D404" s="308"/>
      <c r="E404" s="308"/>
      <c r="F404" s="308"/>
      <c r="G404" s="308"/>
      <c r="H404" s="308"/>
      <c r="I404" s="308"/>
      <c r="J404" s="317"/>
      <c r="K404" s="215" t="s">
        <v>96</v>
      </c>
      <c r="L404" s="208" t="s">
        <v>11</v>
      </c>
      <c r="M404" s="394" t="s">
        <v>110</v>
      </c>
      <c r="N404" s="317"/>
      <c r="O404" s="24" t="s">
        <v>102</v>
      </c>
      <c r="P404" s="60"/>
    </row>
    <row r="405" spans="2:16" x14ac:dyDescent="0.25">
      <c r="B405" s="48"/>
      <c r="C405" s="386" t="s">
        <v>160</v>
      </c>
      <c r="D405" s="297"/>
      <c r="E405" s="297"/>
      <c r="F405" s="297"/>
      <c r="G405" s="297"/>
      <c r="H405" s="297"/>
      <c r="I405" s="297"/>
      <c r="J405" s="298"/>
      <c r="K405" s="165" t="s">
        <v>161</v>
      </c>
      <c r="L405" s="250">
        <v>5.78</v>
      </c>
      <c r="M405" s="360">
        <v>33951.277999999998</v>
      </c>
      <c r="N405" s="298"/>
      <c r="O405" s="245">
        <f>L405*M405</f>
        <v>196238.38683999999</v>
      </c>
      <c r="P405" s="246"/>
    </row>
    <row r="406" spans="2:16" x14ac:dyDescent="0.25">
      <c r="B406" s="48"/>
      <c r="C406" s="386" t="s">
        <v>162</v>
      </c>
      <c r="D406" s="297"/>
      <c r="E406" s="297"/>
      <c r="F406" s="297"/>
      <c r="G406" s="297"/>
      <c r="H406" s="297"/>
      <c r="I406" s="297"/>
      <c r="J406" s="298"/>
      <c r="K406" s="165" t="s">
        <v>26</v>
      </c>
      <c r="L406" s="250">
        <v>0.57999999999999996</v>
      </c>
      <c r="M406" s="360">
        <v>94863.865000000005</v>
      </c>
      <c r="N406" s="298"/>
      <c r="O406" s="245">
        <f>L406*M406</f>
        <v>55021.041700000002</v>
      </c>
      <c r="P406" s="246"/>
    </row>
    <row r="407" spans="2:16" x14ac:dyDescent="0.25">
      <c r="B407" s="48"/>
      <c r="C407" s="386" t="s">
        <v>163</v>
      </c>
      <c r="D407" s="297"/>
      <c r="E407" s="297"/>
      <c r="F407" s="297"/>
      <c r="G407" s="297"/>
      <c r="H407" s="297"/>
      <c r="I407" s="297"/>
      <c r="J407" s="298"/>
      <c r="K407" s="165" t="s">
        <v>26</v>
      </c>
      <c r="L407" s="250">
        <v>0.89</v>
      </c>
      <c r="M407" s="360">
        <v>114835.205</v>
      </c>
      <c r="N407" s="298"/>
      <c r="O407" s="245">
        <f>L407*M407</f>
        <v>102203.33245</v>
      </c>
      <c r="P407" s="246"/>
    </row>
    <row r="408" spans="2:16" x14ac:dyDescent="0.25">
      <c r="B408" s="48"/>
      <c r="C408" s="408" t="s">
        <v>164</v>
      </c>
      <c r="D408" s="303"/>
      <c r="E408" s="303"/>
      <c r="F408" s="303"/>
      <c r="G408" s="303"/>
      <c r="H408" s="303"/>
      <c r="I408" s="303"/>
      <c r="J408" s="304"/>
      <c r="K408" s="185" t="s">
        <v>26</v>
      </c>
      <c r="L408" s="252">
        <v>0.19</v>
      </c>
      <c r="M408" s="417">
        <v>5991.402</v>
      </c>
      <c r="N408" s="304"/>
      <c r="O408" s="253">
        <f>L408*M408</f>
        <v>1138.3663799999999</v>
      </c>
      <c r="P408" s="246"/>
    </row>
    <row r="409" spans="2:16" x14ac:dyDescent="0.25">
      <c r="B409" s="48"/>
      <c r="C409" s="212" t="s">
        <v>108</v>
      </c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13"/>
      <c r="O409" s="254">
        <f>SUM(O405:O408)</f>
        <v>354601.12737</v>
      </c>
      <c r="P409" s="246"/>
    </row>
    <row r="410" spans="2:16" x14ac:dyDescent="0.25">
      <c r="B410" s="48"/>
      <c r="C410" s="383" t="s">
        <v>116</v>
      </c>
      <c r="D410" s="344"/>
      <c r="E410" s="344"/>
      <c r="F410" s="344"/>
      <c r="G410" s="344"/>
      <c r="H410" s="344"/>
      <c r="I410" s="344"/>
      <c r="J410" s="344"/>
      <c r="K410" s="344"/>
      <c r="L410" s="344"/>
      <c r="M410" s="344"/>
      <c r="N410" s="344"/>
      <c r="O410" s="384"/>
      <c r="P410" s="59"/>
    </row>
    <row r="411" spans="2:16" x14ac:dyDescent="0.25">
      <c r="B411" s="48"/>
      <c r="C411" s="363"/>
      <c r="D411" s="359"/>
      <c r="E411" s="359"/>
      <c r="F411" s="359"/>
      <c r="G411" s="359"/>
      <c r="H411" s="359"/>
      <c r="I411" s="359"/>
      <c r="J411" s="359"/>
      <c r="K411" s="359"/>
      <c r="L411" s="359"/>
      <c r="M411" s="359"/>
      <c r="N411" s="359"/>
      <c r="O411" s="362"/>
      <c r="P411" s="59"/>
    </row>
    <row r="412" spans="2:16" x14ac:dyDescent="0.25">
      <c r="B412" s="48"/>
      <c r="C412" s="385"/>
      <c r="D412" s="342"/>
      <c r="E412" s="342"/>
      <c r="F412" s="342"/>
      <c r="G412" s="342"/>
      <c r="H412" s="342"/>
      <c r="I412" s="342"/>
      <c r="J412" s="342"/>
      <c r="K412" s="342"/>
      <c r="L412" s="342"/>
      <c r="M412" s="342"/>
      <c r="N412" s="342"/>
      <c r="O412" s="350"/>
      <c r="P412" s="59"/>
    </row>
    <row r="413" spans="2:16" ht="28.5" customHeight="1" x14ac:dyDescent="0.25">
      <c r="B413" s="48"/>
      <c r="C413" s="403" t="s">
        <v>117</v>
      </c>
      <c r="D413" s="308"/>
      <c r="E413" s="308"/>
      <c r="F413" s="308"/>
      <c r="G413" s="308"/>
      <c r="H413" s="308"/>
      <c r="I413" s="308"/>
      <c r="J413" s="205" t="s">
        <v>118</v>
      </c>
      <c r="K413" s="28" t="s">
        <v>119</v>
      </c>
      <c r="L413" s="29" t="s">
        <v>120</v>
      </c>
      <c r="M413" s="394" t="s">
        <v>121</v>
      </c>
      <c r="N413" s="317"/>
      <c r="O413" s="24" t="s">
        <v>102</v>
      </c>
      <c r="P413" s="60"/>
    </row>
    <row r="414" spans="2:16" x14ac:dyDescent="0.25">
      <c r="B414" s="48"/>
      <c r="C414" s="367" t="s">
        <v>122</v>
      </c>
      <c r="D414" s="297"/>
      <c r="E414" s="297"/>
      <c r="F414" s="297"/>
      <c r="G414" s="297"/>
      <c r="H414" s="297"/>
      <c r="I414" s="297"/>
      <c r="J414" s="214"/>
      <c r="K414" s="30"/>
      <c r="L414" s="214"/>
      <c r="M414" s="372"/>
      <c r="N414" s="298"/>
      <c r="O414" s="245">
        <v>0</v>
      </c>
      <c r="P414" s="246"/>
    </row>
    <row r="415" spans="2:16" x14ac:dyDescent="0.25">
      <c r="B415" s="48"/>
      <c r="C415" s="396"/>
      <c r="D415" s="303"/>
      <c r="E415" s="303"/>
      <c r="F415" s="303"/>
      <c r="G415" s="303"/>
      <c r="H415" s="303"/>
      <c r="I415" s="303"/>
      <c r="J415" s="31"/>
      <c r="K415" s="32"/>
      <c r="L415" s="31"/>
      <c r="M415" s="404"/>
      <c r="N415" s="304"/>
      <c r="O415" s="255"/>
      <c r="P415" s="246"/>
    </row>
    <row r="416" spans="2:16" x14ac:dyDescent="0.25">
      <c r="B416" s="48"/>
      <c r="C416" s="212" t="s">
        <v>108</v>
      </c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13"/>
      <c r="O416" s="248">
        <f>SUM(O414:O415)</f>
        <v>0</v>
      </c>
      <c r="P416" s="249"/>
    </row>
    <row r="417" spans="2:16" x14ac:dyDescent="0.25">
      <c r="B417" s="48"/>
      <c r="C417" s="383" t="s">
        <v>123</v>
      </c>
      <c r="D417" s="344"/>
      <c r="E417" s="344"/>
      <c r="F417" s="344"/>
      <c r="G417" s="344"/>
      <c r="H417" s="344"/>
      <c r="I417" s="344"/>
      <c r="J417" s="344"/>
      <c r="K417" s="344"/>
      <c r="L417" s="344"/>
      <c r="M417" s="344"/>
      <c r="N417" s="344"/>
      <c r="O417" s="384"/>
      <c r="P417" s="59"/>
    </row>
    <row r="418" spans="2:16" x14ac:dyDescent="0.25">
      <c r="B418" s="48"/>
      <c r="C418" s="363"/>
      <c r="D418" s="359"/>
      <c r="E418" s="359"/>
      <c r="F418" s="359"/>
      <c r="G418" s="359"/>
      <c r="H418" s="359"/>
      <c r="I418" s="359"/>
      <c r="J418" s="359"/>
      <c r="K418" s="359"/>
      <c r="L418" s="359"/>
      <c r="M418" s="359"/>
      <c r="N418" s="359"/>
      <c r="O418" s="362"/>
      <c r="P418" s="59"/>
    </row>
    <row r="419" spans="2:16" x14ac:dyDescent="0.25">
      <c r="B419" s="48"/>
      <c r="C419" s="385"/>
      <c r="D419" s="342"/>
      <c r="E419" s="342"/>
      <c r="F419" s="342"/>
      <c r="G419" s="342"/>
      <c r="H419" s="342"/>
      <c r="I419" s="342"/>
      <c r="J419" s="342"/>
      <c r="K419" s="342"/>
      <c r="L419" s="342"/>
      <c r="M419" s="342"/>
      <c r="N419" s="342"/>
      <c r="O419" s="350"/>
      <c r="P419" s="59"/>
    </row>
    <row r="420" spans="2:16" ht="28.5" customHeight="1" x14ac:dyDescent="0.25">
      <c r="B420" s="48"/>
      <c r="C420" s="403" t="s">
        <v>124</v>
      </c>
      <c r="D420" s="308"/>
      <c r="E420" s="308"/>
      <c r="F420" s="308"/>
      <c r="G420" s="308"/>
      <c r="H420" s="308"/>
      <c r="I420" s="308"/>
      <c r="J420" s="208" t="s">
        <v>125</v>
      </c>
      <c r="K420" s="28" t="s">
        <v>126</v>
      </c>
      <c r="L420" s="205" t="s">
        <v>127</v>
      </c>
      <c r="M420" s="381" t="s">
        <v>101</v>
      </c>
      <c r="N420" s="317"/>
      <c r="O420" s="33" t="s">
        <v>102</v>
      </c>
      <c r="P420" s="61"/>
    </row>
    <row r="421" spans="2:16" x14ac:dyDescent="0.25">
      <c r="B421" s="48"/>
      <c r="C421" s="395" t="s">
        <v>152</v>
      </c>
      <c r="D421" s="297"/>
      <c r="E421" s="297"/>
      <c r="F421" s="297"/>
      <c r="G421" s="297"/>
      <c r="H421" s="297"/>
      <c r="I421" s="297"/>
      <c r="J421" s="186">
        <v>110000</v>
      </c>
      <c r="K421" s="187">
        <v>0.75</v>
      </c>
      <c r="L421" s="256">
        <f>J421*(1+K421)</f>
        <v>192500</v>
      </c>
      <c r="M421" s="414">
        <v>3.5</v>
      </c>
      <c r="N421" s="298"/>
      <c r="O421" s="257">
        <f>IF(M421=0,0,L421/M421)</f>
        <v>55000</v>
      </c>
      <c r="P421" s="258"/>
    </row>
    <row r="422" spans="2:16" x14ac:dyDescent="0.25">
      <c r="B422" s="48"/>
      <c r="C422" s="395" t="s">
        <v>286</v>
      </c>
      <c r="D422" s="297"/>
      <c r="E422" s="297"/>
      <c r="F422" s="297"/>
      <c r="G422" s="297"/>
      <c r="H422" s="297"/>
      <c r="I422" s="297"/>
      <c r="J422" s="186">
        <v>63000</v>
      </c>
      <c r="K422" s="187">
        <v>0.75</v>
      </c>
      <c r="L422" s="256">
        <f>J422*(1+K422)</f>
        <v>110250</v>
      </c>
      <c r="M422" s="414">
        <v>3.5</v>
      </c>
      <c r="N422" s="298"/>
      <c r="O422" s="257">
        <f>IF(M422=0,0,L422/M422*0.81)</f>
        <v>25515</v>
      </c>
      <c r="P422" s="258"/>
    </row>
    <row r="423" spans="2:16" x14ac:dyDescent="0.25">
      <c r="B423" s="48"/>
      <c r="C423" s="395"/>
      <c r="D423" s="297"/>
      <c r="E423" s="297"/>
      <c r="F423" s="297"/>
      <c r="G423" s="297"/>
      <c r="H423" s="297"/>
      <c r="I423" s="297"/>
      <c r="J423" s="251"/>
      <c r="K423" s="34"/>
      <c r="L423" s="256"/>
      <c r="M423" s="388"/>
      <c r="N423" s="298"/>
      <c r="O423" s="257"/>
      <c r="P423" s="258"/>
    </row>
    <row r="424" spans="2:16" x14ac:dyDescent="0.25">
      <c r="B424" s="48"/>
      <c r="C424" s="396"/>
      <c r="D424" s="303"/>
      <c r="E424" s="303"/>
      <c r="F424" s="303"/>
      <c r="G424" s="303"/>
      <c r="H424" s="303"/>
      <c r="I424" s="303"/>
      <c r="J424" s="31"/>
      <c r="K424" s="32"/>
      <c r="L424" s="31"/>
      <c r="M424" s="404"/>
      <c r="N424" s="304"/>
      <c r="O424" s="255"/>
      <c r="P424" s="246"/>
    </row>
    <row r="425" spans="2:16" x14ac:dyDescent="0.25">
      <c r="B425" s="48"/>
      <c r="C425" s="212" t="s">
        <v>108</v>
      </c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13"/>
      <c r="O425" s="254">
        <f>SUM(O421:O424)</f>
        <v>80515</v>
      </c>
      <c r="P425" s="246"/>
    </row>
    <row r="426" spans="2:16" x14ac:dyDescent="0.25">
      <c r="B426" s="48"/>
      <c r="C426" s="21"/>
      <c r="O426" s="22"/>
      <c r="P426" s="50"/>
    </row>
    <row r="427" spans="2:16" x14ac:dyDescent="0.25">
      <c r="B427" s="48"/>
      <c r="C427" s="397" t="s">
        <v>130</v>
      </c>
      <c r="D427" s="314"/>
      <c r="E427" s="314"/>
      <c r="F427" s="314"/>
      <c r="G427" s="314"/>
      <c r="H427" s="314"/>
      <c r="I427" s="314"/>
      <c r="J427" s="314"/>
      <c r="K427" s="314"/>
      <c r="L427" s="314"/>
      <c r="M427" s="314"/>
      <c r="N427" s="398"/>
      <c r="O427" s="259">
        <f>O400+O409+O416+O425</f>
        <v>465155.41308428574</v>
      </c>
      <c r="P427" s="260"/>
    </row>
    <row r="428" spans="2:16" x14ac:dyDescent="0.25">
      <c r="B428" s="48"/>
      <c r="C428" s="383" t="s">
        <v>131</v>
      </c>
      <c r="D428" s="344"/>
      <c r="E428" s="344"/>
      <c r="F428" s="344"/>
      <c r="G428" s="344"/>
      <c r="H428" s="344"/>
      <c r="I428" s="344"/>
      <c r="J428" s="344"/>
      <c r="K428" s="344"/>
      <c r="L428" s="344"/>
      <c r="M428" s="344"/>
      <c r="N428" s="344"/>
      <c r="O428" s="384"/>
      <c r="P428" s="59"/>
    </row>
    <row r="429" spans="2:16" x14ac:dyDescent="0.25">
      <c r="B429" s="48"/>
      <c r="C429" s="363"/>
      <c r="D429" s="359"/>
      <c r="E429" s="359"/>
      <c r="F429" s="359"/>
      <c r="G429" s="359"/>
      <c r="H429" s="359"/>
      <c r="I429" s="359"/>
      <c r="J429" s="359"/>
      <c r="K429" s="359"/>
      <c r="L429" s="359"/>
      <c r="M429" s="359"/>
      <c r="N429" s="359"/>
      <c r="O429" s="362"/>
      <c r="P429" s="59"/>
    </row>
    <row r="430" spans="2:16" x14ac:dyDescent="0.25">
      <c r="B430" s="48"/>
      <c r="C430" s="385"/>
      <c r="D430" s="342"/>
      <c r="E430" s="342"/>
      <c r="F430" s="342"/>
      <c r="G430" s="342"/>
      <c r="H430" s="342"/>
      <c r="I430" s="342"/>
      <c r="J430" s="342"/>
      <c r="K430" s="342"/>
      <c r="L430" s="342"/>
      <c r="M430" s="342"/>
      <c r="N430" s="342"/>
      <c r="O430" s="350"/>
      <c r="P430" s="59"/>
    </row>
    <row r="431" spans="2:16" x14ac:dyDescent="0.25">
      <c r="B431" s="48"/>
      <c r="C431" s="403" t="s">
        <v>132</v>
      </c>
      <c r="D431" s="308"/>
      <c r="E431" s="308"/>
      <c r="F431" s="308"/>
      <c r="G431" s="308"/>
      <c r="H431" s="308"/>
      <c r="I431" s="308"/>
      <c r="J431" s="168"/>
      <c r="K431" s="169"/>
      <c r="L431" s="205" t="s">
        <v>133</v>
      </c>
      <c r="M431" s="381" t="s">
        <v>134</v>
      </c>
      <c r="N431" s="317"/>
      <c r="O431" s="35"/>
      <c r="P431" s="61"/>
    </row>
    <row r="432" spans="2:16" x14ac:dyDescent="0.25">
      <c r="B432" s="48"/>
      <c r="C432" s="367" t="s">
        <v>135</v>
      </c>
      <c r="D432" s="297"/>
      <c r="E432" s="297"/>
      <c r="F432" s="297"/>
      <c r="G432" s="297"/>
      <c r="H432" s="297"/>
      <c r="I432" s="297"/>
      <c r="J432" s="261"/>
      <c r="K432" s="36"/>
      <c r="L432" s="188">
        <f>'PRESUPUESTO OFICIAL (Entidad)'!$K$68</f>
        <v>0.23201877683023656</v>
      </c>
      <c r="M432" s="357">
        <f>L432*$O$427</f>
        <v>107924.78997977939</v>
      </c>
      <c r="N432" s="298"/>
      <c r="O432" s="262"/>
      <c r="P432" s="263"/>
    </row>
    <row r="433" spans="2:16" x14ac:dyDescent="0.25">
      <c r="B433" s="48"/>
      <c r="C433" s="25" t="s">
        <v>136</v>
      </c>
      <c r="D433" s="26"/>
      <c r="E433" s="26"/>
      <c r="F433" s="26"/>
      <c r="G433" s="26"/>
      <c r="H433" s="26"/>
      <c r="I433" s="26"/>
      <c r="J433" s="261"/>
      <c r="K433" s="36"/>
      <c r="L433" s="188">
        <f>'PRESUPUESTO OFICIAL (Entidad)'!$K$69</f>
        <v>0.01</v>
      </c>
      <c r="M433" s="357">
        <f>L433*$O$427</f>
        <v>4651.5541308428574</v>
      </c>
      <c r="N433" s="298"/>
      <c r="O433" s="262"/>
      <c r="P433" s="263"/>
    </row>
    <row r="434" spans="2:16" x14ac:dyDescent="0.25">
      <c r="B434" s="48"/>
      <c r="C434" s="209" t="s">
        <v>137</v>
      </c>
      <c r="D434" s="167"/>
      <c r="E434" s="167"/>
      <c r="F434" s="167"/>
      <c r="G434" s="167"/>
      <c r="H434" s="167"/>
      <c r="I434" s="167"/>
      <c r="J434" s="264"/>
      <c r="K434" s="37"/>
      <c r="L434" s="188">
        <f>'PRESUPUESTO OFICIAL (Entidad)'!$K$70</f>
        <v>2.5000000000000001E-2</v>
      </c>
      <c r="M434" s="368">
        <f>L434*$O$427</f>
        <v>11628.885327107144</v>
      </c>
      <c r="N434" s="304"/>
      <c r="O434" s="262"/>
      <c r="P434" s="263"/>
    </row>
    <row r="435" spans="2:16" x14ac:dyDescent="0.25">
      <c r="B435" s="48"/>
      <c r="C435" s="419" t="s">
        <v>108</v>
      </c>
      <c r="D435" s="314"/>
      <c r="E435" s="314"/>
      <c r="F435" s="314"/>
      <c r="G435" s="314"/>
      <c r="H435" s="314"/>
      <c r="I435" s="314"/>
      <c r="J435" s="314"/>
      <c r="K435" s="314"/>
      <c r="L435" s="314"/>
      <c r="M435" s="314"/>
      <c r="N435" s="398"/>
      <c r="O435" s="265">
        <f>SUM(M432:M434)</f>
        <v>124205.22943772939</v>
      </c>
      <c r="P435" s="266"/>
    </row>
    <row r="436" spans="2:16" x14ac:dyDescent="0.25">
      <c r="B436" s="48"/>
      <c r="C436" s="21"/>
      <c r="O436" s="22"/>
      <c r="P436" s="50"/>
    </row>
    <row r="437" spans="2:16" x14ac:dyDescent="0.25">
      <c r="B437" s="48"/>
      <c r="C437" s="397" t="s">
        <v>138</v>
      </c>
      <c r="D437" s="314"/>
      <c r="E437" s="314"/>
      <c r="F437" s="314"/>
      <c r="G437" s="314"/>
      <c r="H437" s="314"/>
      <c r="I437" s="314"/>
      <c r="J437" s="314"/>
      <c r="K437" s="314"/>
      <c r="L437" s="314"/>
      <c r="M437" s="314"/>
      <c r="N437" s="398"/>
      <c r="O437" s="267">
        <f>ROUND(O427+O435,0)</f>
        <v>589361</v>
      </c>
      <c r="P437" s="266"/>
    </row>
    <row r="438" spans="2:16" x14ac:dyDescent="0.25">
      <c r="B438" s="48"/>
      <c r="C438" s="18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20"/>
      <c r="P438" s="50"/>
    </row>
    <row r="439" spans="2:16" x14ac:dyDescent="0.25">
      <c r="B439" s="48"/>
      <c r="C439" s="21"/>
      <c r="O439" s="22"/>
      <c r="P439" s="50"/>
    </row>
    <row r="440" spans="2:16" x14ac:dyDescent="0.25">
      <c r="B440" s="48"/>
      <c r="C440" s="21"/>
      <c r="O440" s="22"/>
      <c r="P440" s="50"/>
    </row>
    <row r="441" spans="2:16" x14ac:dyDescent="0.25">
      <c r="B441" s="48"/>
      <c r="C441" s="21"/>
      <c r="H441" s="38" t="s">
        <v>139</v>
      </c>
      <c r="I441" s="38"/>
      <c r="J441" s="38"/>
      <c r="K441" s="38"/>
      <c r="O441" s="22"/>
      <c r="P441" s="50"/>
    </row>
    <row r="442" spans="2:16" x14ac:dyDescent="0.25">
      <c r="B442" s="48"/>
      <c r="C442" s="21"/>
      <c r="H442" s="38" t="s">
        <v>140</v>
      </c>
      <c r="O442" s="22"/>
      <c r="P442" s="50"/>
    </row>
    <row r="443" spans="2:16" x14ac:dyDescent="0.25">
      <c r="B443" s="48"/>
      <c r="C443" s="21"/>
      <c r="H443" s="38" t="s">
        <v>141</v>
      </c>
      <c r="O443" s="22"/>
      <c r="P443" s="50"/>
    </row>
    <row r="444" spans="2:16" x14ac:dyDescent="0.25">
      <c r="B444" s="48"/>
      <c r="C444" s="9"/>
      <c r="D444" s="39"/>
      <c r="E444" s="39"/>
      <c r="F444" s="39"/>
      <c r="G444" s="39"/>
      <c r="H444" s="38" t="s">
        <v>142</v>
      </c>
      <c r="I444" s="39"/>
      <c r="J444" s="39"/>
      <c r="K444" s="39"/>
      <c r="L444" s="39"/>
      <c r="M444" s="39"/>
      <c r="N444" s="39"/>
      <c r="O444" s="40"/>
      <c r="P444" s="55"/>
    </row>
    <row r="445" spans="2:16" x14ac:dyDescent="0.25">
      <c r="B445" s="48"/>
      <c r="C445" s="21"/>
      <c r="H445" s="204" t="s">
        <v>143</v>
      </c>
      <c r="O445" s="22"/>
      <c r="P445" s="50"/>
    </row>
    <row r="446" spans="2:16" x14ac:dyDescent="0.25">
      <c r="B446" s="48"/>
      <c r="C446" s="41" t="s">
        <v>144</v>
      </c>
      <c r="D446" s="166"/>
      <c r="E446" s="166"/>
      <c r="F446" s="166"/>
      <c r="G446" s="166"/>
      <c r="H446" s="166"/>
      <c r="I446" s="166"/>
      <c r="J446" s="166"/>
      <c r="K446" s="166"/>
      <c r="L446" s="166"/>
      <c r="M446" s="166"/>
      <c r="N446" s="166"/>
      <c r="O446" s="42"/>
      <c r="P446" s="50"/>
    </row>
    <row r="447" spans="2:16" x14ac:dyDescent="0.25">
      <c r="B447" s="48"/>
      <c r="C447" s="374"/>
      <c r="D447" s="297"/>
      <c r="E447" s="297"/>
      <c r="F447" s="297"/>
      <c r="G447" s="297"/>
      <c r="H447" s="297"/>
      <c r="I447" s="297"/>
      <c r="J447" s="297"/>
      <c r="K447" s="297"/>
      <c r="L447" s="297"/>
      <c r="M447" s="297"/>
      <c r="N447" s="297"/>
      <c r="O447" s="355"/>
      <c r="P447" s="55"/>
    </row>
    <row r="448" spans="2:16" x14ac:dyDescent="0.25">
      <c r="B448" s="48"/>
      <c r="C448" s="374"/>
      <c r="D448" s="297"/>
      <c r="E448" s="297"/>
      <c r="F448" s="297"/>
      <c r="G448" s="297"/>
      <c r="H448" s="297"/>
      <c r="I448" s="297"/>
      <c r="J448" s="297"/>
      <c r="K448" s="297"/>
      <c r="L448" s="297"/>
      <c r="M448" s="297"/>
      <c r="N448" s="297"/>
      <c r="O448" s="355"/>
      <c r="P448" s="55"/>
    </row>
    <row r="449" spans="2:16" x14ac:dyDescent="0.25">
      <c r="B449" s="48"/>
      <c r="C449" s="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40"/>
      <c r="P449" s="55"/>
    </row>
    <row r="450" spans="2:16" x14ac:dyDescent="0.25">
      <c r="B450" s="48"/>
      <c r="C450" s="43" t="s">
        <v>145</v>
      </c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40"/>
      <c r="P450" s="55"/>
    </row>
    <row r="451" spans="2:16" ht="12.75" customHeight="1" x14ac:dyDescent="0.25">
      <c r="B451" s="48"/>
      <c r="C451" s="366" t="s">
        <v>146</v>
      </c>
      <c r="D451" s="359"/>
      <c r="E451" s="359"/>
      <c r="F451" s="359"/>
      <c r="G451" s="359"/>
      <c r="H451" s="359"/>
      <c r="I451" s="359"/>
      <c r="J451" s="359"/>
      <c r="K451" s="359"/>
      <c r="L451" s="359"/>
      <c r="M451" s="359"/>
      <c r="N451" s="359"/>
      <c r="O451" s="362"/>
      <c r="P451" s="62"/>
    </row>
    <row r="452" spans="2:16" ht="28.5" customHeight="1" x14ac:dyDescent="0.25">
      <c r="B452" s="48"/>
      <c r="C452" s="363"/>
      <c r="D452" s="359"/>
      <c r="E452" s="359"/>
      <c r="F452" s="359"/>
      <c r="G452" s="359"/>
      <c r="H452" s="359"/>
      <c r="I452" s="359"/>
      <c r="J452" s="359"/>
      <c r="K452" s="359"/>
      <c r="L452" s="359"/>
      <c r="M452" s="359"/>
      <c r="N452" s="359"/>
      <c r="O452" s="362"/>
      <c r="P452" s="62"/>
    </row>
    <row r="453" spans="2:16" ht="12.9" customHeight="1" x14ac:dyDescent="0.25">
      <c r="B453" s="48"/>
      <c r="C453" s="361" t="s">
        <v>147</v>
      </c>
      <c r="D453" s="359"/>
      <c r="E453" s="359"/>
      <c r="F453" s="359"/>
      <c r="G453" s="359"/>
      <c r="H453" s="359"/>
      <c r="I453" s="359"/>
      <c r="J453" s="359"/>
      <c r="K453" s="359"/>
      <c r="L453" s="359"/>
      <c r="M453" s="359"/>
      <c r="N453" s="359"/>
      <c r="O453" s="362"/>
      <c r="P453" s="62"/>
    </row>
    <row r="454" spans="2:16" ht="32.25" customHeight="1" x14ac:dyDescent="0.25">
      <c r="B454" s="48"/>
      <c r="C454" s="363"/>
      <c r="D454" s="359"/>
      <c r="E454" s="359"/>
      <c r="F454" s="359"/>
      <c r="G454" s="359"/>
      <c r="H454" s="359"/>
      <c r="I454" s="359"/>
      <c r="J454" s="359"/>
      <c r="K454" s="359"/>
      <c r="L454" s="359"/>
      <c r="M454" s="359"/>
      <c r="N454" s="359"/>
      <c r="O454" s="362"/>
      <c r="P454" s="62"/>
    </row>
    <row r="455" spans="2:16" x14ac:dyDescent="0.25">
      <c r="B455" s="48"/>
      <c r="C455" s="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40"/>
      <c r="P455" s="55"/>
    </row>
    <row r="456" spans="2:16" x14ac:dyDescent="0.25">
      <c r="B456" s="48"/>
      <c r="C456" s="21"/>
      <c r="H456" s="38" t="s">
        <v>139</v>
      </c>
      <c r="O456" s="22"/>
      <c r="P456" s="50"/>
    </row>
    <row r="457" spans="2:16" x14ac:dyDescent="0.25">
      <c r="B457" s="48"/>
      <c r="C457" s="21"/>
      <c r="H457" s="204" t="s">
        <v>140</v>
      </c>
      <c r="I457" s="26"/>
      <c r="J457" s="26"/>
      <c r="K457" s="26"/>
      <c r="O457" s="22"/>
      <c r="P457" s="50"/>
    </row>
    <row r="458" spans="2:16" x14ac:dyDescent="0.25">
      <c r="B458" s="48"/>
      <c r="C458" s="21"/>
      <c r="H458" s="204" t="s">
        <v>148</v>
      </c>
      <c r="I458" s="216"/>
      <c r="J458" s="216"/>
      <c r="K458" s="216"/>
      <c r="O458" s="22"/>
      <c r="P458" s="50"/>
    </row>
    <row r="459" spans="2:16" x14ac:dyDescent="0.25">
      <c r="B459" s="48"/>
      <c r="C459" s="44"/>
      <c r="D459" s="39"/>
      <c r="E459" s="39"/>
      <c r="F459" s="39"/>
      <c r="G459" s="39"/>
      <c r="H459" s="204" t="s">
        <v>142</v>
      </c>
      <c r="L459" s="39"/>
      <c r="M459" s="39"/>
      <c r="N459" s="39"/>
      <c r="O459" s="40"/>
      <c r="P459" s="55"/>
    </row>
    <row r="460" spans="2:16" ht="17.25" customHeight="1" x14ac:dyDescent="0.25">
      <c r="B460" s="48"/>
      <c r="C460" s="44"/>
      <c r="D460" s="216"/>
      <c r="E460" s="216"/>
      <c r="K460" s="409"/>
      <c r="L460" s="359"/>
      <c r="M460" s="359"/>
      <c r="N460" s="359"/>
      <c r="O460" s="362"/>
      <c r="P460" s="63"/>
    </row>
    <row r="461" spans="2:16" ht="18.75" customHeight="1" x14ac:dyDescent="0.25">
      <c r="B461" s="48"/>
      <c r="C461" s="420"/>
      <c r="D461" s="342"/>
      <c r="E461" s="342"/>
      <c r="F461" s="32"/>
      <c r="G461" s="32"/>
      <c r="H461" s="32"/>
      <c r="I461" s="32"/>
      <c r="J461" s="32"/>
      <c r="K461" s="342"/>
      <c r="L461" s="342"/>
      <c r="M461" s="342"/>
      <c r="N461" s="342"/>
      <c r="O461" s="350"/>
      <c r="P461" s="63"/>
    </row>
    <row r="462" spans="2:16" x14ac:dyDescent="0.25">
      <c r="B462" s="64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6"/>
    </row>
    <row r="464" spans="2:16" x14ac:dyDescent="0.25">
      <c r="B464" s="45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7"/>
    </row>
    <row r="465" spans="2:16" ht="48" customHeight="1" x14ac:dyDescent="0.25">
      <c r="B465" s="48"/>
      <c r="C465" s="410" t="s">
        <v>80</v>
      </c>
      <c r="D465" s="297"/>
      <c r="E465" s="297"/>
      <c r="F465" s="297"/>
      <c r="G465" s="297"/>
      <c r="H465" s="297"/>
      <c r="I465" s="297"/>
      <c r="J465" s="297"/>
      <c r="K465" s="297"/>
      <c r="L465" s="297"/>
      <c r="M465" s="297"/>
      <c r="N465" s="297"/>
      <c r="O465" s="298"/>
      <c r="P465" s="49"/>
    </row>
    <row r="466" spans="2:16" x14ac:dyDescent="0.25">
      <c r="B466" s="48"/>
      <c r="P466" s="50"/>
    </row>
    <row r="467" spans="2:16" x14ac:dyDescent="0.25">
      <c r="B467" s="48"/>
      <c r="C467" s="399"/>
      <c r="D467" s="416"/>
      <c r="E467" s="344"/>
      <c r="F467" s="344"/>
      <c r="G467" s="344"/>
      <c r="H467" s="344"/>
      <c r="I467" s="344"/>
      <c r="J467" s="344"/>
      <c r="K467" s="345"/>
      <c r="L467" s="402"/>
      <c r="M467" s="344"/>
      <c r="N467" s="344"/>
      <c r="O467" s="384"/>
      <c r="P467" s="51"/>
    </row>
    <row r="468" spans="2:16" x14ac:dyDescent="0.25">
      <c r="B468" s="48"/>
      <c r="C468" s="400"/>
      <c r="D468" s="358" t="s">
        <v>81</v>
      </c>
      <c r="E468" s="359"/>
      <c r="F468" s="359"/>
      <c r="G468" s="359"/>
      <c r="H468" s="359"/>
      <c r="I468" s="359"/>
      <c r="J468" s="359"/>
      <c r="K468" s="353"/>
      <c r="L468" s="378"/>
      <c r="M468" s="311"/>
      <c r="N468" s="311"/>
      <c r="O468" s="348"/>
      <c r="P468" s="51"/>
    </row>
    <row r="469" spans="2:16" x14ac:dyDescent="0.25">
      <c r="B469" s="48"/>
      <c r="C469" s="400"/>
      <c r="D469" s="358"/>
      <c r="E469" s="359"/>
      <c r="F469" s="359"/>
      <c r="G469" s="359"/>
      <c r="H469" s="359"/>
      <c r="I469" s="359"/>
      <c r="J469" s="359"/>
      <c r="K469" s="353"/>
      <c r="L469" s="382" t="s">
        <v>82</v>
      </c>
      <c r="M469" s="375"/>
      <c r="N469" s="376"/>
      <c r="O469" s="377"/>
      <c r="P469" s="51"/>
    </row>
    <row r="470" spans="2:16" x14ac:dyDescent="0.25">
      <c r="B470" s="48"/>
      <c r="C470" s="400"/>
      <c r="D470" s="358" t="s">
        <v>83</v>
      </c>
      <c r="E470" s="359"/>
      <c r="F470" s="359"/>
      <c r="G470" s="359"/>
      <c r="H470" s="359"/>
      <c r="I470" s="359"/>
      <c r="J470" s="359"/>
      <c r="K470" s="353"/>
      <c r="L470" s="325"/>
      <c r="M470" s="378"/>
      <c r="N470" s="311"/>
      <c r="O470" s="348"/>
      <c r="P470" s="52"/>
    </row>
    <row r="471" spans="2:16" ht="12.75" customHeight="1" x14ac:dyDescent="0.25">
      <c r="B471" s="48"/>
      <c r="C471" s="400"/>
      <c r="D471" s="389"/>
      <c r="E471" s="359"/>
      <c r="F471" s="359"/>
      <c r="G471" s="359"/>
      <c r="H471" s="359"/>
      <c r="I471" s="359"/>
      <c r="J471" s="359"/>
      <c r="K471" s="353"/>
      <c r="L471" s="379" t="s">
        <v>84</v>
      </c>
      <c r="M471" s="379">
        <v>6</v>
      </c>
      <c r="N471" s="379" t="s">
        <v>85</v>
      </c>
      <c r="O471" s="364">
        <v>26</v>
      </c>
      <c r="P471" s="51"/>
    </row>
    <row r="472" spans="2:16" x14ac:dyDescent="0.25">
      <c r="B472" s="48"/>
      <c r="C472" s="400"/>
      <c r="D472" s="390"/>
      <c r="E472" s="359"/>
      <c r="F472" s="359"/>
      <c r="G472" s="359"/>
      <c r="H472" s="359"/>
      <c r="I472" s="359"/>
      <c r="J472" s="359"/>
      <c r="K472" s="353"/>
      <c r="L472" s="380"/>
      <c r="M472" s="380"/>
      <c r="N472" s="380"/>
      <c r="O472" s="365"/>
      <c r="P472" s="51"/>
    </row>
    <row r="473" spans="2:16" x14ac:dyDescent="0.25">
      <c r="B473" s="48"/>
      <c r="C473" s="400"/>
      <c r="D473" s="358" t="s">
        <v>86</v>
      </c>
      <c r="E473" s="359"/>
      <c r="F473" s="359"/>
      <c r="G473" s="359"/>
      <c r="H473" s="359"/>
      <c r="I473" s="359"/>
      <c r="J473" s="359"/>
      <c r="K473" s="353"/>
      <c r="L473" s="380"/>
      <c r="M473" s="380"/>
      <c r="N473" s="380"/>
      <c r="O473" s="365"/>
      <c r="P473" s="51"/>
    </row>
    <row r="474" spans="2:16" x14ac:dyDescent="0.25">
      <c r="B474" s="48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3"/>
      <c r="N474" s="3"/>
      <c r="O474" s="4"/>
      <c r="P474" s="53"/>
    </row>
    <row r="475" spans="2:16" x14ac:dyDescent="0.25">
      <c r="B475" s="48"/>
      <c r="C475" s="5"/>
      <c r="D475" s="171"/>
      <c r="E475" s="171"/>
      <c r="F475" s="171"/>
      <c r="G475" s="171"/>
      <c r="H475" s="171"/>
      <c r="I475" s="171"/>
      <c r="J475" s="171"/>
      <c r="K475" s="171"/>
      <c r="L475" s="6" t="s">
        <v>87</v>
      </c>
      <c r="M475" s="7" t="s">
        <v>88</v>
      </c>
      <c r="N475" s="7" t="s">
        <v>89</v>
      </c>
      <c r="O475" s="8" t="s">
        <v>90</v>
      </c>
      <c r="P475" s="52"/>
    </row>
    <row r="476" spans="2:16" x14ac:dyDescent="0.25">
      <c r="B476" s="48"/>
      <c r="C476" s="9"/>
      <c r="D476" s="170"/>
      <c r="E476" s="170"/>
      <c r="F476" s="170"/>
      <c r="G476" s="170"/>
      <c r="H476" s="170"/>
      <c r="I476" s="170"/>
      <c r="J476" s="170"/>
      <c r="K476" s="170"/>
      <c r="L476" s="10"/>
      <c r="M476" s="11"/>
      <c r="N476" s="11"/>
      <c r="O476" s="12"/>
      <c r="P476" s="54"/>
    </row>
    <row r="477" spans="2:16" ht="18" customHeight="1" x14ac:dyDescent="0.25">
      <c r="B477" s="48"/>
      <c r="C477" s="391" t="s">
        <v>91</v>
      </c>
      <c r="D477" s="359"/>
      <c r="E477" s="359"/>
      <c r="F477" s="359"/>
      <c r="G477" s="170" t="s">
        <v>92</v>
      </c>
      <c r="H477" s="170"/>
      <c r="I477" s="170" t="s">
        <v>93</v>
      </c>
      <c r="K477" s="170"/>
      <c r="L477" s="10"/>
      <c r="O477" s="13"/>
      <c r="P477" s="54"/>
    </row>
    <row r="478" spans="2:16" x14ac:dyDescent="0.25">
      <c r="B478" s="48"/>
      <c r="C478" s="14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6"/>
      <c r="P478" s="55"/>
    </row>
    <row r="479" spans="2:16" x14ac:dyDescent="0.25">
      <c r="B479" s="48"/>
      <c r="C479" s="209"/>
      <c r="D479" s="167"/>
      <c r="E479" s="167"/>
      <c r="F479" s="167"/>
      <c r="G479" s="167"/>
      <c r="H479" s="167"/>
      <c r="I479" s="167"/>
      <c r="J479" s="167"/>
      <c r="K479" s="167"/>
      <c r="L479" s="167"/>
      <c r="M479" s="167"/>
      <c r="N479" s="167"/>
      <c r="O479" s="17"/>
      <c r="P479" s="50"/>
    </row>
    <row r="480" spans="2:16" x14ac:dyDescent="0.25">
      <c r="B480" s="48"/>
      <c r="C480" s="18"/>
      <c r="D480" s="19"/>
      <c r="E480" s="19"/>
      <c r="F480" s="19"/>
      <c r="G480" s="19"/>
      <c r="H480" s="19"/>
      <c r="K480" s="19"/>
      <c r="L480" s="19"/>
      <c r="M480" s="19"/>
      <c r="N480" s="19"/>
      <c r="O480" s="20"/>
      <c r="P480" s="50"/>
    </row>
    <row r="481" spans="2:16" x14ac:dyDescent="0.25">
      <c r="B481" s="48"/>
      <c r="C481" s="411" t="s">
        <v>94</v>
      </c>
      <c r="D481" s="412"/>
      <c r="E481" s="412"/>
      <c r="F481" s="412"/>
      <c r="G481" s="412"/>
      <c r="H481" s="412"/>
      <c r="I481" s="412"/>
      <c r="J481" s="412"/>
      <c r="K481" s="412"/>
      <c r="L481" s="412"/>
      <c r="M481" s="412"/>
      <c r="N481" s="412"/>
      <c r="O481" s="413"/>
      <c r="P481" s="56"/>
    </row>
    <row r="482" spans="2:16" x14ac:dyDescent="0.25">
      <c r="B482" s="48"/>
      <c r="C482" s="21"/>
      <c r="O482" s="22"/>
      <c r="P482" s="50"/>
    </row>
    <row r="483" spans="2:16" x14ac:dyDescent="0.25">
      <c r="B483" s="48"/>
      <c r="C483" s="206" t="s">
        <v>95</v>
      </c>
      <c r="D483" s="418" t="s">
        <v>9</v>
      </c>
      <c r="E483" s="308"/>
      <c r="F483" s="308"/>
      <c r="G483" s="308"/>
      <c r="H483" s="308"/>
      <c r="I483" s="308"/>
      <c r="J483" s="308"/>
      <c r="K483" s="308"/>
      <c r="L483" s="309"/>
      <c r="M483" s="415" t="s">
        <v>96</v>
      </c>
      <c r="N483" s="309"/>
      <c r="O483" s="206" t="s">
        <v>11</v>
      </c>
      <c r="P483" s="57"/>
    </row>
    <row r="484" spans="2:16" ht="30" customHeight="1" x14ac:dyDescent="0.25">
      <c r="B484" s="48"/>
      <c r="C484" s="210">
        <f>'PRESUPUESTO OFICIAL (Entidad)'!D21</f>
        <v>2.2999999999999998</v>
      </c>
      <c r="D484" s="406" t="str">
        <f>'PRESUPUESTO OFICIAL (Entidad)'!G21</f>
        <v>Acero de refuerzo fy 420 MPa, suministro, figuración y colocación</v>
      </c>
      <c r="E484" s="303"/>
      <c r="F484" s="303"/>
      <c r="G484" s="303"/>
      <c r="H484" s="303"/>
      <c r="I484" s="303"/>
      <c r="J484" s="303"/>
      <c r="K484" s="303"/>
      <c r="L484" s="371"/>
      <c r="M484" s="370" t="str">
        <f>'PRESUPUESTO OFICIAL (Entidad)'!H21</f>
        <v>kg</v>
      </c>
      <c r="N484" s="371"/>
      <c r="O484" s="23">
        <f>'PRESUPUESTO OFICIAL (Entidad)'!I21</f>
        <v>165</v>
      </c>
      <c r="P484" s="58"/>
    </row>
    <row r="485" spans="2:16" x14ac:dyDescent="0.25">
      <c r="B485" s="48"/>
      <c r="C485" s="383" t="s">
        <v>97</v>
      </c>
      <c r="D485" s="344"/>
      <c r="E485" s="344"/>
      <c r="F485" s="344"/>
      <c r="G485" s="344"/>
      <c r="H485" s="344"/>
      <c r="I485" s="344"/>
      <c r="J485" s="344"/>
      <c r="K485" s="344"/>
      <c r="L485" s="344"/>
      <c r="M485" s="344"/>
      <c r="N485" s="344"/>
      <c r="O485" s="384"/>
      <c r="P485" s="59"/>
    </row>
    <row r="486" spans="2:16" x14ac:dyDescent="0.25">
      <c r="B486" s="48"/>
      <c r="C486" s="363"/>
      <c r="D486" s="359"/>
      <c r="E486" s="359"/>
      <c r="F486" s="359"/>
      <c r="G486" s="359"/>
      <c r="H486" s="359"/>
      <c r="I486" s="359"/>
      <c r="J486" s="359"/>
      <c r="K486" s="359"/>
      <c r="L486" s="359"/>
      <c r="M486" s="359"/>
      <c r="N486" s="359"/>
      <c r="O486" s="362"/>
      <c r="P486" s="59"/>
    </row>
    <row r="487" spans="2:16" x14ac:dyDescent="0.25">
      <c r="B487" s="48"/>
      <c r="C487" s="385"/>
      <c r="D487" s="342"/>
      <c r="E487" s="342"/>
      <c r="F487" s="342"/>
      <c r="G487" s="342"/>
      <c r="H487" s="342"/>
      <c r="I487" s="342"/>
      <c r="J487" s="342"/>
      <c r="K487" s="342"/>
      <c r="L487" s="342"/>
      <c r="M487" s="342"/>
      <c r="N487" s="342"/>
      <c r="O487" s="350"/>
      <c r="P487" s="59"/>
    </row>
    <row r="488" spans="2:16" x14ac:dyDescent="0.25">
      <c r="B488" s="48"/>
      <c r="C488" s="401" t="s">
        <v>9</v>
      </c>
      <c r="D488" s="308"/>
      <c r="E488" s="308"/>
      <c r="F488" s="308"/>
      <c r="G488" s="317"/>
      <c r="H488" s="387" t="s">
        <v>98</v>
      </c>
      <c r="I488" s="308"/>
      <c r="J488" s="405" t="s">
        <v>99</v>
      </c>
      <c r="K488" s="312"/>
      <c r="L488" s="208" t="s">
        <v>100</v>
      </c>
      <c r="M488" s="394" t="s">
        <v>101</v>
      </c>
      <c r="N488" s="317"/>
      <c r="O488" s="24" t="s">
        <v>102</v>
      </c>
      <c r="P488" s="60"/>
    </row>
    <row r="489" spans="2:16" x14ac:dyDescent="0.25">
      <c r="B489" s="48"/>
      <c r="C489" s="386" t="s">
        <v>103</v>
      </c>
      <c r="D489" s="297"/>
      <c r="E489" s="297"/>
      <c r="F489" s="297"/>
      <c r="G489" s="298"/>
      <c r="H489" s="373" t="s">
        <v>104</v>
      </c>
      <c r="I489" s="298"/>
      <c r="J489" s="373" t="s">
        <v>105</v>
      </c>
      <c r="K489" s="298"/>
      <c r="L489" s="244">
        <v>121.1</v>
      </c>
      <c r="M489" s="369">
        <v>1</v>
      </c>
      <c r="N489" s="298"/>
      <c r="O489" s="245">
        <f>IF(M489=0,0,L489/M489)</f>
        <v>121.1</v>
      </c>
      <c r="P489" s="246"/>
    </row>
    <row r="490" spans="2:16" x14ac:dyDescent="0.25">
      <c r="B490" s="48"/>
      <c r="C490" s="386"/>
      <c r="D490" s="297"/>
      <c r="E490" s="297"/>
      <c r="F490" s="297"/>
      <c r="G490" s="298"/>
      <c r="H490" s="373"/>
      <c r="I490" s="298"/>
      <c r="J490" s="373"/>
      <c r="K490" s="298"/>
      <c r="L490" s="244"/>
      <c r="M490" s="392"/>
      <c r="N490" s="298"/>
      <c r="O490" s="245"/>
      <c r="P490" s="246"/>
    </row>
    <row r="491" spans="2:16" x14ac:dyDescent="0.25">
      <c r="B491" s="48"/>
      <c r="C491" s="408"/>
      <c r="D491" s="303"/>
      <c r="E491" s="303"/>
      <c r="F491" s="303"/>
      <c r="G491" s="304"/>
      <c r="H491" s="393"/>
      <c r="I491" s="304"/>
      <c r="J491" s="393"/>
      <c r="K491" s="304"/>
      <c r="L491" s="247"/>
      <c r="M491" s="407"/>
      <c r="N491" s="304"/>
      <c r="O491" s="245"/>
      <c r="P491" s="246"/>
    </row>
    <row r="492" spans="2:16" x14ac:dyDescent="0.25">
      <c r="B492" s="48"/>
      <c r="C492" s="212" t="s">
        <v>108</v>
      </c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13"/>
      <c r="O492" s="248">
        <f>SUM(O489:O491)</f>
        <v>121.1</v>
      </c>
      <c r="P492" s="249"/>
    </row>
    <row r="493" spans="2:16" ht="13.5" customHeight="1" x14ac:dyDescent="0.25">
      <c r="B493" s="48"/>
      <c r="C493" s="383" t="s">
        <v>109</v>
      </c>
      <c r="D493" s="344"/>
      <c r="E493" s="344"/>
      <c r="F493" s="344"/>
      <c r="G493" s="344"/>
      <c r="H493" s="344"/>
      <c r="I493" s="344"/>
      <c r="J493" s="344"/>
      <c r="K493" s="344"/>
      <c r="L493" s="344"/>
      <c r="M493" s="344"/>
      <c r="N493" s="344"/>
      <c r="O493" s="384"/>
      <c r="P493" s="59"/>
    </row>
    <row r="494" spans="2:16" x14ac:dyDescent="0.25">
      <c r="B494" s="48"/>
      <c r="C494" s="363"/>
      <c r="D494" s="359"/>
      <c r="E494" s="359"/>
      <c r="F494" s="359"/>
      <c r="G494" s="359"/>
      <c r="H494" s="359"/>
      <c r="I494" s="359"/>
      <c r="J494" s="359"/>
      <c r="K494" s="359"/>
      <c r="L494" s="359"/>
      <c r="M494" s="359"/>
      <c r="N494" s="359"/>
      <c r="O494" s="362"/>
      <c r="P494" s="59"/>
    </row>
    <row r="495" spans="2:16" x14ac:dyDescent="0.25">
      <c r="B495" s="48"/>
      <c r="C495" s="385"/>
      <c r="D495" s="342"/>
      <c r="E495" s="342"/>
      <c r="F495" s="342"/>
      <c r="G495" s="342"/>
      <c r="H495" s="342"/>
      <c r="I495" s="342"/>
      <c r="J495" s="342"/>
      <c r="K495" s="342"/>
      <c r="L495" s="342"/>
      <c r="M495" s="342"/>
      <c r="N495" s="342"/>
      <c r="O495" s="350"/>
      <c r="P495" s="59"/>
    </row>
    <row r="496" spans="2:16" x14ac:dyDescent="0.25">
      <c r="B496" s="48"/>
      <c r="C496" s="401" t="s">
        <v>9</v>
      </c>
      <c r="D496" s="308"/>
      <c r="E496" s="308"/>
      <c r="F496" s="308"/>
      <c r="G496" s="308"/>
      <c r="H496" s="308"/>
      <c r="I496" s="308"/>
      <c r="J496" s="317"/>
      <c r="K496" s="215" t="s">
        <v>96</v>
      </c>
      <c r="L496" s="208" t="s">
        <v>11</v>
      </c>
      <c r="M496" s="394" t="s">
        <v>110</v>
      </c>
      <c r="N496" s="317"/>
      <c r="O496" s="24" t="s">
        <v>102</v>
      </c>
      <c r="P496" s="60"/>
    </row>
    <row r="497" spans="2:16" x14ac:dyDescent="0.25">
      <c r="B497" s="48"/>
      <c r="C497" s="386" t="s">
        <v>165</v>
      </c>
      <c r="D497" s="297"/>
      <c r="E497" s="297"/>
      <c r="F497" s="297"/>
      <c r="G497" s="297"/>
      <c r="H497" s="297"/>
      <c r="I497" s="297"/>
      <c r="J497" s="298"/>
      <c r="K497" s="165" t="s">
        <v>29</v>
      </c>
      <c r="L497" s="250">
        <v>1.05</v>
      </c>
      <c r="M497" s="360">
        <v>4892.9782999999998</v>
      </c>
      <c r="N497" s="298"/>
      <c r="O497" s="245">
        <f>L497*M497</f>
        <v>5137.6272149999995</v>
      </c>
      <c r="P497" s="246"/>
    </row>
    <row r="498" spans="2:16" x14ac:dyDescent="0.25">
      <c r="B498" s="48"/>
      <c r="C498" s="408" t="s">
        <v>166</v>
      </c>
      <c r="D498" s="303"/>
      <c r="E498" s="303"/>
      <c r="F498" s="303"/>
      <c r="G498" s="303"/>
      <c r="H498" s="303"/>
      <c r="I498" s="303"/>
      <c r="J498" s="304"/>
      <c r="K498" s="185" t="s">
        <v>29</v>
      </c>
      <c r="L498" s="252">
        <v>0.03</v>
      </c>
      <c r="M498" s="417">
        <v>9486.3865000000005</v>
      </c>
      <c r="N498" s="304"/>
      <c r="O498" s="253">
        <f>L498*M498</f>
        <v>284.59159499999998</v>
      </c>
      <c r="P498" s="246"/>
    </row>
    <row r="499" spans="2:16" x14ac:dyDescent="0.25">
      <c r="B499" s="48"/>
      <c r="C499" s="212" t="s">
        <v>108</v>
      </c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13"/>
      <c r="O499" s="254">
        <f>SUM(O497:O498)</f>
        <v>5422.2188099999994</v>
      </c>
      <c r="P499" s="246"/>
    </row>
    <row r="500" spans="2:16" x14ac:dyDescent="0.25">
      <c r="B500" s="48"/>
      <c r="C500" s="383" t="s">
        <v>116</v>
      </c>
      <c r="D500" s="344"/>
      <c r="E500" s="344"/>
      <c r="F500" s="344"/>
      <c r="G500" s="344"/>
      <c r="H500" s="344"/>
      <c r="I500" s="344"/>
      <c r="J500" s="344"/>
      <c r="K500" s="344"/>
      <c r="L500" s="344"/>
      <c r="M500" s="344"/>
      <c r="N500" s="344"/>
      <c r="O500" s="384"/>
      <c r="P500" s="59"/>
    </row>
    <row r="501" spans="2:16" x14ac:dyDescent="0.25">
      <c r="B501" s="48"/>
      <c r="C501" s="363"/>
      <c r="D501" s="359"/>
      <c r="E501" s="359"/>
      <c r="F501" s="359"/>
      <c r="G501" s="359"/>
      <c r="H501" s="359"/>
      <c r="I501" s="359"/>
      <c r="J501" s="359"/>
      <c r="K501" s="359"/>
      <c r="L501" s="359"/>
      <c r="M501" s="359"/>
      <c r="N501" s="359"/>
      <c r="O501" s="362"/>
      <c r="P501" s="59"/>
    </row>
    <row r="502" spans="2:16" x14ac:dyDescent="0.25">
      <c r="B502" s="48"/>
      <c r="C502" s="385"/>
      <c r="D502" s="342"/>
      <c r="E502" s="342"/>
      <c r="F502" s="342"/>
      <c r="G502" s="342"/>
      <c r="H502" s="342"/>
      <c r="I502" s="342"/>
      <c r="J502" s="342"/>
      <c r="K502" s="342"/>
      <c r="L502" s="342"/>
      <c r="M502" s="342"/>
      <c r="N502" s="342"/>
      <c r="O502" s="350"/>
      <c r="P502" s="59"/>
    </row>
    <row r="503" spans="2:16" ht="28.5" customHeight="1" x14ac:dyDescent="0.25">
      <c r="B503" s="48"/>
      <c r="C503" s="403" t="s">
        <v>117</v>
      </c>
      <c r="D503" s="308"/>
      <c r="E503" s="308"/>
      <c r="F503" s="308"/>
      <c r="G503" s="308"/>
      <c r="H503" s="308"/>
      <c r="I503" s="308"/>
      <c r="J503" s="205" t="s">
        <v>118</v>
      </c>
      <c r="K503" s="28" t="s">
        <v>119</v>
      </c>
      <c r="L503" s="29" t="s">
        <v>120</v>
      </c>
      <c r="M503" s="394" t="s">
        <v>121</v>
      </c>
      <c r="N503" s="317"/>
      <c r="O503" s="24" t="s">
        <v>102</v>
      </c>
      <c r="P503" s="60"/>
    </row>
    <row r="504" spans="2:16" x14ac:dyDescent="0.25">
      <c r="B504" s="48"/>
      <c r="C504" s="367" t="s">
        <v>122</v>
      </c>
      <c r="D504" s="297"/>
      <c r="E504" s="297"/>
      <c r="F504" s="297"/>
      <c r="G504" s="297"/>
      <c r="H504" s="297"/>
      <c r="I504" s="297"/>
      <c r="J504" s="214"/>
      <c r="K504" s="30"/>
      <c r="L504" s="214"/>
      <c r="M504" s="372"/>
      <c r="N504" s="298"/>
      <c r="O504" s="245">
        <v>0</v>
      </c>
      <c r="P504" s="246"/>
    </row>
    <row r="505" spans="2:16" x14ac:dyDescent="0.25">
      <c r="B505" s="48"/>
      <c r="C505" s="396"/>
      <c r="D505" s="303"/>
      <c r="E505" s="303"/>
      <c r="F505" s="303"/>
      <c r="G505" s="303"/>
      <c r="H505" s="303"/>
      <c r="I505" s="303"/>
      <c r="J505" s="31"/>
      <c r="K505" s="32"/>
      <c r="L505" s="31"/>
      <c r="M505" s="404"/>
      <c r="N505" s="304"/>
      <c r="O505" s="255"/>
      <c r="P505" s="246"/>
    </row>
    <row r="506" spans="2:16" x14ac:dyDescent="0.25">
      <c r="B506" s="48"/>
      <c r="C506" s="212" t="s">
        <v>108</v>
      </c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13"/>
      <c r="O506" s="248">
        <f>SUM(O504:O505)</f>
        <v>0</v>
      </c>
      <c r="P506" s="249"/>
    </row>
    <row r="507" spans="2:16" x14ac:dyDescent="0.25">
      <c r="B507" s="48"/>
      <c r="C507" s="383" t="s">
        <v>123</v>
      </c>
      <c r="D507" s="344"/>
      <c r="E507" s="344"/>
      <c r="F507" s="344"/>
      <c r="G507" s="344"/>
      <c r="H507" s="344"/>
      <c r="I507" s="344"/>
      <c r="J507" s="344"/>
      <c r="K507" s="344"/>
      <c r="L507" s="344"/>
      <c r="M507" s="344"/>
      <c r="N507" s="344"/>
      <c r="O507" s="384"/>
      <c r="P507" s="59"/>
    </row>
    <row r="508" spans="2:16" x14ac:dyDescent="0.25">
      <c r="B508" s="48"/>
      <c r="C508" s="363"/>
      <c r="D508" s="359"/>
      <c r="E508" s="359"/>
      <c r="F508" s="359"/>
      <c r="G508" s="359"/>
      <c r="H508" s="359"/>
      <c r="I508" s="359"/>
      <c r="J508" s="359"/>
      <c r="K508" s="359"/>
      <c r="L508" s="359"/>
      <c r="M508" s="359"/>
      <c r="N508" s="359"/>
      <c r="O508" s="362"/>
      <c r="P508" s="59"/>
    </row>
    <row r="509" spans="2:16" x14ac:dyDescent="0.25">
      <c r="B509" s="48"/>
      <c r="C509" s="385"/>
      <c r="D509" s="342"/>
      <c r="E509" s="342"/>
      <c r="F509" s="342"/>
      <c r="G509" s="342"/>
      <c r="H509" s="342"/>
      <c r="I509" s="342"/>
      <c r="J509" s="342"/>
      <c r="K509" s="342"/>
      <c r="L509" s="342"/>
      <c r="M509" s="342"/>
      <c r="N509" s="342"/>
      <c r="O509" s="350"/>
      <c r="P509" s="59"/>
    </row>
    <row r="510" spans="2:16" ht="28.5" customHeight="1" x14ac:dyDescent="0.25">
      <c r="B510" s="48"/>
      <c r="C510" s="403" t="s">
        <v>124</v>
      </c>
      <c r="D510" s="308"/>
      <c r="E510" s="308"/>
      <c r="F510" s="308"/>
      <c r="G510" s="308"/>
      <c r="H510" s="308"/>
      <c r="I510" s="308"/>
      <c r="J510" s="208" t="s">
        <v>125</v>
      </c>
      <c r="K510" s="28" t="s">
        <v>126</v>
      </c>
      <c r="L510" s="205" t="s">
        <v>127</v>
      </c>
      <c r="M510" s="381" t="s">
        <v>101</v>
      </c>
      <c r="N510" s="317"/>
      <c r="O510" s="33" t="s">
        <v>102</v>
      </c>
      <c r="P510" s="61"/>
    </row>
    <row r="511" spans="2:16" x14ac:dyDescent="0.25">
      <c r="B511" s="48"/>
      <c r="C511" s="395" t="s">
        <v>152</v>
      </c>
      <c r="D511" s="297"/>
      <c r="E511" s="297"/>
      <c r="F511" s="297"/>
      <c r="G511" s="297"/>
      <c r="H511" s="297"/>
      <c r="I511" s="297"/>
      <c r="J511" s="186">
        <v>110000</v>
      </c>
      <c r="K511" s="187">
        <v>0.75</v>
      </c>
      <c r="L511" s="256">
        <f>J511*(1+K511)</f>
        <v>192500</v>
      </c>
      <c r="M511" s="414">
        <v>125</v>
      </c>
      <c r="N511" s="298"/>
      <c r="O511" s="257">
        <f>IF(M511=0,0,L511/M511)</f>
        <v>1540</v>
      </c>
      <c r="P511" s="258"/>
    </row>
    <row r="512" spans="2:16" x14ac:dyDescent="0.25">
      <c r="B512" s="48"/>
      <c r="C512" s="395" t="s">
        <v>285</v>
      </c>
      <c r="D512" s="297"/>
      <c r="E512" s="297"/>
      <c r="F512" s="297"/>
      <c r="G512" s="297"/>
      <c r="H512" s="297"/>
      <c r="I512" s="297"/>
      <c r="J512" s="186">
        <v>63000</v>
      </c>
      <c r="K512" s="187">
        <v>0.75</v>
      </c>
      <c r="L512" s="256">
        <f>J512*(1+K512)</f>
        <v>110250</v>
      </c>
      <c r="M512" s="414">
        <v>125</v>
      </c>
      <c r="N512" s="298"/>
      <c r="O512" s="257">
        <f>IF(M512=0,0,L512/M512*0.81)</f>
        <v>714.42000000000007</v>
      </c>
      <c r="P512" s="258"/>
    </row>
    <row r="513" spans="2:16" x14ac:dyDescent="0.25">
      <c r="B513" s="48"/>
      <c r="C513" s="395"/>
      <c r="D513" s="297"/>
      <c r="E513" s="297"/>
      <c r="F513" s="297"/>
      <c r="G513" s="297"/>
      <c r="H513" s="297"/>
      <c r="I513" s="297"/>
      <c r="J513" s="251"/>
      <c r="K513" s="34"/>
      <c r="L513" s="256"/>
      <c r="M513" s="388"/>
      <c r="N513" s="298"/>
      <c r="O513" s="257"/>
      <c r="P513" s="258"/>
    </row>
    <row r="514" spans="2:16" x14ac:dyDescent="0.25">
      <c r="B514" s="48"/>
      <c r="C514" s="396"/>
      <c r="D514" s="303"/>
      <c r="E514" s="303"/>
      <c r="F514" s="303"/>
      <c r="G514" s="303"/>
      <c r="H514" s="303"/>
      <c r="I514" s="303"/>
      <c r="J514" s="31"/>
      <c r="K514" s="32"/>
      <c r="L514" s="31"/>
      <c r="M514" s="404"/>
      <c r="N514" s="304"/>
      <c r="O514" s="255"/>
      <c r="P514" s="246"/>
    </row>
    <row r="515" spans="2:16" x14ac:dyDescent="0.25">
      <c r="B515" s="48"/>
      <c r="C515" s="212" t="s">
        <v>108</v>
      </c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13"/>
      <c r="O515" s="254">
        <f>SUM(O511:O514)</f>
        <v>2254.42</v>
      </c>
      <c r="P515" s="246"/>
    </row>
    <row r="516" spans="2:16" x14ac:dyDescent="0.25">
      <c r="B516" s="48"/>
      <c r="C516" s="21"/>
      <c r="O516" s="22"/>
      <c r="P516" s="50"/>
    </row>
    <row r="517" spans="2:16" x14ac:dyDescent="0.25">
      <c r="B517" s="48"/>
      <c r="C517" s="397" t="s">
        <v>130</v>
      </c>
      <c r="D517" s="314"/>
      <c r="E517" s="314"/>
      <c r="F517" s="314"/>
      <c r="G517" s="314"/>
      <c r="H517" s="314"/>
      <c r="I517" s="314"/>
      <c r="J517" s="314"/>
      <c r="K517" s="314"/>
      <c r="L517" s="314"/>
      <c r="M517" s="314"/>
      <c r="N517" s="398"/>
      <c r="O517" s="259">
        <f>O492+O499+O506+O515</f>
        <v>7797.7388099999998</v>
      </c>
      <c r="P517" s="260"/>
    </row>
    <row r="518" spans="2:16" x14ac:dyDescent="0.25">
      <c r="B518" s="48"/>
      <c r="C518" s="383" t="s">
        <v>131</v>
      </c>
      <c r="D518" s="344"/>
      <c r="E518" s="344"/>
      <c r="F518" s="344"/>
      <c r="G518" s="344"/>
      <c r="H518" s="344"/>
      <c r="I518" s="344"/>
      <c r="J518" s="344"/>
      <c r="K518" s="344"/>
      <c r="L518" s="344"/>
      <c r="M518" s="344"/>
      <c r="N518" s="344"/>
      <c r="O518" s="384"/>
      <c r="P518" s="59"/>
    </row>
    <row r="519" spans="2:16" x14ac:dyDescent="0.25">
      <c r="B519" s="48"/>
      <c r="C519" s="363"/>
      <c r="D519" s="359"/>
      <c r="E519" s="359"/>
      <c r="F519" s="359"/>
      <c r="G519" s="359"/>
      <c r="H519" s="359"/>
      <c r="I519" s="359"/>
      <c r="J519" s="359"/>
      <c r="K519" s="359"/>
      <c r="L519" s="359"/>
      <c r="M519" s="359"/>
      <c r="N519" s="359"/>
      <c r="O519" s="362"/>
      <c r="P519" s="59"/>
    </row>
    <row r="520" spans="2:16" x14ac:dyDescent="0.25">
      <c r="B520" s="48"/>
      <c r="C520" s="385"/>
      <c r="D520" s="342"/>
      <c r="E520" s="342"/>
      <c r="F520" s="342"/>
      <c r="G520" s="342"/>
      <c r="H520" s="342"/>
      <c r="I520" s="342"/>
      <c r="J520" s="342"/>
      <c r="K520" s="342"/>
      <c r="L520" s="342"/>
      <c r="M520" s="342"/>
      <c r="N520" s="342"/>
      <c r="O520" s="350"/>
      <c r="P520" s="59"/>
    </row>
    <row r="521" spans="2:16" x14ac:dyDescent="0.25">
      <c r="B521" s="48"/>
      <c r="C521" s="403" t="s">
        <v>132</v>
      </c>
      <c r="D521" s="308"/>
      <c r="E521" s="308"/>
      <c r="F521" s="308"/>
      <c r="G521" s="308"/>
      <c r="H521" s="308"/>
      <c r="I521" s="308"/>
      <c r="J521" s="168"/>
      <c r="K521" s="169"/>
      <c r="L521" s="205" t="s">
        <v>133</v>
      </c>
      <c r="M521" s="381" t="s">
        <v>134</v>
      </c>
      <c r="N521" s="317"/>
      <c r="O521" s="35"/>
      <c r="P521" s="61"/>
    </row>
    <row r="522" spans="2:16" x14ac:dyDescent="0.25">
      <c r="B522" s="48"/>
      <c r="C522" s="367" t="s">
        <v>135</v>
      </c>
      <c r="D522" s="297"/>
      <c r="E522" s="297"/>
      <c r="F522" s="297"/>
      <c r="G522" s="297"/>
      <c r="H522" s="297"/>
      <c r="I522" s="297"/>
      <c r="J522" s="261"/>
      <c r="K522" s="36"/>
      <c r="L522" s="188">
        <f>'PRESUPUESTO OFICIAL (Entidad)'!$K$68</f>
        <v>0.23201877683023656</v>
      </c>
      <c r="M522" s="357">
        <f>L522*$O$517</f>
        <v>1809.2218207378644</v>
      </c>
      <c r="N522" s="298"/>
      <c r="O522" s="262"/>
      <c r="P522" s="263"/>
    </row>
    <row r="523" spans="2:16" x14ac:dyDescent="0.25">
      <c r="B523" s="48"/>
      <c r="C523" s="25" t="s">
        <v>136</v>
      </c>
      <c r="D523" s="26"/>
      <c r="E523" s="26"/>
      <c r="F523" s="26"/>
      <c r="G523" s="26"/>
      <c r="H523" s="26"/>
      <c r="I523" s="26"/>
      <c r="J523" s="261"/>
      <c r="K523" s="36"/>
      <c r="L523" s="188">
        <f>'PRESUPUESTO OFICIAL (Entidad)'!$K$69</f>
        <v>0.01</v>
      </c>
      <c r="M523" s="357">
        <f>L523*$O$517</f>
        <v>77.977388099999999</v>
      </c>
      <c r="N523" s="298"/>
      <c r="O523" s="262"/>
      <c r="P523" s="263"/>
    </row>
    <row r="524" spans="2:16" x14ac:dyDescent="0.25">
      <c r="B524" s="48"/>
      <c r="C524" s="209" t="s">
        <v>137</v>
      </c>
      <c r="D524" s="167"/>
      <c r="E524" s="167"/>
      <c r="F524" s="167"/>
      <c r="G524" s="167"/>
      <c r="H524" s="167"/>
      <c r="I524" s="167"/>
      <c r="J524" s="264"/>
      <c r="K524" s="37"/>
      <c r="L524" s="188">
        <f>'PRESUPUESTO OFICIAL (Entidad)'!$K$70</f>
        <v>2.5000000000000001E-2</v>
      </c>
      <c r="M524" s="368">
        <f>L524*$O$517</f>
        <v>194.94347025000002</v>
      </c>
      <c r="N524" s="304"/>
      <c r="O524" s="262"/>
      <c r="P524" s="263"/>
    </row>
    <row r="525" spans="2:16" x14ac:dyDescent="0.25">
      <c r="B525" s="48"/>
      <c r="C525" s="419" t="s">
        <v>108</v>
      </c>
      <c r="D525" s="314"/>
      <c r="E525" s="314"/>
      <c r="F525" s="314"/>
      <c r="G525" s="314"/>
      <c r="H525" s="314"/>
      <c r="I525" s="314"/>
      <c r="J525" s="314"/>
      <c r="K525" s="314"/>
      <c r="L525" s="314"/>
      <c r="M525" s="314"/>
      <c r="N525" s="398"/>
      <c r="O525" s="265">
        <f>SUM(M522:M524)</f>
        <v>2082.1426790878645</v>
      </c>
      <c r="P525" s="266"/>
    </row>
    <row r="526" spans="2:16" x14ac:dyDescent="0.25">
      <c r="B526" s="48"/>
      <c r="C526" s="21"/>
      <c r="O526" s="22"/>
      <c r="P526" s="50"/>
    </row>
    <row r="527" spans="2:16" x14ac:dyDescent="0.25">
      <c r="B527" s="48"/>
      <c r="C527" s="397" t="s">
        <v>138</v>
      </c>
      <c r="D527" s="314"/>
      <c r="E527" s="314"/>
      <c r="F527" s="314"/>
      <c r="G527" s="314"/>
      <c r="H527" s="314"/>
      <c r="I527" s="314"/>
      <c r="J527" s="314"/>
      <c r="K527" s="314"/>
      <c r="L527" s="314"/>
      <c r="M527" s="314"/>
      <c r="N527" s="398"/>
      <c r="O527" s="267">
        <f>ROUND(O517+O525,0)</f>
        <v>9880</v>
      </c>
      <c r="P527" s="266"/>
    </row>
    <row r="528" spans="2:16" x14ac:dyDescent="0.25">
      <c r="B528" s="48"/>
      <c r="C528" s="18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20"/>
      <c r="P528" s="50"/>
    </row>
    <row r="529" spans="2:16" x14ac:dyDescent="0.25">
      <c r="B529" s="48"/>
      <c r="C529" s="21"/>
      <c r="O529" s="22"/>
      <c r="P529" s="50"/>
    </row>
    <row r="530" spans="2:16" x14ac:dyDescent="0.25">
      <c r="B530" s="48"/>
      <c r="C530" s="21"/>
      <c r="O530" s="22"/>
      <c r="P530" s="50"/>
    </row>
    <row r="531" spans="2:16" x14ac:dyDescent="0.25">
      <c r="B531" s="48"/>
      <c r="C531" s="21"/>
      <c r="H531" s="38" t="s">
        <v>139</v>
      </c>
      <c r="I531" s="38"/>
      <c r="J531" s="38"/>
      <c r="K531" s="38"/>
      <c r="O531" s="22"/>
      <c r="P531" s="50"/>
    </row>
    <row r="532" spans="2:16" x14ac:dyDescent="0.25">
      <c r="B532" s="48"/>
      <c r="C532" s="21"/>
      <c r="H532" s="38" t="s">
        <v>140</v>
      </c>
      <c r="O532" s="22"/>
      <c r="P532" s="50"/>
    </row>
    <row r="533" spans="2:16" x14ac:dyDescent="0.25">
      <c r="B533" s="48"/>
      <c r="C533" s="21"/>
      <c r="H533" s="38" t="s">
        <v>141</v>
      </c>
      <c r="O533" s="22"/>
      <c r="P533" s="50"/>
    </row>
    <row r="534" spans="2:16" x14ac:dyDescent="0.25">
      <c r="B534" s="48"/>
      <c r="C534" s="9"/>
      <c r="D534" s="39"/>
      <c r="E534" s="39"/>
      <c r="F534" s="39"/>
      <c r="G534" s="39"/>
      <c r="H534" s="38" t="s">
        <v>142</v>
      </c>
      <c r="I534" s="39"/>
      <c r="J534" s="39"/>
      <c r="K534" s="39"/>
      <c r="L534" s="39"/>
      <c r="M534" s="39"/>
      <c r="N534" s="39"/>
      <c r="O534" s="40"/>
      <c r="P534" s="55"/>
    </row>
    <row r="535" spans="2:16" x14ac:dyDescent="0.25">
      <c r="B535" s="48"/>
      <c r="C535" s="21"/>
      <c r="H535" s="204" t="s">
        <v>143</v>
      </c>
      <c r="O535" s="22"/>
      <c r="P535" s="50"/>
    </row>
    <row r="536" spans="2:16" x14ac:dyDescent="0.25">
      <c r="B536" s="48"/>
      <c r="C536" s="41" t="s">
        <v>144</v>
      </c>
      <c r="D536" s="166"/>
      <c r="E536" s="166"/>
      <c r="F536" s="166"/>
      <c r="G536" s="166"/>
      <c r="H536" s="166"/>
      <c r="I536" s="166"/>
      <c r="J536" s="166"/>
      <c r="K536" s="166"/>
      <c r="L536" s="166"/>
      <c r="M536" s="166"/>
      <c r="N536" s="166"/>
      <c r="O536" s="42"/>
      <c r="P536" s="50"/>
    </row>
    <row r="537" spans="2:16" x14ac:dyDescent="0.25">
      <c r="B537" s="48"/>
      <c r="C537" s="374"/>
      <c r="D537" s="297"/>
      <c r="E537" s="297"/>
      <c r="F537" s="297"/>
      <c r="G537" s="297"/>
      <c r="H537" s="297"/>
      <c r="I537" s="297"/>
      <c r="J537" s="297"/>
      <c r="K537" s="297"/>
      <c r="L537" s="297"/>
      <c r="M537" s="297"/>
      <c r="N537" s="297"/>
      <c r="O537" s="355"/>
      <c r="P537" s="55"/>
    </row>
    <row r="538" spans="2:16" x14ac:dyDescent="0.25">
      <c r="B538" s="48"/>
      <c r="C538" s="374"/>
      <c r="D538" s="297"/>
      <c r="E538" s="297"/>
      <c r="F538" s="297"/>
      <c r="G538" s="297"/>
      <c r="H538" s="297"/>
      <c r="I538" s="297"/>
      <c r="J538" s="297"/>
      <c r="K538" s="297"/>
      <c r="L538" s="297"/>
      <c r="M538" s="297"/>
      <c r="N538" s="297"/>
      <c r="O538" s="355"/>
      <c r="P538" s="55"/>
    </row>
    <row r="539" spans="2:16" x14ac:dyDescent="0.25">
      <c r="B539" s="48"/>
      <c r="C539" s="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40"/>
      <c r="P539" s="55"/>
    </row>
    <row r="540" spans="2:16" x14ac:dyDescent="0.25">
      <c r="B540" s="48"/>
      <c r="C540" s="43" t="s">
        <v>145</v>
      </c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40"/>
      <c r="P540" s="55"/>
    </row>
    <row r="541" spans="2:16" ht="12.75" customHeight="1" x14ac:dyDescent="0.25">
      <c r="B541" s="48"/>
      <c r="C541" s="366" t="s">
        <v>146</v>
      </c>
      <c r="D541" s="359"/>
      <c r="E541" s="359"/>
      <c r="F541" s="359"/>
      <c r="G541" s="359"/>
      <c r="H541" s="359"/>
      <c r="I541" s="359"/>
      <c r="J541" s="359"/>
      <c r="K541" s="359"/>
      <c r="L541" s="359"/>
      <c r="M541" s="359"/>
      <c r="N541" s="359"/>
      <c r="O541" s="362"/>
      <c r="P541" s="62"/>
    </row>
    <row r="542" spans="2:16" ht="28.5" customHeight="1" x14ac:dyDescent="0.25">
      <c r="B542" s="48"/>
      <c r="C542" s="363"/>
      <c r="D542" s="359"/>
      <c r="E542" s="359"/>
      <c r="F542" s="359"/>
      <c r="G542" s="359"/>
      <c r="H542" s="359"/>
      <c r="I542" s="359"/>
      <c r="J542" s="359"/>
      <c r="K542" s="359"/>
      <c r="L542" s="359"/>
      <c r="M542" s="359"/>
      <c r="N542" s="359"/>
      <c r="O542" s="362"/>
      <c r="P542" s="62"/>
    </row>
    <row r="543" spans="2:16" ht="12.9" customHeight="1" x14ac:dyDescent="0.25">
      <c r="B543" s="48"/>
      <c r="C543" s="361" t="s">
        <v>147</v>
      </c>
      <c r="D543" s="359"/>
      <c r="E543" s="359"/>
      <c r="F543" s="359"/>
      <c r="G543" s="359"/>
      <c r="H543" s="359"/>
      <c r="I543" s="359"/>
      <c r="J543" s="359"/>
      <c r="K543" s="359"/>
      <c r="L543" s="359"/>
      <c r="M543" s="359"/>
      <c r="N543" s="359"/>
      <c r="O543" s="362"/>
      <c r="P543" s="62"/>
    </row>
    <row r="544" spans="2:16" ht="32.25" customHeight="1" x14ac:dyDescent="0.25">
      <c r="B544" s="48"/>
      <c r="C544" s="363"/>
      <c r="D544" s="359"/>
      <c r="E544" s="359"/>
      <c r="F544" s="359"/>
      <c r="G544" s="359"/>
      <c r="H544" s="359"/>
      <c r="I544" s="359"/>
      <c r="J544" s="359"/>
      <c r="K544" s="359"/>
      <c r="L544" s="359"/>
      <c r="M544" s="359"/>
      <c r="N544" s="359"/>
      <c r="O544" s="362"/>
      <c r="P544" s="62"/>
    </row>
    <row r="545" spans="2:16" x14ac:dyDescent="0.25">
      <c r="B545" s="48"/>
      <c r="C545" s="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40"/>
      <c r="P545" s="55"/>
    </row>
    <row r="546" spans="2:16" x14ac:dyDescent="0.25">
      <c r="B546" s="48"/>
      <c r="C546" s="21"/>
      <c r="H546" s="38" t="s">
        <v>139</v>
      </c>
      <c r="O546" s="22"/>
      <c r="P546" s="50"/>
    </row>
    <row r="547" spans="2:16" x14ac:dyDescent="0.25">
      <c r="B547" s="48"/>
      <c r="C547" s="21"/>
      <c r="H547" s="204" t="s">
        <v>140</v>
      </c>
      <c r="I547" s="26"/>
      <c r="J547" s="26"/>
      <c r="K547" s="26"/>
      <c r="O547" s="22"/>
      <c r="P547" s="50"/>
    </row>
    <row r="548" spans="2:16" x14ac:dyDescent="0.25">
      <c r="B548" s="48"/>
      <c r="C548" s="21"/>
      <c r="H548" s="204" t="s">
        <v>148</v>
      </c>
      <c r="I548" s="216"/>
      <c r="J548" s="216"/>
      <c r="K548" s="216"/>
      <c r="O548" s="22"/>
      <c r="P548" s="50"/>
    </row>
    <row r="549" spans="2:16" x14ac:dyDescent="0.25">
      <c r="B549" s="48"/>
      <c r="C549" s="44"/>
      <c r="D549" s="39"/>
      <c r="E549" s="39"/>
      <c r="F549" s="39"/>
      <c r="G549" s="39"/>
      <c r="H549" s="204" t="s">
        <v>142</v>
      </c>
      <c r="L549" s="39"/>
      <c r="M549" s="39"/>
      <c r="N549" s="39"/>
      <c r="O549" s="40"/>
      <c r="P549" s="55"/>
    </row>
    <row r="550" spans="2:16" ht="17.25" customHeight="1" x14ac:dyDescent="0.25">
      <c r="B550" s="48"/>
      <c r="C550" s="44"/>
      <c r="D550" s="216"/>
      <c r="E550" s="216"/>
      <c r="K550" s="409"/>
      <c r="L550" s="359"/>
      <c r="M550" s="359"/>
      <c r="N550" s="359"/>
      <c r="O550" s="362"/>
      <c r="P550" s="63"/>
    </row>
    <row r="551" spans="2:16" ht="18.75" customHeight="1" x14ac:dyDescent="0.25">
      <c r="B551" s="48"/>
      <c r="C551" s="420"/>
      <c r="D551" s="342"/>
      <c r="E551" s="342"/>
      <c r="F551" s="32"/>
      <c r="G551" s="32"/>
      <c r="H551" s="32"/>
      <c r="I551" s="32"/>
      <c r="J551" s="32"/>
      <c r="K551" s="342"/>
      <c r="L551" s="342"/>
      <c r="M551" s="342"/>
      <c r="N551" s="342"/>
      <c r="O551" s="350"/>
      <c r="P551" s="63"/>
    </row>
    <row r="552" spans="2:16" x14ac:dyDescent="0.25">
      <c r="B552" s="64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6"/>
    </row>
    <row r="554" spans="2:16" x14ac:dyDescent="0.25">
      <c r="B554" s="45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7"/>
    </row>
    <row r="555" spans="2:16" ht="48" customHeight="1" x14ac:dyDescent="0.25">
      <c r="B555" s="48"/>
      <c r="C555" s="410" t="s">
        <v>80</v>
      </c>
      <c r="D555" s="297"/>
      <c r="E555" s="297"/>
      <c r="F555" s="297"/>
      <c r="G555" s="297"/>
      <c r="H555" s="297"/>
      <c r="I555" s="297"/>
      <c r="J555" s="297"/>
      <c r="K555" s="297"/>
      <c r="L555" s="297"/>
      <c r="M555" s="297"/>
      <c r="N555" s="297"/>
      <c r="O555" s="298"/>
      <c r="P555" s="49"/>
    </row>
    <row r="556" spans="2:16" x14ac:dyDescent="0.25">
      <c r="B556" s="48"/>
      <c r="P556" s="50"/>
    </row>
    <row r="557" spans="2:16" x14ac:dyDescent="0.25">
      <c r="B557" s="48"/>
      <c r="C557" s="399"/>
      <c r="D557" s="416"/>
      <c r="E557" s="344"/>
      <c r="F557" s="344"/>
      <c r="G557" s="344"/>
      <c r="H557" s="344"/>
      <c r="I557" s="344"/>
      <c r="J557" s="344"/>
      <c r="K557" s="345"/>
      <c r="L557" s="402"/>
      <c r="M557" s="344"/>
      <c r="N557" s="344"/>
      <c r="O557" s="384"/>
      <c r="P557" s="51"/>
    </row>
    <row r="558" spans="2:16" x14ac:dyDescent="0.25">
      <c r="B558" s="48"/>
      <c r="C558" s="400"/>
      <c r="D558" s="358" t="s">
        <v>81</v>
      </c>
      <c r="E558" s="359"/>
      <c r="F558" s="359"/>
      <c r="G558" s="359"/>
      <c r="H558" s="359"/>
      <c r="I558" s="359"/>
      <c r="J558" s="359"/>
      <c r="K558" s="353"/>
      <c r="L558" s="378"/>
      <c r="M558" s="311"/>
      <c r="N558" s="311"/>
      <c r="O558" s="348"/>
      <c r="P558" s="51"/>
    </row>
    <row r="559" spans="2:16" x14ac:dyDescent="0.25">
      <c r="B559" s="48"/>
      <c r="C559" s="400"/>
      <c r="D559" s="358"/>
      <c r="E559" s="359"/>
      <c r="F559" s="359"/>
      <c r="G559" s="359"/>
      <c r="H559" s="359"/>
      <c r="I559" s="359"/>
      <c r="J559" s="359"/>
      <c r="K559" s="353"/>
      <c r="L559" s="382" t="s">
        <v>82</v>
      </c>
      <c r="M559" s="375"/>
      <c r="N559" s="376"/>
      <c r="O559" s="377"/>
      <c r="P559" s="51"/>
    </row>
    <row r="560" spans="2:16" x14ac:dyDescent="0.25">
      <c r="B560" s="48"/>
      <c r="C560" s="400"/>
      <c r="D560" s="358" t="s">
        <v>83</v>
      </c>
      <c r="E560" s="359"/>
      <c r="F560" s="359"/>
      <c r="G560" s="359"/>
      <c r="H560" s="359"/>
      <c r="I560" s="359"/>
      <c r="J560" s="359"/>
      <c r="K560" s="353"/>
      <c r="L560" s="325"/>
      <c r="M560" s="378"/>
      <c r="N560" s="311"/>
      <c r="O560" s="348"/>
      <c r="P560" s="52"/>
    </row>
    <row r="561" spans="2:16" ht="12.75" customHeight="1" x14ac:dyDescent="0.25">
      <c r="B561" s="48"/>
      <c r="C561" s="400"/>
      <c r="D561" s="389"/>
      <c r="E561" s="359"/>
      <c r="F561" s="359"/>
      <c r="G561" s="359"/>
      <c r="H561" s="359"/>
      <c r="I561" s="359"/>
      <c r="J561" s="359"/>
      <c r="K561" s="353"/>
      <c r="L561" s="379" t="s">
        <v>84</v>
      </c>
      <c r="M561" s="379">
        <v>7</v>
      </c>
      <c r="N561" s="379" t="s">
        <v>85</v>
      </c>
      <c r="O561" s="364">
        <v>26</v>
      </c>
      <c r="P561" s="51"/>
    </row>
    <row r="562" spans="2:16" x14ac:dyDescent="0.25">
      <c r="B562" s="48"/>
      <c r="C562" s="400"/>
      <c r="D562" s="390"/>
      <c r="E562" s="359"/>
      <c r="F562" s="359"/>
      <c r="G562" s="359"/>
      <c r="H562" s="359"/>
      <c r="I562" s="359"/>
      <c r="J562" s="359"/>
      <c r="K562" s="353"/>
      <c r="L562" s="380"/>
      <c r="M562" s="380"/>
      <c r="N562" s="380"/>
      <c r="O562" s="365"/>
      <c r="P562" s="51"/>
    </row>
    <row r="563" spans="2:16" x14ac:dyDescent="0.25">
      <c r="B563" s="48"/>
      <c r="C563" s="400"/>
      <c r="D563" s="358" t="s">
        <v>86</v>
      </c>
      <c r="E563" s="359"/>
      <c r="F563" s="359"/>
      <c r="G563" s="359"/>
      <c r="H563" s="359"/>
      <c r="I563" s="359"/>
      <c r="J563" s="359"/>
      <c r="K563" s="353"/>
      <c r="L563" s="380"/>
      <c r="M563" s="380"/>
      <c r="N563" s="380"/>
      <c r="O563" s="365"/>
      <c r="P563" s="51"/>
    </row>
    <row r="564" spans="2:16" x14ac:dyDescent="0.25">
      <c r="B564" s="48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3"/>
      <c r="N564" s="3"/>
      <c r="O564" s="4"/>
      <c r="P564" s="53"/>
    </row>
    <row r="565" spans="2:16" x14ac:dyDescent="0.25">
      <c r="B565" s="48"/>
      <c r="C565" s="5"/>
      <c r="D565" s="171"/>
      <c r="E565" s="171"/>
      <c r="F565" s="171"/>
      <c r="G565" s="171"/>
      <c r="H565" s="171"/>
      <c r="I565" s="171"/>
      <c r="J565" s="171"/>
      <c r="K565" s="171"/>
      <c r="L565" s="6" t="s">
        <v>87</v>
      </c>
      <c r="M565" s="7" t="s">
        <v>88</v>
      </c>
      <c r="N565" s="7" t="s">
        <v>89</v>
      </c>
      <c r="O565" s="8" t="s">
        <v>90</v>
      </c>
      <c r="P565" s="52"/>
    </row>
    <row r="566" spans="2:16" x14ac:dyDescent="0.25">
      <c r="B566" s="48"/>
      <c r="C566" s="9"/>
      <c r="D566" s="170"/>
      <c r="E566" s="170"/>
      <c r="F566" s="170"/>
      <c r="G566" s="170"/>
      <c r="H566" s="170"/>
      <c r="I566" s="170"/>
      <c r="J566" s="170"/>
      <c r="K566" s="170"/>
      <c r="L566" s="10"/>
      <c r="M566" s="11"/>
      <c r="N566" s="11"/>
      <c r="O566" s="12"/>
      <c r="P566" s="54"/>
    </row>
    <row r="567" spans="2:16" ht="18" customHeight="1" x14ac:dyDescent="0.25">
      <c r="B567" s="48"/>
      <c r="C567" s="391" t="s">
        <v>91</v>
      </c>
      <c r="D567" s="359"/>
      <c r="E567" s="359"/>
      <c r="F567" s="359"/>
      <c r="G567" s="170" t="s">
        <v>92</v>
      </c>
      <c r="H567" s="170"/>
      <c r="I567" s="170" t="s">
        <v>93</v>
      </c>
      <c r="K567" s="170"/>
      <c r="L567" s="10"/>
      <c r="O567" s="13"/>
      <c r="P567" s="54"/>
    </row>
    <row r="568" spans="2:16" x14ac:dyDescent="0.25">
      <c r="B568" s="48"/>
      <c r="C568" s="14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6"/>
      <c r="P568" s="55"/>
    </row>
    <row r="569" spans="2:16" x14ac:dyDescent="0.25">
      <c r="B569" s="48"/>
      <c r="C569" s="209"/>
      <c r="D569" s="167"/>
      <c r="E569" s="167"/>
      <c r="F569" s="167"/>
      <c r="G569" s="167"/>
      <c r="H569" s="167"/>
      <c r="I569" s="167"/>
      <c r="J569" s="167"/>
      <c r="K569" s="167"/>
      <c r="L569" s="167"/>
      <c r="M569" s="167"/>
      <c r="N569" s="167"/>
      <c r="O569" s="17"/>
      <c r="P569" s="50"/>
    </row>
    <row r="570" spans="2:16" x14ac:dyDescent="0.25">
      <c r="B570" s="48"/>
      <c r="C570" s="18"/>
      <c r="D570" s="19"/>
      <c r="E570" s="19"/>
      <c r="F570" s="19"/>
      <c r="G570" s="19"/>
      <c r="H570" s="19"/>
      <c r="K570" s="19"/>
      <c r="L570" s="19"/>
      <c r="M570" s="19"/>
      <c r="N570" s="19"/>
      <c r="O570" s="20"/>
      <c r="P570" s="50"/>
    </row>
    <row r="571" spans="2:16" x14ac:dyDescent="0.25">
      <c r="B571" s="48"/>
      <c r="C571" s="411" t="s">
        <v>94</v>
      </c>
      <c r="D571" s="412"/>
      <c r="E571" s="412"/>
      <c r="F571" s="412"/>
      <c r="G571" s="412"/>
      <c r="H571" s="412"/>
      <c r="I571" s="412"/>
      <c r="J571" s="412"/>
      <c r="K571" s="412"/>
      <c r="L571" s="412"/>
      <c r="M571" s="412"/>
      <c r="N571" s="412"/>
      <c r="O571" s="413"/>
      <c r="P571" s="56"/>
    </row>
    <row r="572" spans="2:16" x14ac:dyDescent="0.25">
      <c r="B572" s="48"/>
      <c r="C572" s="21"/>
      <c r="O572" s="22"/>
      <c r="P572" s="50"/>
    </row>
    <row r="573" spans="2:16" x14ac:dyDescent="0.25">
      <c r="B573" s="48"/>
      <c r="C573" s="206" t="s">
        <v>95</v>
      </c>
      <c r="D573" s="418" t="s">
        <v>9</v>
      </c>
      <c r="E573" s="308"/>
      <c r="F573" s="308"/>
      <c r="G573" s="308"/>
      <c r="H573" s="308"/>
      <c r="I573" s="308"/>
      <c r="J573" s="308"/>
      <c r="K573" s="308"/>
      <c r="L573" s="309"/>
      <c r="M573" s="415" t="s">
        <v>96</v>
      </c>
      <c r="N573" s="309"/>
      <c r="O573" s="206" t="s">
        <v>11</v>
      </c>
      <c r="P573" s="57"/>
    </row>
    <row r="574" spans="2:16" ht="30" customHeight="1" x14ac:dyDescent="0.25">
      <c r="B574" s="48"/>
      <c r="C574" s="210">
        <f>'PRESUPUESTO OFICIAL (Entidad)'!D22</f>
        <v>2.4</v>
      </c>
      <c r="D574" s="406" t="str">
        <f>'PRESUPUESTO OFICIAL (Entidad)'!G22</f>
        <v>Concreto 3.000 psi en zapatas y pedestales</v>
      </c>
      <c r="E574" s="303"/>
      <c r="F574" s="303"/>
      <c r="G574" s="303"/>
      <c r="H574" s="303"/>
      <c r="I574" s="303"/>
      <c r="J574" s="303"/>
      <c r="K574" s="303"/>
      <c r="L574" s="371"/>
      <c r="M574" s="370" t="str">
        <f>'PRESUPUESTO OFICIAL (Entidad)'!H22</f>
        <v>m3</v>
      </c>
      <c r="N574" s="371"/>
      <c r="O574" s="23">
        <f>'PRESUPUESTO OFICIAL (Entidad)'!I22</f>
        <v>1.8</v>
      </c>
      <c r="P574" s="58"/>
    </row>
    <row r="575" spans="2:16" x14ac:dyDescent="0.25">
      <c r="B575" s="48"/>
      <c r="C575" s="383" t="s">
        <v>97</v>
      </c>
      <c r="D575" s="344"/>
      <c r="E575" s="344"/>
      <c r="F575" s="344"/>
      <c r="G575" s="344"/>
      <c r="H575" s="344"/>
      <c r="I575" s="344"/>
      <c r="J575" s="344"/>
      <c r="K575" s="344"/>
      <c r="L575" s="344"/>
      <c r="M575" s="344"/>
      <c r="N575" s="344"/>
      <c r="O575" s="384"/>
      <c r="P575" s="59"/>
    </row>
    <row r="576" spans="2:16" x14ac:dyDescent="0.25">
      <c r="B576" s="48"/>
      <c r="C576" s="363"/>
      <c r="D576" s="359"/>
      <c r="E576" s="359"/>
      <c r="F576" s="359"/>
      <c r="G576" s="359"/>
      <c r="H576" s="359"/>
      <c r="I576" s="359"/>
      <c r="J576" s="359"/>
      <c r="K576" s="359"/>
      <c r="L576" s="359"/>
      <c r="M576" s="359"/>
      <c r="N576" s="359"/>
      <c r="O576" s="362"/>
      <c r="P576" s="59"/>
    </row>
    <row r="577" spans="2:16" x14ac:dyDescent="0.25">
      <c r="B577" s="48"/>
      <c r="C577" s="385"/>
      <c r="D577" s="342"/>
      <c r="E577" s="342"/>
      <c r="F577" s="342"/>
      <c r="G577" s="342"/>
      <c r="H577" s="342"/>
      <c r="I577" s="342"/>
      <c r="J577" s="342"/>
      <c r="K577" s="342"/>
      <c r="L577" s="342"/>
      <c r="M577" s="342"/>
      <c r="N577" s="342"/>
      <c r="O577" s="350"/>
      <c r="P577" s="59"/>
    </row>
    <row r="578" spans="2:16" x14ac:dyDescent="0.25">
      <c r="B578" s="48"/>
      <c r="C578" s="401" t="s">
        <v>9</v>
      </c>
      <c r="D578" s="308"/>
      <c r="E578" s="308"/>
      <c r="F578" s="308"/>
      <c r="G578" s="317"/>
      <c r="H578" s="387" t="s">
        <v>98</v>
      </c>
      <c r="I578" s="308"/>
      <c r="J578" s="405" t="s">
        <v>99</v>
      </c>
      <c r="K578" s="312"/>
      <c r="L578" s="208" t="s">
        <v>100</v>
      </c>
      <c r="M578" s="394" t="s">
        <v>101</v>
      </c>
      <c r="N578" s="317"/>
      <c r="O578" s="24" t="s">
        <v>102</v>
      </c>
      <c r="P578" s="60"/>
    </row>
    <row r="579" spans="2:16" x14ac:dyDescent="0.25">
      <c r="B579" s="48"/>
      <c r="C579" s="386" t="s">
        <v>103</v>
      </c>
      <c r="D579" s="297"/>
      <c r="E579" s="297"/>
      <c r="F579" s="297"/>
      <c r="G579" s="298"/>
      <c r="H579" s="373" t="s">
        <v>104</v>
      </c>
      <c r="I579" s="298"/>
      <c r="J579" s="373" t="s">
        <v>105</v>
      </c>
      <c r="K579" s="298"/>
      <c r="L579" s="244">
        <v>5406.25</v>
      </c>
      <c r="M579" s="369">
        <v>1</v>
      </c>
      <c r="N579" s="298"/>
      <c r="O579" s="245">
        <f>IF(M579=0,0,L579/M579)</f>
        <v>5406.25</v>
      </c>
      <c r="P579" s="246"/>
    </row>
    <row r="580" spans="2:16" x14ac:dyDescent="0.25">
      <c r="B580" s="48"/>
      <c r="C580" s="386" t="s">
        <v>159</v>
      </c>
      <c r="D580" s="297"/>
      <c r="E580" s="297"/>
      <c r="F580" s="297"/>
      <c r="G580" s="298"/>
      <c r="H580" s="373" t="s">
        <v>104</v>
      </c>
      <c r="I580" s="298"/>
      <c r="J580" s="373" t="s">
        <v>107</v>
      </c>
      <c r="K580" s="298"/>
      <c r="L580" s="244">
        <v>11250</v>
      </c>
      <c r="M580" s="369">
        <f>M606/8</f>
        <v>0.35</v>
      </c>
      <c r="N580" s="298"/>
      <c r="O580" s="245">
        <f>IF(M580=0,0,L580/M580)</f>
        <v>32142.857142857145</v>
      </c>
      <c r="P580" s="246"/>
    </row>
    <row r="581" spans="2:16" x14ac:dyDescent="0.25">
      <c r="B581" s="48"/>
      <c r="C581" s="408" t="s">
        <v>167</v>
      </c>
      <c r="D581" s="303"/>
      <c r="E581" s="303"/>
      <c r="F581" s="303"/>
      <c r="G581" s="304"/>
      <c r="H581" s="393" t="s">
        <v>104</v>
      </c>
      <c r="I581" s="304"/>
      <c r="J581" s="393" t="s">
        <v>107</v>
      </c>
      <c r="K581" s="304"/>
      <c r="L581" s="247">
        <v>7500</v>
      </c>
      <c r="M581" s="422">
        <f>M606/8</f>
        <v>0.35</v>
      </c>
      <c r="N581" s="304"/>
      <c r="O581" s="245">
        <f>IF(M581=0,0,L581/M581)</f>
        <v>21428.571428571431</v>
      </c>
      <c r="P581" s="246"/>
    </row>
    <row r="582" spans="2:16" x14ac:dyDescent="0.25">
      <c r="B582" s="48"/>
      <c r="C582" s="212" t="s">
        <v>108</v>
      </c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13"/>
      <c r="O582" s="248">
        <f>SUM(O579:O581)</f>
        <v>58977.67857142858</v>
      </c>
      <c r="P582" s="249"/>
    </row>
    <row r="583" spans="2:16" ht="13.5" customHeight="1" x14ac:dyDescent="0.25">
      <c r="B583" s="48"/>
      <c r="C583" s="383" t="s">
        <v>109</v>
      </c>
      <c r="D583" s="344"/>
      <c r="E583" s="344"/>
      <c r="F583" s="344"/>
      <c r="G583" s="344"/>
      <c r="H583" s="344"/>
      <c r="I583" s="344"/>
      <c r="J583" s="344"/>
      <c r="K583" s="344"/>
      <c r="L583" s="344"/>
      <c r="M583" s="344"/>
      <c r="N583" s="344"/>
      <c r="O583" s="384"/>
      <c r="P583" s="59"/>
    </row>
    <row r="584" spans="2:16" x14ac:dyDescent="0.25">
      <c r="B584" s="48"/>
      <c r="C584" s="363"/>
      <c r="D584" s="359"/>
      <c r="E584" s="359"/>
      <c r="F584" s="359"/>
      <c r="G584" s="359"/>
      <c r="H584" s="359"/>
      <c r="I584" s="359"/>
      <c r="J584" s="359"/>
      <c r="K584" s="359"/>
      <c r="L584" s="359"/>
      <c r="M584" s="359"/>
      <c r="N584" s="359"/>
      <c r="O584" s="362"/>
      <c r="P584" s="59"/>
    </row>
    <row r="585" spans="2:16" x14ac:dyDescent="0.25">
      <c r="B585" s="48"/>
      <c r="C585" s="385"/>
      <c r="D585" s="342"/>
      <c r="E585" s="342"/>
      <c r="F585" s="342"/>
      <c r="G585" s="342"/>
      <c r="H585" s="342"/>
      <c r="I585" s="342"/>
      <c r="J585" s="342"/>
      <c r="K585" s="342"/>
      <c r="L585" s="342"/>
      <c r="M585" s="342"/>
      <c r="N585" s="342"/>
      <c r="O585" s="350"/>
      <c r="P585" s="59"/>
    </row>
    <row r="586" spans="2:16" x14ac:dyDescent="0.25">
      <c r="B586" s="48"/>
      <c r="C586" s="401" t="s">
        <v>9</v>
      </c>
      <c r="D586" s="308"/>
      <c r="E586" s="308"/>
      <c r="F586" s="308"/>
      <c r="G586" s="308"/>
      <c r="H586" s="308"/>
      <c r="I586" s="308"/>
      <c r="J586" s="317"/>
      <c r="K586" s="215" t="s">
        <v>96</v>
      </c>
      <c r="L586" s="208" t="s">
        <v>11</v>
      </c>
      <c r="M586" s="394" t="s">
        <v>110</v>
      </c>
      <c r="N586" s="317"/>
      <c r="O586" s="24" t="s">
        <v>102</v>
      </c>
      <c r="P586" s="60"/>
    </row>
    <row r="587" spans="2:16" x14ac:dyDescent="0.25">
      <c r="B587" s="48"/>
      <c r="C587" s="386" t="s">
        <v>160</v>
      </c>
      <c r="D587" s="297"/>
      <c r="E587" s="297"/>
      <c r="F587" s="297"/>
      <c r="G587" s="297"/>
      <c r="H587" s="297"/>
      <c r="I587" s="297"/>
      <c r="J587" s="298"/>
      <c r="K587" s="165" t="s">
        <v>161</v>
      </c>
      <c r="L587" s="250">
        <v>7.35</v>
      </c>
      <c r="M587" s="360">
        <v>33951.277999999998</v>
      </c>
      <c r="N587" s="298"/>
      <c r="O587" s="245">
        <f t="shared" ref="O587:O593" si="1">L587*M587</f>
        <v>249541.89329999997</v>
      </c>
      <c r="P587" s="246"/>
    </row>
    <row r="588" spans="2:16" x14ac:dyDescent="0.25">
      <c r="B588" s="48"/>
      <c r="C588" s="386" t="s">
        <v>162</v>
      </c>
      <c r="D588" s="297"/>
      <c r="E588" s="297"/>
      <c r="F588" s="297"/>
      <c r="G588" s="297"/>
      <c r="H588" s="297"/>
      <c r="I588" s="297"/>
      <c r="J588" s="298"/>
      <c r="K588" s="165" t="s">
        <v>26</v>
      </c>
      <c r="L588" s="250">
        <v>0.59</v>
      </c>
      <c r="M588" s="360">
        <v>94863.865000000005</v>
      </c>
      <c r="N588" s="298"/>
      <c r="O588" s="245">
        <f t="shared" si="1"/>
        <v>55969.680350000002</v>
      </c>
      <c r="P588" s="246"/>
    </row>
    <row r="589" spans="2:16" x14ac:dyDescent="0.25">
      <c r="B589" s="48"/>
      <c r="C589" s="386" t="s">
        <v>163</v>
      </c>
      <c r="D589" s="297"/>
      <c r="E589" s="297"/>
      <c r="F589" s="297"/>
      <c r="G589" s="297"/>
      <c r="H589" s="297"/>
      <c r="I589" s="297"/>
      <c r="J589" s="298"/>
      <c r="K589" s="165" t="s">
        <v>26</v>
      </c>
      <c r="L589" s="250">
        <v>0.88</v>
      </c>
      <c r="M589" s="360">
        <v>114835.205</v>
      </c>
      <c r="N589" s="298"/>
      <c r="O589" s="245">
        <f t="shared" si="1"/>
        <v>101054.9804</v>
      </c>
      <c r="P589" s="246"/>
    </row>
    <row r="590" spans="2:16" x14ac:dyDescent="0.25">
      <c r="B590" s="48"/>
      <c r="C590" s="386" t="s">
        <v>164</v>
      </c>
      <c r="D590" s="297"/>
      <c r="E590" s="297"/>
      <c r="F590" s="297"/>
      <c r="G590" s="297"/>
      <c r="H590" s="297"/>
      <c r="I590" s="297"/>
      <c r="J590" s="298"/>
      <c r="K590" s="165" t="s">
        <v>26</v>
      </c>
      <c r="L590" s="250">
        <v>0.2</v>
      </c>
      <c r="M590" s="360">
        <v>5991.402</v>
      </c>
      <c r="N590" s="298"/>
      <c r="O590" s="245">
        <f t="shared" si="1"/>
        <v>1198.2804000000001</v>
      </c>
      <c r="P590" s="246"/>
    </row>
    <row r="591" spans="2:16" x14ac:dyDescent="0.25">
      <c r="B591" s="48"/>
      <c r="C591" s="386" t="s">
        <v>168</v>
      </c>
      <c r="D591" s="297"/>
      <c r="E591" s="297"/>
      <c r="F591" s="297"/>
      <c r="G591" s="297"/>
      <c r="H591" s="297"/>
      <c r="I591" s="297"/>
      <c r="J591" s="298"/>
      <c r="K591" s="165" t="s">
        <v>32</v>
      </c>
      <c r="L591" s="250">
        <v>3</v>
      </c>
      <c r="M591" s="360">
        <v>12981.370999999999</v>
      </c>
      <c r="N591" s="298"/>
      <c r="O591" s="245">
        <f t="shared" si="1"/>
        <v>38944.112999999998</v>
      </c>
      <c r="P591" s="246"/>
    </row>
    <row r="592" spans="2:16" x14ac:dyDescent="0.25">
      <c r="B592" s="48"/>
      <c r="C592" s="386" t="s">
        <v>169</v>
      </c>
      <c r="D592" s="297"/>
      <c r="E592" s="297"/>
      <c r="F592" s="297"/>
      <c r="G592" s="297"/>
      <c r="H592" s="297"/>
      <c r="I592" s="297"/>
      <c r="J592" s="298"/>
      <c r="K592" s="165" t="s">
        <v>32</v>
      </c>
      <c r="L592" s="250">
        <v>2</v>
      </c>
      <c r="M592" s="360">
        <v>7489.2524999999996</v>
      </c>
      <c r="N592" s="298"/>
      <c r="O592" s="245">
        <f t="shared" si="1"/>
        <v>14978.504999999999</v>
      </c>
      <c r="P592" s="246"/>
    </row>
    <row r="593" spans="2:16" x14ac:dyDescent="0.25">
      <c r="B593" s="48"/>
      <c r="C593" s="408" t="s">
        <v>114</v>
      </c>
      <c r="D593" s="303"/>
      <c r="E593" s="303"/>
      <c r="F593" s="303"/>
      <c r="G593" s="303"/>
      <c r="H593" s="303"/>
      <c r="I593" s="303"/>
      <c r="J593" s="304"/>
      <c r="K593" s="185" t="s">
        <v>115</v>
      </c>
      <c r="L593" s="252">
        <v>0.5</v>
      </c>
      <c r="M593" s="417">
        <v>4992.835</v>
      </c>
      <c r="N593" s="304"/>
      <c r="O593" s="253">
        <f t="shared" si="1"/>
        <v>2496.4175</v>
      </c>
      <c r="P593" s="246"/>
    </row>
    <row r="594" spans="2:16" x14ac:dyDescent="0.25">
      <c r="B594" s="48"/>
      <c r="C594" s="212" t="s">
        <v>108</v>
      </c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13"/>
      <c r="O594" s="254">
        <f>SUM(O587:O593)</f>
        <v>464183.86994999996</v>
      </c>
      <c r="P594" s="246"/>
    </row>
    <row r="595" spans="2:16" x14ac:dyDescent="0.25">
      <c r="B595" s="48"/>
      <c r="C595" s="383" t="s">
        <v>116</v>
      </c>
      <c r="D595" s="344"/>
      <c r="E595" s="344"/>
      <c r="F595" s="344"/>
      <c r="G595" s="344"/>
      <c r="H595" s="344"/>
      <c r="I595" s="344"/>
      <c r="J595" s="344"/>
      <c r="K595" s="344"/>
      <c r="L595" s="344"/>
      <c r="M595" s="344"/>
      <c r="N595" s="344"/>
      <c r="O595" s="384"/>
      <c r="P595" s="59"/>
    </row>
    <row r="596" spans="2:16" x14ac:dyDescent="0.25">
      <c r="B596" s="48"/>
      <c r="C596" s="363"/>
      <c r="D596" s="359"/>
      <c r="E596" s="359"/>
      <c r="F596" s="359"/>
      <c r="G596" s="359"/>
      <c r="H596" s="359"/>
      <c r="I596" s="359"/>
      <c r="J596" s="359"/>
      <c r="K596" s="359"/>
      <c r="L596" s="359"/>
      <c r="M596" s="359"/>
      <c r="N596" s="359"/>
      <c r="O596" s="362"/>
      <c r="P596" s="59"/>
    </row>
    <row r="597" spans="2:16" x14ac:dyDescent="0.25">
      <c r="B597" s="48"/>
      <c r="C597" s="385"/>
      <c r="D597" s="342"/>
      <c r="E597" s="342"/>
      <c r="F597" s="342"/>
      <c r="G597" s="342"/>
      <c r="H597" s="342"/>
      <c r="I597" s="342"/>
      <c r="J597" s="342"/>
      <c r="K597" s="342"/>
      <c r="L597" s="342"/>
      <c r="M597" s="342"/>
      <c r="N597" s="342"/>
      <c r="O597" s="350"/>
      <c r="P597" s="59"/>
    </row>
    <row r="598" spans="2:16" ht="28.5" customHeight="1" x14ac:dyDescent="0.25">
      <c r="B598" s="48"/>
      <c r="C598" s="403" t="s">
        <v>117</v>
      </c>
      <c r="D598" s="308"/>
      <c r="E598" s="308"/>
      <c r="F598" s="308"/>
      <c r="G598" s="308"/>
      <c r="H598" s="308"/>
      <c r="I598" s="308"/>
      <c r="J598" s="205" t="s">
        <v>118</v>
      </c>
      <c r="K598" s="28" t="s">
        <v>119</v>
      </c>
      <c r="L598" s="29" t="s">
        <v>120</v>
      </c>
      <c r="M598" s="394" t="s">
        <v>121</v>
      </c>
      <c r="N598" s="317"/>
      <c r="O598" s="24" t="s">
        <v>102</v>
      </c>
      <c r="P598" s="60"/>
    </row>
    <row r="599" spans="2:16" x14ac:dyDescent="0.25">
      <c r="B599" s="48"/>
      <c r="C599" s="367" t="s">
        <v>122</v>
      </c>
      <c r="D599" s="297"/>
      <c r="E599" s="297"/>
      <c r="F599" s="297"/>
      <c r="G599" s="297"/>
      <c r="H599" s="297"/>
      <c r="I599" s="297"/>
      <c r="J599" s="214"/>
      <c r="K599" s="30"/>
      <c r="L599" s="214"/>
      <c r="M599" s="372"/>
      <c r="N599" s="298"/>
      <c r="O599" s="245">
        <v>0</v>
      </c>
      <c r="P599" s="246"/>
    </row>
    <row r="600" spans="2:16" x14ac:dyDescent="0.25">
      <c r="B600" s="48"/>
      <c r="C600" s="396"/>
      <c r="D600" s="303"/>
      <c r="E600" s="303"/>
      <c r="F600" s="303"/>
      <c r="G600" s="303"/>
      <c r="H600" s="303"/>
      <c r="I600" s="303"/>
      <c r="J600" s="31"/>
      <c r="K600" s="32"/>
      <c r="L600" s="31"/>
      <c r="M600" s="404"/>
      <c r="N600" s="304"/>
      <c r="O600" s="255"/>
      <c r="P600" s="246"/>
    </row>
    <row r="601" spans="2:16" x14ac:dyDescent="0.25">
      <c r="B601" s="48"/>
      <c r="C601" s="212" t="s">
        <v>108</v>
      </c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13"/>
      <c r="O601" s="248">
        <f>SUM(O599:O600)</f>
        <v>0</v>
      </c>
      <c r="P601" s="249"/>
    </row>
    <row r="602" spans="2:16" x14ac:dyDescent="0.25">
      <c r="B602" s="48"/>
      <c r="C602" s="383" t="s">
        <v>123</v>
      </c>
      <c r="D602" s="344"/>
      <c r="E602" s="344"/>
      <c r="F602" s="344"/>
      <c r="G602" s="344"/>
      <c r="H602" s="344"/>
      <c r="I602" s="344"/>
      <c r="J602" s="344"/>
      <c r="K602" s="344"/>
      <c r="L602" s="344"/>
      <c r="M602" s="344"/>
      <c r="N602" s="344"/>
      <c r="O602" s="384"/>
      <c r="P602" s="59"/>
    </row>
    <row r="603" spans="2:16" x14ac:dyDescent="0.25">
      <c r="B603" s="48"/>
      <c r="C603" s="363"/>
      <c r="D603" s="359"/>
      <c r="E603" s="359"/>
      <c r="F603" s="359"/>
      <c r="G603" s="359"/>
      <c r="H603" s="359"/>
      <c r="I603" s="359"/>
      <c r="J603" s="359"/>
      <c r="K603" s="359"/>
      <c r="L603" s="359"/>
      <c r="M603" s="359"/>
      <c r="N603" s="359"/>
      <c r="O603" s="362"/>
      <c r="P603" s="59"/>
    </row>
    <row r="604" spans="2:16" x14ac:dyDescent="0.25">
      <c r="B604" s="48"/>
      <c r="C604" s="385"/>
      <c r="D604" s="342"/>
      <c r="E604" s="342"/>
      <c r="F604" s="342"/>
      <c r="G604" s="342"/>
      <c r="H604" s="342"/>
      <c r="I604" s="342"/>
      <c r="J604" s="342"/>
      <c r="K604" s="342"/>
      <c r="L604" s="342"/>
      <c r="M604" s="342"/>
      <c r="N604" s="342"/>
      <c r="O604" s="350"/>
      <c r="P604" s="59"/>
    </row>
    <row r="605" spans="2:16" ht="28.5" customHeight="1" x14ac:dyDescent="0.25">
      <c r="B605" s="48"/>
      <c r="C605" s="403" t="s">
        <v>124</v>
      </c>
      <c r="D605" s="308"/>
      <c r="E605" s="308"/>
      <c r="F605" s="308"/>
      <c r="G605" s="308"/>
      <c r="H605" s="308"/>
      <c r="I605" s="308"/>
      <c r="J605" s="208" t="s">
        <v>125</v>
      </c>
      <c r="K605" s="28" t="s">
        <v>126</v>
      </c>
      <c r="L605" s="205" t="s">
        <v>127</v>
      </c>
      <c r="M605" s="381" t="s">
        <v>101</v>
      </c>
      <c r="N605" s="317"/>
      <c r="O605" s="33" t="s">
        <v>102</v>
      </c>
      <c r="P605" s="61"/>
    </row>
    <row r="606" spans="2:16" x14ac:dyDescent="0.25">
      <c r="B606" s="48"/>
      <c r="C606" s="395" t="s">
        <v>152</v>
      </c>
      <c r="D606" s="297"/>
      <c r="E606" s="297"/>
      <c r="F606" s="297"/>
      <c r="G606" s="297"/>
      <c r="H606" s="297"/>
      <c r="I606" s="297"/>
      <c r="J606" s="186">
        <v>110000</v>
      </c>
      <c r="K606" s="187">
        <v>0.75</v>
      </c>
      <c r="L606" s="256">
        <f>J606*(1+K606)</f>
        <v>192500</v>
      </c>
      <c r="M606" s="414">
        <v>2.8</v>
      </c>
      <c r="N606" s="298"/>
      <c r="O606" s="257">
        <f>IF(M606=0,0,L606/M606)</f>
        <v>68750</v>
      </c>
      <c r="P606" s="258"/>
    </row>
    <row r="607" spans="2:16" x14ac:dyDescent="0.25">
      <c r="B607" s="48"/>
      <c r="C607" s="395" t="s">
        <v>286</v>
      </c>
      <c r="D607" s="297"/>
      <c r="E607" s="297"/>
      <c r="F607" s="297"/>
      <c r="G607" s="297"/>
      <c r="H607" s="297"/>
      <c r="I607" s="297"/>
      <c r="J607" s="186">
        <v>63000</v>
      </c>
      <c r="K607" s="187">
        <v>0.75</v>
      </c>
      <c r="L607" s="256">
        <f>J607*(1+K607)</f>
        <v>110250</v>
      </c>
      <c r="M607" s="414">
        <v>2.8</v>
      </c>
      <c r="N607" s="298"/>
      <c r="O607" s="257">
        <f>IF(M607=0,0,L607/M607*0.81)</f>
        <v>31893.750000000004</v>
      </c>
      <c r="P607" s="258"/>
    </row>
    <row r="608" spans="2:16" x14ac:dyDescent="0.25">
      <c r="B608" s="48"/>
      <c r="C608" s="395"/>
      <c r="D608" s="297"/>
      <c r="E608" s="297"/>
      <c r="F608" s="297"/>
      <c r="G608" s="297"/>
      <c r="H608" s="297"/>
      <c r="I608" s="297"/>
      <c r="J608" s="251"/>
      <c r="K608" s="34"/>
      <c r="L608" s="256"/>
      <c r="M608" s="388"/>
      <c r="N608" s="298"/>
      <c r="O608" s="257"/>
      <c r="P608" s="258"/>
    </row>
    <row r="609" spans="2:16" x14ac:dyDescent="0.25">
      <c r="B609" s="48"/>
      <c r="C609" s="396"/>
      <c r="D609" s="303"/>
      <c r="E609" s="303"/>
      <c r="F609" s="303"/>
      <c r="G609" s="303"/>
      <c r="H609" s="303"/>
      <c r="I609" s="303"/>
      <c r="J609" s="31"/>
      <c r="K609" s="32"/>
      <c r="L609" s="31"/>
      <c r="M609" s="404"/>
      <c r="N609" s="304"/>
      <c r="O609" s="255"/>
      <c r="P609" s="246"/>
    </row>
    <row r="610" spans="2:16" x14ac:dyDescent="0.25">
      <c r="B610" s="48"/>
      <c r="C610" s="212" t="s">
        <v>108</v>
      </c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13"/>
      <c r="O610" s="254">
        <f>SUM(O606:O609)</f>
        <v>100643.75</v>
      </c>
      <c r="P610" s="246"/>
    </row>
    <row r="611" spans="2:16" x14ac:dyDescent="0.25">
      <c r="B611" s="48"/>
      <c r="C611" s="21"/>
      <c r="O611" s="22"/>
      <c r="P611" s="50"/>
    </row>
    <row r="612" spans="2:16" x14ac:dyDescent="0.25">
      <c r="B612" s="48"/>
      <c r="C612" s="397" t="s">
        <v>130</v>
      </c>
      <c r="D612" s="314"/>
      <c r="E612" s="314"/>
      <c r="F612" s="314"/>
      <c r="G612" s="314"/>
      <c r="H612" s="314"/>
      <c r="I612" s="314"/>
      <c r="J612" s="314"/>
      <c r="K612" s="314"/>
      <c r="L612" s="314"/>
      <c r="M612" s="314"/>
      <c r="N612" s="398"/>
      <c r="O612" s="259">
        <f>O582+O594+O601+O610</f>
        <v>623805.2985214286</v>
      </c>
      <c r="P612" s="260"/>
    </row>
    <row r="613" spans="2:16" x14ac:dyDescent="0.25">
      <c r="B613" s="48"/>
      <c r="C613" s="383" t="s">
        <v>131</v>
      </c>
      <c r="D613" s="344"/>
      <c r="E613" s="344"/>
      <c r="F613" s="344"/>
      <c r="G613" s="344"/>
      <c r="H613" s="344"/>
      <c r="I613" s="344"/>
      <c r="J613" s="344"/>
      <c r="K613" s="344"/>
      <c r="L613" s="344"/>
      <c r="M613" s="344"/>
      <c r="N613" s="344"/>
      <c r="O613" s="384"/>
      <c r="P613" s="59"/>
    </row>
    <row r="614" spans="2:16" x14ac:dyDescent="0.25">
      <c r="B614" s="48"/>
      <c r="C614" s="363"/>
      <c r="D614" s="359"/>
      <c r="E614" s="359"/>
      <c r="F614" s="359"/>
      <c r="G614" s="359"/>
      <c r="H614" s="359"/>
      <c r="I614" s="359"/>
      <c r="J614" s="359"/>
      <c r="K614" s="359"/>
      <c r="L614" s="359"/>
      <c r="M614" s="359"/>
      <c r="N614" s="359"/>
      <c r="O614" s="362"/>
      <c r="P614" s="59"/>
    </row>
    <row r="615" spans="2:16" x14ac:dyDescent="0.25">
      <c r="B615" s="48"/>
      <c r="C615" s="385"/>
      <c r="D615" s="342"/>
      <c r="E615" s="342"/>
      <c r="F615" s="342"/>
      <c r="G615" s="342"/>
      <c r="H615" s="342"/>
      <c r="I615" s="342"/>
      <c r="J615" s="342"/>
      <c r="K615" s="342"/>
      <c r="L615" s="342"/>
      <c r="M615" s="342"/>
      <c r="N615" s="342"/>
      <c r="O615" s="350"/>
      <c r="P615" s="59"/>
    </row>
    <row r="616" spans="2:16" x14ac:dyDescent="0.25">
      <c r="B616" s="48"/>
      <c r="C616" s="403" t="s">
        <v>132</v>
      </c>
      <c r="D616" s="308"/>
      <c r="E616" s="308"/>
      <c r="F616" s="308"/>
      <c r="G616" s="308"/>
      <c r="H616" s="308"/>
      <c r="I616" s="308"/>
      <c r="J616" s="168"/>
      <c r="K616" s="169"/>
      <c r="L616" s="205" t="s">
        <v>133</v>
      </c>
      <c r="M616" s="381" t="s">
        <v>134</v>
      </c>
      <c r="N616" s="317"/>
      <c r="O616" s="35"/>
      <c r="P616" s="61"/>
    </row>
    <row r="617" spans="2:16" x14ac:dyDescent="0.25">
      <c r="B617" s="48"/>
      <c r="C617" s="367" t="s">
        <v>135</v>
      </c>
      <c r="D617" s="297"/>
      <c r="E617" s="297"/>
      <c r="F617" s="297"/>
      <c r="G617" s="297"/>
      <c r="H617" s="297"/>
      <c r="I617" s="297"/>
      <c r="J617" s="261"/>
      <c r="K617" s="36"/>
      <c r="L617" s="188">
        <f>'PRESUPUESTO OFICIAL (Entidad)'!$K$68</f>
        <v>0.23201877683023656</v>
      </c>
      <c r="M617" s="357">
        <f>L617*$O$612</f>
        <v>144734.54234316244</v>
      </c>
      <c r="N617" s="298"/>
      <c r="O617" s="262"/>
      <c r="P617" s="263"/>
    </row>
    <row r="618" spans="2:16" x14ac:dyDescent="0.25">
      <c r="B618" s="48"/>
      <c r="C618" s="25" t="s">
        <v>136</v>
      </c>
      <c r="D618" s="26"/>
      <c r="E618" s="26"/>
      <c r="F618" s="26"/>
      <c r="G618" s="26"/>
      <c r="H618" s="26"/>
      <c r="I618" s="26"/>
      <c r="J618" s="261"/>
      <c r="K618" s="36"/>
      <c r="L618" s="188">
        <f>'PRESUPUESTO OFICIAL (Entidad)'!$K$69</f>
        <v>0.01</v>
      </c>
      <c r="M618" s="357">
        <f>L618*$O$612</f>
        <v>6238.0529852142863</v>
      </c>
      <c r="N618" s="298"/>
      <c r="O618" s="262"/>
      <c r="P618" s="263"/>
    </row>
    <row r="619" spans="2:16" x14ac:dyDescent="0.25">
      <c r="B619" s="48"/>
      <c r="C619" s="209" t="s">
        <v>137</v>
      </c>
      <c r="D619" s="167"/>
      <c r="E619" s="167"/>
      <c r="F619" s="167"/>
      <c r="G619" s="167"/>
      <c r="H619" s="167"/>
      <c r="I619" s="167"/>
      <c r="J619" s="264"/>
      <c r="K619" s="37"/>
      <c r="L619" s="188">
        <f>'PRESUPUESTO OFICIAL (Entidad)'!$K$70</f>
        <v>2.5000000000000001E-2</v>
      </c>
      <c r="M619" s="368">
        <f>L619*$O$612</f>
        <v>15595.132463035716</v>
      </c>
      <c r="N619" s="304"/>
      <c r="O619" s="262"/>
      <c r="P619" s="263"/>
    </row>
    <row r="620" spans="2:16" x14ac:dyDescent="0.25">
      <c r="B620" s="48"/>
      <c r="C620" s="419" t="s">
        <v>108</v>
      </c>
      <c r="D620" s="314"/>
      <c r="E620" s="314"/>
      <c r="F620" s="314"/>
      <c r="G620" s="314"/>
      <c r="H620" s="314"/>
      <c r="I620" s="314"/>
      <c r="J620" s="314"/>
      <c r="K620" s="314"/>
      <c r="L620" s="314"/>
      <c r="M620" s="314"/>
      <c r="N620" s="398"/>
      <c r="O620" s="265">
        <f>SUM(M617:M619)</f>
        <v>166567.72779141244</v>
      </c>
      <c r="P620" s="266"/>
    </row>
    <row r="621" spans="2:16" x14ac:dyDescent="0.25">
      <c r="B621" s="48"/>
      <c r="C621" s="21"/>
      <c r="O621" s="22"/>
      <c r="P621" s="50"/>
    </row>
    <row r="622" spans="2:16" x14ac:dyDescent="0.25">
      <c r="B622" s="48"/>
      <c r="C622" s="397" t="s">
        <v>138</v>
      </c>
      <c r="D622" s="314"/>
      <c r="E622" s="314"/>
      <c r="F622" s="314"/>
      <c r="G622" s="314"/>
      <c r="H622" s="314"/>
      <c r="I622" s="314"/>
      <c r="J622" s="314"/>
      <c r="K622" s="314"/>
      <c r="L622" s="314"/>
      <c r="M622" s="314"/>
      <c r="N622" s="398"/>
      <c r="O622" s="267">
        <f>ROUND(O612+O620,0)</f>
        <v>790373</v>
      </c>
      <c r="P622" s="266"/>
    </row>
    <row r="623" spans="2:16" x14ac:dyDescent="0.25">
      <c r="B623" s="48"/>
      <c r="C623" s="18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20"/>
      <c r="P623" s="50"/>
    </row>
    <row r="624" spans="2:16" x14ac:dyDescent="0.25">
      <c r="B624" s="48"/>
      <c r="C624" s="21"/>
      <c r="O624" s="22"/>
      <c r="P624" s="50"/>
    </row>
    <row r="625" spans="2:16" x14ac:dyDescent="0.25">
      <c r="B625" s="48"/>
      <c r="C625" s="21"/>
      <c r="O625" s="22"/>
      <c r="P625" s="50"/>
    </row>
    <row r="626" spans="2:16" x14ac:dyDescent="0.25">
      <c r="B626" s="48"/>
      <c r="C626" s="21"/>
      <c r="H626" s="38" t="s">
        <v>139</v>
      </c>
      <c r="I626" s="38"/>
      <c r="J626" s="38"/>
      <c r="K626" s="38"/>
      <c r="O626" s="22"/>
      <c r="P626" s="50"/>
    </row>
    <row r="627" spans="2:16" x14ac:dyDescent="0.25">
      <c r="B627" s="48"/>
      <c r="C627" s="21"/>
      <c r="H627" s="38" t="s">
        <v>140</v>
      </c>
      <c r="O627" s="22"/>
      <c r="P627" s="50"/>
    </row>
    <row r="628" spans="2:16" x14ac:dyDescent="0.25">
      <c r="B628" s="48"/>
      <c r="C628" s="21"/>
      <c r="H628" s="38" t="s">
        <v>141</v>
      </c>
      <c r="O628" s="22"/>
      <c r="P628" s="50"/>
    </row>
    <row r="629" spans="2:16" x14ac:dyDescent="0.25">
      <c r="B629" s="48"/>
      <c r="C629" s="9"/>
      <c r="D629" s="39"/>
      <c r="E629" s="39"/>
      <c r="F629" s="39"/>
      <c r="G629" s="39"/>
      <c r="H629" s="38" t="s">
        <v>142</v>
      </c>
      <c r="I629" s="39"/>
      <c r="J629" s="39"/>
      <c r="K629" s="39"/>
      <c r="L629" s="39"/>
      <c r="M629" s="39"/>
      <c r="N629" s="39"/>
      <c r="O629" s="40"/>
      <c r="P629" s="55"/>
    </row>
    <row r="630" spans="2:16" x14ac:dyDescent="0.25">
      <c r="B630" s="48"/>
      <c r="C630" s="21"/>
      <c r="H630" s="204" t="s">
        <v>143</v>
      </c>
      <c r="O630" s="22"/>
      <c r="P630" s="50"/>
    </row>
    <row r="631" spans="2:16" x14ac:dyDescent="0.25">
      <c r="B631" s="48"/>
      <c r="C631" s="41" t="s">
        <v>144</v>
      </c>
      <c r="D631" s="166"/>
      <c r="E631" s="166"/>
      <c r="F631" s="166"/>
      <c r="G631" s="166"/>
      <c r="H631" s="166"/>
      <c r="I631" s="166"/>
      <c r="J631" s="166"/>
      <c r="K631" s="166"/>
      <c r="L631" s="166"/>
      <c r="M631" s="166"/>
      <c r="N631" s="166"/>
      <c r="O631" s="42"/>
      <c r="P631" s="50"/>
    </row>
    <row r="632" spans="2:16" x14ac:dyDescent="0.25">
      <c r="B632" s="48"/>
      <c r="C632" s="374"/>
      <c r="D632" s="297"/>
      <c r="E632" s="297"/>
      <c r="F632" s="297"/>
      <c r="G632" s="297"/>
      <c r="H632" s="297"/>
      <c r="I632" s="297"/>
      <c r="J632" s="297"/>
      <c r="K632" s="297"/>
      <c r="L632" s="297"/>
      <c r="M632" s="297"/>
      <c r="N632" s="297"/>
      <c r="O632" s="355"/>
      <c r="P632" s="55"/>
    </row>
    <row r="633" spans="2:16" x14ac:dyDescent="0.25">
      <c r="B633" s="48"/>
      <c r="C633" s="374"/>
      <c r="D633" s="297"/>
      <c r="E633" s="297"/>
      <c r="F633" s="297"/>
      <c r="G633" s="297"/>
      <c r="H633" s="297"/>
      <c r="I633" s="297"/>
      <c r="J633" s="297"/>
      <c r="K633" s="297"/>
      <c r="L633" s="297"/>
      <c r="M633" s="297"/>
      <c r="N633" s="297"/>
      <c r="O633" s="355"/>
      <c r="P633" s="55"/>
    </row>
    <row r="634" spans="2:16" x14ac:dyDescent="0.25">
      <c r="B634" s="48"/>
      <c r="C634" s="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40"/>
      <c r="P634" s="55"/>
    </row>
    <row r="635" spans="2:16" x14ac:dyDescent="0.25">
      <c r="B635" s="48"/>
      <c r="C635" s="43" t="s">
        <v>145</v>
      </c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40"/>
      <c r="P635" s="55"/>
    </row>
    <row r="636" spans="2:16" ht="12.75" customHeight="1" x14ac:dyDescent="0.25">
      <c r="B636" s="48"/>
      <c r="C636" s="366" t="s">
        <v>146</v>
      </c>
      <c r="D636" s="359"/>
      <c r="E636" s="359"/>
      <c r="F636" s="359"/>
      <c r="G636" s="359"/>
      <c r="H636" s="359"/>
      <c r="I636" s="359"/>
      <c r="J636" s="359"/>
      <c r="K636" s="359"/>
      <c r="L636" s="359"/>
      <c r="M636" s="359"/>
      <c r="N636" s="359"/>
      <c r="O636" s="362"/>
      <c r="P636" s="62"/>
    </row>
    <row r="637" spans="2:16" ht="28.5" customHeight="1" x14ac:dyDescent="0.25">
      <c r="B637" s="48"/>
      <c r="C637" s="363"/>
      <c r="D637" s="359"/>
      <c r="E637" s="359"/>
      <c r="F637" s="359"/>
      <c r="G637" s="359"/>
      <c r="H637" s="359"/>
      <c r="I637" s="359"/>
      <c r="J637" s="359"/>
      <c r="K637" s="359"/>
      <c r="L637" s="359"/>
      <c r="M637" s="359"/>
      <c r="N637" s="359"/>
      <c r="O637" s="362"/>
      <c r="P637" s="62"/>
    </row>
    <row r="638" spans="2:16" ht="12.9" customHeight="1" x14ac:dyDescent="0.25">
      <c r="B638" s="48"/>
      <c r="C638" s="361" t="s">
        <v>147</v>
      </c>
      <c r="D638" s="359"/>
      <c r="E638" s="359"/>
      <c r="F638" s="359"/>
      <c r="G638" s="359"/>
      <c r="H638" s="359"/>
      <c r="I638" s="359"/>
      <c r="J638" s="359"/>
      <c r="K638" s="359"/>
      <c r="L638" s="359"/>
      <c r="M638" s="359"/>
      <c r="N638" s="359"/>
      <c r="O638" s="362"/>
      <c r="P638" s="62"/>
    </row>
    <row r="639" spans="2:16" ht="32.25" customHeight="1" x14ac:dyDescent="0.25">
      <c r="B639" s="48"/>
      <c r="C639" s="363"/>
      <c r="D639" s="359"/>
      <c r="E639" s="359"/>
      <c r="F639" s="359"/>
      <c r="G639" s="359"/>
      <c r="H639" s="359"/>
      <c r="I639" s="359"/>
      <c r="J639" s="359"/>
      <c r="K639" s="359"/>
      <c r="L639" s="359"/>
      <c r="M639" s="359"/>
      <c r="N639" s="359"/>
      <c r="O639" s="362"/>
      <c r="P639" s="62"/>
    </row>
    <row r="640" spans="2:16" x14ac:dyDescent="0.25">
      <c r="B640" s="48"/>
      <c r="C640" s="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40"/>
      <c r="P640" s="55"/>
    </row>
    <row r="641" spans="2:16" x14ac:dyDescent="0.25">
      <c r="B641" s="48"/>
      <c r="C641" s="21"/>
      <c r="H641" s="38" t="s">
        <v>139</v>
      </c>
      <c r="O641" s="22"/>
      <c r="P641" s="50"/>
    </row>
    <row r="642" spans="2:16" x14ac:dyDescent="0.25">
      <c r="B642" s="48"/>
      <c r="C642" s="21"/>
      <c r="H642" s="204" t="s">
        <v>140</v>
      </c>
      <c r="I642" s="26"/>
      <c r="J642" s="26"/>
      <c r="K642" s="26"/>
      <c r="O642" s="22"/>
      <c r="P642" s="50"/>
    </row>
    <row r="643" spans="2:16" x14ac:dyDescent="0.25">
      <c r="B643" s="48"/>
      <c r="C643" s="21"/>
      <c r="H643" s="204" t="s">
        <v>148</v>
      </c>
      <c r="I643" s="216"/>
      <c r="J643" s="216"/>
      <c r="K643" s="216"/>
      <c r="O643" s="22"/>
      <c r="P643" s="50"/>
    </row>
    <row r="644" spans="2:16" x14ac:dyDescent="0.25">
      <c r="B644" s="48"/>
      <c r="C644" s="44"/>
      <c r="D644" s="39"/>
      <c r="E644" s="39"/>
      <c r="F644" s="39"/>
      <c r="G644" s="39"/>
      <c r="H644" s="204" t="s">
        <v>142</v>
      </c>
      <c r="L644" s="39"/>
      <c r="M644" s="39"/>
      <c r="N644" s="39"/>
      <c r="O644" s="40"/>
      <c r="P644" s="55"/>
    </row>
    <row r="645" spans="2:16" ht="17.25" customHeight="1" x14ac:dyDescent="0.25">
      <c r="B645" s="48"/>
      <c r="C645" s="44"/>
      <c r="D645" s="216"/>
      <c r="E645" s="216"/>
      <c r="K645" s="409"/>
      <c r="L645" s="359"/>
      <c r="M645" s="359"/>
      <c r="N645" s="359"/>
      <c r="O645" s="362"/>
      <c r="P645" s="63"/>
    </row>
    <row r="646" spans="2:16" ht="18.75" customHeight="1" x14ac:dyDescent="0.25">
      <c r="B646" s="48"/>
      <c r="C646" s="420"/>
      <c r="D646" s="342"/>
      <c r="E646" s="342"/>
      <c r="F646" s="32"/>
      <c r="G646" s="32"/>
      <c r="H646" s="32"/>
      <c r="I646" s="32"/>
      <c r="J646" s="32"/>
      <c r="K646" s="342"/>
      <c r="L646" s="342"/>
      <c r="M646" s="342"/>
      <c r="N646" s="342"/>
      <c r="O646" s="350"/>
      <c r="P646" s="63"/>
    </row>
    <row r="647" spans="2:16" x14ac:dyDescent="0.25">
      <c r="B647" s="64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6"/>
    </row>
    <row r="649" spans="2:16" x14ac:dyDescent="0.25">
      <c r="B649" s="45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7"/>
    </row>
    <row r="650" spans="2:16" ht="48" customHeight="1" x14ac:dyDescent="0.25">
      <c r="B650" s="48"/>
      <c r="C650" s="410" t="s">
        <v>80</v>
      </c>
      <c r="D650" s="297"/>
      <c r="E650" s="297"/>
      <c r="F650" s="297"/>
      <c r="G650" s="297"/>
      <c r="H650" s="297"/>
      <c r="I650" s="297"/>
      <c r="J650" s="297"/>
      <c r="K650" s="297"/>
      <c r="L650" s="297"/>
      <c r="M650" s="297"/>
      <c r="N650" s="297"/>
      <c r="O650" s="298"/>
      <c r="P650" s="49"/>
    </row>
    <row r="651" spans="2:16" x14ac:dyDescent="0.25">
      <c r="B651" s="48"/>
      <c r="P651" s="50"/>
    </row>
    <row r="652" spans="2:16" x14ac:dyDescent="0.25">
      <c r="B652" s="48"/>
      <c r="C652" s="399"/>
      <c r="D652" s="416"/>
      <c r="E652" s="344"/>
      <c r="F652" s="344"/>
      <c r="G652" s="344"/>
      <c r="H652" s="344"/>
      <c r="I652" s="344"/>
      <c r="J652" s="344"/>
      <c r="K652" s="345"/>
      <c r="L652" s="402"/>
      <c r="M652" s="344"/>
      <c r="N652" s="344"/>
      <c r="O652" s="384"/>
      <c r="P652" s="51"/>
    </row>
    <row r="653" spans="2:16" x14ac:dyDescent="0.25">
      <c r="B653" s="48"/>
      <c r="C653" s="400"/>
      <c r="D653" s="358" t="s">
        <v>81</v>
      </c>
      <c r="E653" s="359"/>
      <c r="F653" s="359"/>
      <c r="G653" s="359"/>
      <c r="H653" s="359"/>
      <c r="I653" s="359"/>
      <c r="J653" s="359"/>
      <c r="K653" s="353"/>
      <c r="L653" s="378"/>
      <c r="M653" s="311"/>
      <c r="N653" s="311"/>
      <c r="O653" s="348"/>
      <c r="P653" s="51"/>
    </row>
    <row r="654" spans="2:16" x14ac:dyDescent="0.25">
      <c r="B654" s="48"/>
      <c r="C654" s="400"/>
      <c r="D654" s="358"/>
      <c r="E654" s="359"/>
      <c r="F654" s="359"/>
      <c r="G654" s="359"/>
      <c r="H654" s="359"/>
      <c r="I654" s="359"/>
      <c r="J654" s="359"/>
      <c r="K654" s="353"/>
      <c r="L654" s="382" t="s">
        <v>82</v>
      </c>
      <c r="M654" s="375"/>
      <c r="N654" s="376"/>
      <c r="O654" s="377"/>
      <c r="P654" s="51"/>
    </row>
    <row r="655" spans="2:16" x14ac:dyDescent="0.25">
      <c r="B655" s="48"/>
      <c r="C655" s="400"/>
      <c r="D655" s="358" t="s">
        <v>83</v>
      </c>
      <c r="E655" s="359"/>
      <c r="F655" s="359"/>
      <c r="G655" s="359"/>
      <c r="H655" s="359"/>
      <c r="I655" s="359"/>
      <c r="J655" s="359"/>
      <c r="K655" s="353"/>
      <c r="L655" s="325"/>
      <c r="M655" s="378"/>
      <c r="N655" s="311"/>
      <c r="O655" s="348"/>
      <c r="P655" s="52"/>
    </row>
    <row r="656" spans="2:16" ht="12.75" customHeight="1" x14ac:dyDescent="0.25">
      <c r="B656" s="48"/>
      <c r="C656" s="400"/>
      <c r="D656" s="389"/>
      <c r="E656" s="359"/>
      <c r="F656" s="359"/>
      <c r="G656" s="359"/>
      <c r="H656" s="359"/>
      <c r="I656" s="359"/>
      <c r="J656" s="359"/>
      <c r="K656" s="353"/>
      <c r="L656" s="379" t="s">
        <v>84</v>
      </c>
      <c r="M656" s="379">
        <v>8</v>
      </c>
      <c r="N656" s="379" t="s">
        <v>85</v>
      </c>
      <c r="O656" s="364">
        <v>26</v>
      </c>
      <c r="P656" s="51"/>
    </row>
    <row r="657" spans="2:16" x14ac:dyDescent="0.25">
      <c r="B657" s="48"/>
      <c r="C657" s="400"/>
      <c r="D657" s="390"/>
      <c r="E657" s="359"/>
      <c r="F657" s="359"/>
      <c r="G657" s="359"/>
      <c r="H657" s="359"/>
      <c r="I657" s="359"/>
      <c r="J657" s="359"/>
      <c r="K657" s="353"/>
      <c r="L657" s="380"/>
      <c r="M657" s="380"/>
      <c r="N657" s="380"/>
      <c r="O657" s="365"/>
      <c r="P657" s="51"/>
    </row>
    <row r="658" spans="2:16" x14ac:dyDescent="0.25">
      <c r="B658" s="48"/>
      <c r="C658" s="400"/>
      <c r="D658" s="358" t="s">
        <v>86</v>
      </c>
      <c r="E658" s="359"/>
      <c r="F658" s="359"/>
      <c r="G658" s="359"/>
      <c r="H658" s="359"/>
      <c r="I658" s="359"/>
      <c r="J658" s="359"/>
      <c r="K658" s="353"/>
      <c r="L658" s="380"/>
      <c r="M658" s="380"/>
      <c r="N658" s="380"/>
      <c r="O658" s="365"/>
      <c r="P658" s="51"/>
    </row>
    <row r="659" spans="2:16" x14ac:dyDescent="0.25">
      <c r="B659" s="48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3"/>
      <c r="N659" s="3"/>
      <c r="O659" s="4"/>
      <c r="P659" s="53"/>
    </row>
    <row r="660" spans="2:16" x14ac:dyDescent="0.25">
      <c r="B660" s="48"/>
      <c r="C660" s="5"/>
      <c r="D660" s="171"/>
      <c r="E660" s="171"/>
      <c r="F660" s="171"/>
      <c r="G660" s="171"/>
      <c r="H660" s="171"/>
      <c r="I660" s="171"/>
      <c r="J660" s="171"/>
      <c r="K660" s="171"/>
      <c r="L660" s="6" t="s">
        <v>87</v>
      </c>
      <c r="M660" s="7" t="s">
        <v>88</v>
      </c>
      <c r="N660" s="7" t="s">
        <v>89</v>
      </c>
      <c r="O660" s="8" t="s">
        <v>90</v>
      </c>
      <c r="P660" s="52"/>
    </row>
    <row r="661" spans="2:16" x14ac:dyDescent="0.25">
      <c r="B661" s="48"/>
      <c r="C661" s="9"/>
      <c r="D661" s="170"/>
      <c r="E661" s="170"/>
      <c r="F661" s="170"/>
      <c r="G661" s="170"/>
      <c r="H661" s="170"/>
      <c r="I661" s="170"/>
      <c r="J661" s="170"/>
      <c r="K661" s="170"/>
      <c r="L661" s="10"/>
      <c r="M661" s="11"/>
      <c r="N661" s="11"/>
      <c r="O661" s="12"/>
      <c r="P661" s="54"/>
    </row>
    <row r="662" spans="2:16" ht="18" customHeight="1" x14ac:dyDescent="0.25">
      <c r="B662" s="48"/>
      <c r="C662" s="391" t="s">
        <v>91</v>
      </c>
      <c r="D662" s="359"/>
      <c r="E662" s="359"/>
      <c r="F662" s="359"/>
      <c r="G662" s="170" t="s">
        <v>92</v>
      </c>
      <c r="H662" s="170"/>
      <c r="I662" s="170" t="s">
        <v>93</v>
      </c>
      <c r="K662" s="170"/>
      <c r="L662" s="10"/>
      <c r="O662" s="13"/>
      <c r="P662" s="54"/>
    </row>
    <row r="663" spans="2:16" x14ac:dyDescent="0.25">
      <c r="B663" s="48"/>
      <c r="C663" s="14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6"/>
      <c r="P663" s="55"/>
    </row>
    <row r="664" spans="2:16" x14ac:dyDescent="0.25">
      <c r="B664" s="48"/>
      <c r="C664" s="209"/>
      <c r="D664" s="167"/>
      <c r="E664" s="167"/>
      <c r="F664" s="167"/>
      <c r="G664" s="167"/>
      <c r="H664" s="167"/>
      <c r="I664" s="167"/>
      <c r="J664" s="167"/>
      <c r="K664" s="167"/>
      <c r="L664" s="167"/>
      <c r="M664" s="167"/>
      <c r="N664" s="167"/>
      <c r="O664" s="17"/>
      <c r="P664" s="50"/>
    </row>
    <row r="665" spans="2:16" x14ac:dyDescent="0.25">
      <c r="B665" s="48"/>
      <c r="C665" s="18"/>
      <c r="D665" s="19"/>
      <c r="E665" s="19"/>
      <c r="F665" s="19"/>
      <c r="G665" s="19"/>
      <c r="H665" s="19"/>
      <c r="K665" s="19"/>
      <c r="L665" s="19"/>
      <c r="M665" s="19"/>
      <c r="N665" s="19"/>
      <c r="O665" s="20"/>
      <c r="P665" s="50"/>
    </row>
    <row r="666" spans="2:16" x14ac:dyDescent="0.25">
      <c r="B666" s="48"/>
      <c r="C666" s="411" t="s">
        <v>94</v>
      </c>
      <c r="D666" s="412"/>
      <c r="E666" s="412"/>
      <c r="F666" s="412"/>
      <c r="G666" s="412"/>
      <c r="H666" s="412"/>
      <c r="I666" s="412"/>
      <c r="J666" s="412"/>
      <c r="K666" s="412"/>
      <c r="L666" s="412"/>
      <c r="M666" s="412"/>
      <c r="N666" s="412"/>
      <c r="O666" s="413"/>
      <c r="P666" s="56"/>
    </row>
    <row r="667" spans="2:16" x14ac:dyDescent="0.25">
      <c r="B667" s="48"/>
      <c r="C667" s="21"/>
      <c r="O667" s="22"/>
      <c r="P667" s="50"/>
    </row>
    <row r="668" spans="2:16" x14ac:dyDescent="0.25">
      <c r="B668" s="48"/>
      <c r="C668" s="206" t="s">
        <v>95</v>
      </c>
      <c r="D668" s="418" t="s">
        <v>9</v>
      </c>
      <c r="E668" s="308"/>
      <c r="F668" s="308"/>
      <c r="G668" s="308"/>
      <c r="H668" s="308"/>
      <c r="I668" s="308"/>
      <c r="J668" s="308"/>
      <c r="K668" s="308"/>
      <c r="L668" s="309"/>
      <c r="M668" s="415" t="s">
        <v>96</v>
      </c>
      <c r="N668" s="309"/>
      <c r="O668" s="206" t="s">
        <v>11</v>
      </c>
      <c r="P668" s="57"/>
    </row>
    <row r="669" spans="2:16" ht="30" customHeight="1" x14ac:dyDescent="0.25">
      <c r="B669" s="48"/>
      <c r="C669" s="210">
        <f>'PRESUPUESTO OFICIAL (Entidad)'!D23</f>
        <v>2.5</v>
      </c>
      <c r="D669" s="406" t="str">
        <f>'PRESUPUESTO OFICIAL (Entidad)'!G23</f>
        <v>Anclaje galvanizado para apoyo de columnas de guadua, con pernos</v>
      </c>
      <c r="E669" s="303"/>
      <c r="F669" s="303"/>
      <c r="G669" s="303"/>
      <c r="H669" s="303"/>
      <c r="I669" s="303"/>
      <c r="J669" s="303"/>
      <c r="K669" s="303"/>
      <c r="L669" s="371"/>
      <c r="M669" s="370" t="str">
        <f>'PRESUPUESTO OFICIAL (Entidad)'!H23</f>
        <v>und</v>
      </c>
      <c r="N669" s="371"/>
      <c r="O669" s="23">
        <f>'PRESUPUESTO OFICIAL (Entidad)'!I23</f>
        <v>8</v>
      </c>
      <c r="P669" s="58"/>
    </row>
    <row r="670" spans="2:16" x14ac:dyDescent="0.25">
      <c r="B670" s="48"/>
      <c r="C670" s="383" t="s">
        <v>97</v>
      </c>
      <c r="D670" s="344"/>
      <c r="E670" s="344"/>
      <c r="F670" s="344"/>
      <c r="G670" s="344"/>
      <c r="H670" s="344"/>
      <c r="I670" s="344"/>
      <c r="J670" s="344"/>
      <c r="K670" s="344"/>
      <c r="L670" s="344"/>
      <c r="M670" s="344"/>
      <c r="N670" s="344"/>
      <c r="O670" s="384"/>
      <c r="P670" s="59"/>
    </row>
    <row r="671" spans="2:16" x14ac:dyDescent="0.25">
      <c r="B671" s="48"/>
      <c r="C671" s="363"/>
      <c r="D671" s="359"/>
      <c r="E671" s="359"/>
      <c r="F671" s="359"/>
      <c r="G671" s="359"/>
      <c r="H671" s="359"/>
      <c r="I671" s="359"/>
      <c r="J671" s="359"/>
      <c r="K671" s="359"/>
      <c r="L671" s="359"/>
      <c r="M671" s="359"/>
      <c r="N671" s="359"/>
      <c r="O671" s="362"/>
      <c r="P671" s="59"/>
    </row>
    <row r="672" spans="2:16" x14ac:dyDescent="0.25">
      <c r="B672" s="48"/>
      <c r="C672" s="385"/>
      <c r="D672" s="342"/>
      <c r="E672" s="342"/>
      <c r="F672" s="342"/>
      <c r="G672" s="342"/>
      <c r="H672" s="342"/>
      <c r="I672" s="342"/>
      <c r="J672" s="342"/>
      <c r="K672" s="342"/>
      <c r="L672" s="342"/>
      <c r="M672" s="342"/>
      <c r="N672" s="342"/>
      <c r="O672" s="350"/>
      <c r="P672" s="59"/>
    </row>
    <row r="673" spans="2:16" x14ac:dyDescent="0.25">
      <c r="B673" s="48"/>
      <c r="C673" s="401" t="s">
        <v>9</v>
      </c>
      <c r="D673" s="308"/>
      <c r="E673" s="308"/>
      <c r="F673" s="308"/>
      <c r="G673" s="317"/>
      <c r="H673" s="387" t="s">
        <v>98</v>
      </c>
      <c r="I673" s="308"/>
      <c r="J673" s="405" t="s">
        <v>99</v>
      </c>
      <c r="K673" s="312"/>
      <c r="L673" s="208" t="s">
        <v>100</v>
      </c>
      <c r="M673" s="394" t="s">
        <v>101</v>
      </c>
      <c r="N673" s="317"/>
      <c r="O673" s="24" t="s">
        <v>102</v>
      </c>
      <c r="P673" s="60"/>
    </row>
    <row r="674" spans="2:16" x14ac:dyDescent="0.25">
      <c r="B674" s="48"/>
      <c r="C674" s="386" t="s">
        <v>103</v>
      </c>
      <c r="D674" s="297"/>
      <c r="E674" s="297"/>
      <c r="F674" s="297"/>
      <c r="G674" s="298"/>
      <c r="H674" s="373" t="s">
        <v>104</v>
      </c>
      <c r="I674" s="298"/>
      <c r="J674" s="373" t="s">
        <v>105</v>
      </c>
      <c r="K674" s="298"/>
      <c r="L674" s="244">
        <v>946.09375</v>
      </c>
      <c r="M674" s="369">
        <v>1</v>
      </c>
      <c r="N674" s="298"/>
      <c r="O674" s="245">
        <f>IF(M674=0,0,L674/M674)</f>
        <v>946.09375</v>
      </c>
      <c r="P674" s="246"/>
    </row>
    <row r="675" spans="2:16" x14ac:dyDescent="0.25">
      <c r="B675" s="48"/>
      <c r="C675" s="386" t="s">
        <v>170</v>
      </c>
      <c r="D675" s="297"/>
      <c r="E675" s="297"/>
      <c r="F675" s="297"/>
      <c r="G675" s="298"/>
      <c r="H675" s="373" t="s">
        <v>104</v>
      </c>
      <c r="I675" s="298"/>
      <c r="J675" s="373" t="s">
        <v>107</v>
      </c>
      <c r="K675" s="298"/>
      <c r="L675" s="244">
        <v>5000</v>
      </c>
      <c r="M675" s="369">
        <v>2</v>
      </c>
      <c r="N675" s="298"/>
      <c r="O675" s="245">
        <f>IF(M675=0,0,L675/M675)</f>
        <v>2500</v>
      </c>
      <c r="P675" s="246"/>
    </row>
    <row r="676" spans="2:16" x14ac:dyDescent="0.25">
      <c r="B676" s="48"/>
      <c r="C676" s="408"/>
      <c r="D676" s="303"/>
      <c r="E676" s="303"/>
      <c r="F676" s="303"/>
      <c r="G676" s="304"/>
      <c r="H676" s="393"/>
      <c r="I676" s="304"/>
      <c r="J676" s="393"/>
      <c r="K676" s="304"/>
      <c r="L676" s="247"/>
      <c r="M676" s="407"/>
      <c r="N676" s="304"/>
      <c r="O676" s="245"/>
      <c r="P676" s="246"/>
    </row>
    <row r="677" spans="2:16" x14ac:dyDescent="0.25">
      <c r="B677" s="48"/>
      <c r="C677" s="212" t="s">
        <v>108</v>
      </c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13"/>
      <c r="O677" s="248">
        <f>SUM(O674:O676)</f>
        <v>3446.09375</v>
      </c>
      <c r="P677" s="249"/>
    </row>
    <row r="678" spans="2:16" ht="13.5" customHeight="1" x14ac:dyDescent="0.25">
      <c r="B678" s="48"/>
      <c r="C678" s="383" t="s">
        <v>109</v>
      </c>
      <c r="D678" s="344"/>
      <c r="E678" s="344"/>
      <c r="F678" s="344"/>
      <c r="G678" s="344"/>
      <c r="H678" s="344"/>
      <c r="I678" s="344"/>
      <c r="J678" s="344"/>
      <c r="K678" s="344"/>
      <c r="L678" s="344"/>
      <c r="M678" s="344"/>
      <c r="N678" s="344"/>
      <c r="O678" s="384"/>
      <c r="P678" s="59"/>
    </row>
    <row r="679" spans="2:16" x14ac:dyDescent="0.25">
      <c r="B679" s="48"/>
      <c r="C679" s="363"/>
      <c r="D679" s="359"/>
      <c r="E679" s="359"/>
      <c r="F679" s="359"/>
      <c r="G679" s="359"/>
      <c r="H679" s="359"/>
      <c r="I679" s="359"/>
      <c r="J679" s="359"/>
      <c r="K679" s="359"/>
      <c r="L679" s="359"/>
      <c r="M679" s="359"/>
      <c r="N679" s="359"/>
      <c r="O679" s="362"/>
      <c r="P679" s="59"/>
    </row>
    <row r="680" spans="2:16" x14ac:dyDescent="0.25">
      <c r="B680" s="48"/>
      <c r="C680" s="385"/>
      <c r="D680" s="342"/>
      <c r="E680" s="342"/>
      <c r="F680" s="342"/>
      <c r="G680" s="342"/>
      <c r="H680" s="342"/>
      <c r="I680" s="342"/>
      <c r="J680" s="342"/>
      <c r="K680" s="342"/>
      <c r="L680" s="342"/>
      <c r="M680" s="342"/>
      <c r="N680" s="342"/>
      <c r="O680" s="350"/>
      <c r="P680" s="59"/>
    </row>
    <row r="681" spans="2:16" x14ac:dyDescent="0.25">
      <c r="B681" s="48"/>
      <c r="C681" s="401" t="s">
        <v>9</v>
      </c>
      <c r="D681" s="308"/>
      <c r="E681" s="308"/>
      <c r="F681" s="308"/>
      <c r="G681" s="308"/>
      <c r="H681" s="308"/>
      <c r="I681" s="308"/>
      <c r="J681" s="317"/>
      <c r="K681" s="215" t="s">
        <v>96</v>
      </c>
      <c r="L681" s="208" t="s">
        <v>11</v>
      </c>
      <c r="M681" s="394" t="s">
        <v>110</v>
      </c>
      <c r="N681" s="317"/>
      <c r="O681" s="24" t="s">
        <v>102</v>
      </c>
      <c r="P681" s="60"/>
    </row>
    <row r="682" spans="2:16" x14ac:dyDescent="0.25">
      <c r="B682" s="48"/>
      <c r="C682" s="386" t="s">
        <v>171</v>
      </c>
      <c r="D682" s="297"/>
      <c r="E682" s="297"/>
      <c r="F682" s="297"/>
      <c r="G682" s="297"/>
      <c r="H682" s="297"/>
      <c r="I682" s="297"/>
      <c r="J682" s="298"/>
      <c r="K682" s="165" t="s">
        <v>32</v>
      </c>
      <c r="L682" s="250">
        <v>1</v>
      </c>
      <c r="M682" s="360">
        <v>37945.546000000002</v>
      </c>
      <c r="N682" s="298"/>
      <c r="O682" s="245">
        <f>L682*M682</f>
        <v>37945.546000000002</v>
      </c>
      <c r="P682" s="246"/>
    </row>
    <row r="683" spans="2:16" x14ac:dyDescent="0.25">
      <c r="B683" s="48"/>
      <c r="C683" s="386" t="s">
        <v>172</v>
      </c>
      <c r="D683" s="297"/>
      <c r="E683" s="297"/>
      <c r="F683" s="297"/>
      <c r="G683" s="297"/>
      <c r="H683" s="297"/>
      <c r="I683" s="297"/>
      <c r="J683" s="298"/>
      <c r="K683" s="165" t="s">
        <v>32</v>
      </c>
      <c r="L683" s="250">
        <v>2</v>
      </c>
      <c r="M683" s="360">
        <v>6490.6854999999996</v>
      </c>
      <c r="N683" s="298"/>
      <c r="O683" s="245">
        <f>L683*M683</f>
        <v>12981.370999999999</v>
      </c>
      <c r="P683" s="246"/>
    </row>
    <row r="684" spans="2:16" x14ac:dyDescent="0.25">
      <c r="B684" s="48"/>
      <c r="C684" s="408" t="s">
        <v>173</v>
      </c>
      <c r="D684" s="303"/>
      <c r="E684" s="303"/>
      <c r="F684" s="303"/>
      <c r="G684" s="303"/>
      <c r="H684" s="303"/>
      <c r="I684" s="303"/>
      <c r="J684" s="304"/>
      <c r="K684" s="185" t="s">
        <v>32</v>
      </c>
      <c r="L684" s="252">
        <v>0.1</v>
      </c>
      <c r="M684" s="417">
        <v>74892.524999999994</v>
      </c>
      <c r="N684" s="304"/>
      <c r="O684" s="253">
        <f>L684*M684</f>
        <v>7489.2524999999996</v>
      </c>
      <c r="P684" s="246"/>
    </row>
    <row r="685" spans="2:16" x14ac:dyDescent="0.25">
      <c r="B685" s="48"/>
      <c r="C685" s="212" t="s">
        <v>108</v>
      </c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13"/>
      <c r="O685" s="254">
        <f>SUM(O682:O684)</f>
        <v>58416.169500000004</v>
      </c>
      <c r="P685" s="246"/>
    </row>
    <row r="686" spans="2:16" x14ac:dyDescent="0.25">
      <c r="B686" s="48"/>
      <c r="C686" s="383" t="s">
        <v>116</v>
      </c>
      <c r="D686" s="344"/>
      <c r="E686" s="344"/>
      <c r="F686" s="344"/>
      <c r="G686" s="344"/>
      <c r="H686" s="344"/>
      <c r="I686" s="344"/>
      <c r="J686" s="344"/>
      <c r="K686" s="344"/>
      <c r="L686" s="344"/>
      <c r="M686" s="344"/>
      <c r="N686" s="344"/>
      <c r="O686" s="384"/>
      <c r="P686" s="59"/>
    </row>
    <row r="687" spans="2:16" x14ac:dyDescent="0.25">
      <c r="B687" s="48"/>
      <c r="C687" s="363"/>
      <c r="D687" s="359"/>
      <c r="E687" s="359"/>
      <c r="F687" s="359"/>
      <c r="G687" s="359"/>
      <c r="H687" s="359"/>
      <c r="I687" s="359"/>
      <c r="J687" s="359"/>
      <c r="K687" s="359"/>
      <c r="L687" s="359"/>
      <c r="M687" s="359"/>
      <c r="N687" s="359"/>
      <c r="O687" s="362"/>
      <c r="P687" s="59"/>
    </row>
    <row r="688" spans="2:16" x14ac:dyDescent="0.25">
      <c r="B688" s="48"/>
      <c r="C688" s="385"/>
      <c r="D688" s="342"/>
      <c r="E688" s="342"/>
      <c r="F688" s="342"/>
      <c r="G688" s="342"/>
      <c r="H688" s="342"/>
      <c r="I688" s="342"/>
      <c r="J688" s="342"/>
      <c r="K688" s="342"/>
      <c r="L688" s="342"/>
      <c r="M688" s="342"/>
      <c r="N688" s="342"/>
      <c r="O688" s="350"/>
      <c r="P688" s="59"/>
    </row>
    <row r="689" spans="2:16" ht="28.5" customHeight="1" x14ac:dyDescent="0.25">
      <c r="B689" s="48"/>
      <c r="C689" s="403" t="s">
        <v>117</v>
      </c>
      <c r="D689" s="308"/>
      <c r="E689" s="308"/>
      <c r="F689" s="308"/>
      <c r="G689" s="308"/>
      <c r="H689" s="308"/>
      <c r="I689" s="308"/>
      <c r="J689" s="205" t="s">
        <v>118</v>
      </c>
      <c r="K689" s="28" t="s">
        <v>119</v>
      </c>
      <c r="L689" s="29" t="s">
        <v>120</v>
      </c>
      <c r="M689" s="394" t="s">
        <v>121</v>
      </c>
      <c r="N689" s="317"/>
      <c r="O689" s="24" t="s">
        <v>102</v>
      </c>
      <c r="P689" s="60"/>
    </row>
    <row r="690" spans="2:16" x14ac:dyDescent="0.25">
      <c r="B690" s="48"/>
      <c r="C690" s="367" t="s">
        <v>122</v>
      </c>
      <c r="D690" s="297"/>
      <c r="E690" s="297"/>
      <c r="F690" s="297"/>
      <c r="G690" s="297"/>
      <c r="H690" s="297"/>
      <c r="I690" s="297"/>
      <c r="J690" s="214"/>
      <c r="K690" s="30"/>
      <c r="L690" s="214"/>
      <c r="M690" s="372"/>
      <c r="N690" s="298"/>
      <c r="O690" s="245">
        <v>0</v>
      </c>
      <c r="P690" s="246"/>
    </row>
    <row r="691" spans="2:16" x14ac:dyDescent="0.25">
      <c r="B691" s="48"/>
      <c r="C691" s="396"/>
      <c r="D691" s="303"/>
      <c r="E691" s="303"/>
      <c r="F691" s="303"/>
      <c r="G691" s="303"/>
      <c r="H691" s="303"/>
      <c r="I691" s="303"/>
      <c r="J691" s="31"/>
      <c r="K691" s="32"/>
      <c r="L691" s="31"/>
      <c r="M691" s="404"/>
      <c r="N691" s="304"/>
      <c r="O691" s="255"/>
      <c r="P691" s="246"/>
    </row>
    <row r="692" spans="2:16" x14ac:dyDescent="0.25">
      <c r="B692" s="48"/>
      <c r="C692" s="212" t="s">
        <v>108</v>
      </c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13"/>
      <c r="O692" s="248">
        <f>SUM(O690:O691)</f>
        <v>0</v>
      </c>
      <c r="P692" s="249"/>
    </row>
    <row r="693" spans="2:16" x14ac:dyDescent="0.25">
      <c r="B693" s="48"/>
      <c r="C693" s="383" t="s">
        <v>123</v>
      </c>
      <c r="D693" s="344"/>
      <c r="E693" s="344"/>
      <c r="F693" s="344"/>
      <c r="G693" s="344"/>
      <c r="H693" s="344"/>
      <c r="I693" s="344"/>
      <c r="J693" s="344"/>
      <c r="K693" s="344"/>
      <c r="L693" s="344"/>
      <c r="M693" s="344"/>
      <c r="N693" s="344"/>
      <c r="O693" s="384"/>
      <c r="P693" s="59"/>
    </row>
    <row r="694" spans="2:16" x14ac:dyDescent="0.25">
      <c r="B694" s="48"/>
      <c r="C694" s="363"/>
      <c r="D694" s="359"/>
      <c r="E694" s="359"/>
      <c r="F694" s="359"/>
      <c r="G694" s="359"/>
      <c r="H694" s="359"/>
      <c r="I694" s="359"/>
      <c r="J694" s="359"/>
      <c r="K694" s="359"/>
      <c r="L694" s="359"/>
      <c r="M694" s="359"/>
      <c r="N694" s="359"/>
      <c r="O694" s="362"/>
      <c r="P694" s="59"/>
    </row>
    <row r="695" spans="2:16" x14ac:dyDescent="0.25">
      <c r="B695" s="48"/>
      <c r="C695" s="385"/>
      <c r="D695" s="342"/>
      <c r="E695" s="342"/>
      <c r="F695" s="342"/>
      <c r="G695" s="342"/>
      <c r="H695" s="342"/>
      <c r="I695" s="342"/>
      <c r="J695" s="342"/>
      <c r="K695" s="342"/>
      <c r="L695" s="342"/>
      <c r="M695" s="342"/>
      <c r="N695" s="342"/>
      <c r="O695" s="350"/>
      <c r="P695" s="59"/>
    </row>
    <row r="696" spans="2:16" ht="28.5" customHeight="1" x14ac:dyDescent="0.25">
      <c r="B696" s="48"/>
      <c r="C696" s="403" t="s">
        <v>124</v>
      </c>
      <c r="D696" s="308"/>
      <c r="E696" s="308"/>
      <c r="F696" s="308"/>
      <c r="G696" s="308"/>
      <c r="H696" s="308"/>
      <c r="I696" s="308"/>
      <c r="J696" s="208" t="s">
        <v>125</v>
      </c>
      <c r="K696" s="28" t="s">
        <v>126</v>
      </c>
      <c r="L696" s="205" t="s">
        <v>127</v>
      </c>
      <c r="M696" s="381" t="s">
        <v>101</v>
      </c>
      <c r="N696" s="317"/>
      <c r="O696" s="33" t="s">
        <v>102</v>
      </c>
      <c r="P696" s="61"/>
    </row>
    <row r="697" spans="2:16" x14ac:dyDescent="0.25">
      <c r="B697" s="48"/>
      <c r="C697" s="395" t="s">
        <v>152</v>
      </c>
      <c r="D697" s="297"/>
      <c r="E697" s="297"/>
      <c r="F697" s="297"/>
      <c r="G697" s="297"/>
      <c r="H697" s="297"/>
      <c r="I697" s="297"/>
      <c r="J697" s="186">
        <v>110000</v>
      </c>
      <c r="K697" s="187">
        <v>0.75</v>
      </c>
      <c r="L697" s="256">
        <f>J697*(1+K697)</f>
        <v>192500</v>
      </c>
      <c r="M697" s="414">
        <v>16</v>
      </c>
      <c r="N697" s="298"/>
      <c r="O697" s="257">
        <f>IF(M697=0,0,L697/M697)</f>
        <v>12031.25</v>
      </c>
      <c r="P697" s="258"/>
    </row>
    <row r="698" spans="2:16" x14ac:dyDescent="0.25">
      <c r="B698" s="48"/>
      <c r="C698" s="395" t="s">
        <v>285</v>
      </c>
      <c r="D698" s="297"/>
      <c r="E698" s="297"/>
      <c r="F698" s="297"/>
      <c r="G698" s="297"/>
      <c r="H698" s="297"/>
      <c r="I698" s="297"/>
      <c r="J698" s="186">
        <v>63000</v>
      </c>
      <c r="K698" s="187">
        <v>0.75</v>
      </c>
      <c r="L698" s="256">
        <f>J698*(1+K698)</f>
        <v>110250</v>
      </c>
      <c r="M698" s="414">
        <v>16</v>
      </c>
      <c r="N698" s="298"/>
      <c r="O698" s="257">
        <f>IF(M698=0,0,L698/M698*0.81)</f>
        <v>5581.40625</v>
      </c>
      <c r="P698" s="258"/>
    </row>
    <row r="699" spans="2:16" x14ac:dyDescent="0.25">
      <c r="B699" s="48"/>
      <c r="C699" s="395"/>
      <c r="D699" s="297"/>
      <c r="E699" s="297"/>
      <c r="F699" s="297"/>
      <c r="G699" s="297"/>
      <c r="H699" s="297"/>
      <c r="I699" s="297"/>
      <c r="J699" s="251"/>
      <c r="K699" s="34"/>
      <c r="L699" s="256"/>
      <c r="M699" s="388"/>
      <c r="N699" s="298"/>
      <c r="O699" s="257"/>
      <c r="P699" s="258"/>
    </row>
    <row r="700" spans="2:16" x14ac:dyDescent="0.25">
      <c r="B700" s="48"/>
      <c r="C700" s="396"/>
      <c r="D700" s="303"/>
      <c r="E700" s="303"/>
      <c r="F700" s="303"/>
      <c r="G700" s="303"/>
      <c r="H700" s="303"/>
      <c r="I700" s="303"/>
      <c r="J700" s="31"/>
      <c r="K700" s="32"/>
      <c r="L700" s="31"/>
      <c r="M700" s="404"/>
      <c r="N700" s="304"/>
      <c r="O700" s="255"/>
      <c r="P700" s="246"/>
    </row>
    <row r="701" spans="2:16" x14ac:dyDescent="0.25">
      <c r="B701" s="48"/>
      <c r="C701" s="212" t="s">
        <v>108</v>
      </c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13"/>
      <c r="O701" s="254">
        <f>SUM(O697:O700)</f>
        <v>17612.65625</v>
      </c>
      <c r="P701" s="246"/>
    </row>
    <row r="702" spans="2:16" x14ac:dyDescent="0.25">
      <c r="B702" s="48"/>
      <c r="C702" s="21"/>
      <c r="O702" s="22"/>
      <c r="P702" s="50"/>
    </row>
    <row r="703" spans="2:16" x14ac:dyDescent="0.25">
      <c r="B703" s="48"/>
      <c r="C703" s="397" t="s">
        <v>130</v>
      </c>
      <c r="D703" s="314"/>
      <c r="E703" s="314"/>
      <c r="F703" s="314"/>
      <c r="G703" s="314"/>
      <c r="H703" s="314"/>
      <c r="I703" s="314"/>
      <c r="J703" s="314"/>
      <c r="K703" s="314"/>
      <c r="L703" s="314"/>
      <c r="M703" s="314"/>
      <c r="N703" s="398"/>
      <c r="O703" s="259">
        <f>O677+O685+O692+O701</f>
        <v>79474.919500000004</v>
      </c>
      <c r="P703" s="260"/>
    </row>
    <row r="704" spans="2:16" x14ac:dyDescent="0.25">
      <c r="B704" s="48"/>
      <c r="C704" s="383" t="s">
        <v>131</v>
      </c>
      <c r="D704" s="344"/>
      <c r="E704" s="344"/>
      <c r="F704" s="344"/>
      <c r="G704" s="344"/>
      <c r="H704" s="344"/>
      <c r="I704" s="344"/>
      <c r="J704" s="344"/>
      <c r="K704" s="344"/>
      <c r="L704" s="344"/>
      <c r="M704" s="344"/>
      <c r="N704" s="344"/>
      <c r="O704" s="384"/>
      <c r="P704" s="59"/>
    </row>
    <row r="705" spans="2:16" x14ac:dyDescent="0.25">
      <c r="B705" s="48"/>
      <c r="C705" s="363"/>
      <c r="D705" s="359"/>
      <c r="E705" s="359"/>
      <c r="F705" s="359"/>
      <c r="G705" s="359"/>
      <c r="H705" s="359"/>
      <c r="I705" s="359"/>
      <c r="J705" s="359"/>
      <c r="K705" s="359"/>
      <c r="L705" s="359"/>
      <c r="M705" s="359"/>
      <c r="N705" s="359"/>
      <c r="O705" s="362"/>
      <c r="P705" s="59"/>
    </row>
    <row r="706" spans="2:16" x14ac:dyDescent="0.25">
      <c r="B706" s="48"/>
      <c r="C706" s="385"/>
      <c r="D706" s="342"/>
      <c r="E706" s="342"/>
      <c r="F706" s="342"/>
      <c r="G706" s="342"/>
      <c r="H706" s="342"/>
      <c r="I706" s="342"/>
      <c r="J706" s="342"/>
      <c r="K706" s="342"/>
      <c r="L706" s="342"/>
      <c r="M706" s="342"/>
      <c r="N706" s="342"/>
      <c r="O706" s="350"/>
      <c r="P706" s="59"/>
    </row>
    <row r="707" spans="2:16" x14ac:dyDescent="0.25">
      <c r="B707" s="48"/>
      <c r="C707" s="403" t="s">
        <v>132</v>
      </c>
      <c r="D707" s="308"/>
      <c r="E707" s="308"/>
      <c r="F707" s="308"/>
      <c r="G707" s="308"/>
      <c r="H707" s="308"/>
      <c r="I707" s="308"/>
      <c r="J707" s="168"/>
      <c r="K707" s="169"/>
      <c r="L707" s="205" t="s">
        <v>133</v>
      </c>
      <c r="M707" s="381" t="s">
        <v>134</v>
      </c>
      <c r="N707" s="317"/>
      <c r="O707" s="35"/>
      <c r="P707" s="61"/>
    </row>
    <row r="708" spans="2:16" x14ac:dyDescent="0.25">
      <c r="B708" s="48"/>
      <c r="C708" s="367" t="s">
        <v>135</v>
      </c>
      <c r="D708" s="297"/>
      <c r="E708" s="297"/>
      <c r="F708" s="297"/>
      <c r="G708" s="297"/>
      <c r="H708" s="297"/>
      <c r="I708" s="297"/>
      <c r="J708" s="261"/>
      <c r="K708" s="36"/>
      <c r="L708" s="188">
        <f>'PRESUPUESTO OFICIAL (Entidad)'!$K$68</f>
        <v>0.23201877683023656</v>
      </c>
      <c r="M708" s="357">
        <f>L708*$O$703</f>
        <v>18439.673611071517</v>
      </c>
      <c r="N708" s="298"/>
      <c r="O708" s="262"/>
      <c r="P708" s="263"/>
    </row>
    <row r="709" spans="2:16" x14ac:dyDescent="0.25">
      <c r="B709" s="48"/>
      <c r="C709" s="25" t="s">
        <v>136</v>
      </c>
      <c r="D709" s="26"/>
      <c r="E709" s="26"/>
      <c r="F709" s="26"/>
      <c r="G709" s="26"/>
      <c r="H709" s="26"/>
      <c r="I709" s="26"/>
      <c r="J709" s="261"/>
      <c r="K709" s="36"/>
      <c r="L709" s="188">
        <f>'PRESUPUESTO OFICIAL (Entidad)'!$K$69</f>
        <v>0.01</v>
      </c>
      <c r="M709" s="357">
        <f>L709*$O$703</f>
        <v>794.7491950000001</v>
      </c>
      <c r="N709" s="298"/>
      <c r="O709" s="262"/>
      <c r="P709" s="263"/>
    </row>
    <row r="710" spans="2:16" x14ac:dyDescent="0.25">
      <c r="B710" s="48"/>
      <c r="C710" s="209" t="s">
        <v>137</v>
      </c>
      <c r="D710" s="167"/>
      <c r="E710" s="167"/>
      <c r="F710" s="167"/>
      <c r="G710" s="167"/>
      <c r="H710" s="167"/>
      <c r="I710" s="167"/>
      <c r="J710" s="264"/>
      <c r="K710" s="37"/>
      <c r="L710" s="188">
        <f>'PRESUPUESTO OFICIAL (Entidad)'!$K$70</f>
        <v>2.5000000000000001E-2</v>
      </c>
      <c r="M710" s="368">
        <f>L710*$O$703</f>
        <v>1986.8729875000001</v>
      </c>
      <c r="N710" s="304"/>
      <c r="O710" s="262"/>
      <c r="P710" s="263"/>
    </row>
    <row r="711" spans="2:16" x14ac:dyDescent="0.25">
      <c r="B711" s="48"/>
      <c r="C711" s="419" t="s">
        <v>108</v>
      </c>
      <c r="D711" s="314"/>
      <c r="E711" s="314"/>
      <c r="F711" s="314"/>
      <c r="G711" s="314"/>
      <c r="H711" s="314"/>
      <c r="I711" s="314"/>
      <c r="J711" s="314"/>
      <c r="K711" s="314"/>
      <c r="L711" s="314"/>
      <c r="M711" s="314"/>
      <c r="N711" s="398"/>
      <c r="O711" s="265">
        <f>SUM(M708:M710)</f>
        <v>21221.295793571517</v>
      </c>
      <c r="P711" s="266"/>
    </row>
    <row r="712" spans="2:16" x14ac:dyDescent="0.25">
      <c r="B712" s="48"/>
      <c r="C712" s="21"/>
      <c r="O712" s="22"/>
      <c r="P712" s="50"/>
    </row>
    <row r="713" spans="2:16" x14ac:dyDescent="0.25">
      <c r="B713" s="48"/>
      <c r="C713" s="397" t="s">
        <v>138</v>
      </c>
      <c r="D713" s="314"/>
      <c r="E713" s="314"/>
      <c r="F713" s="314"/>
      <c r="G713" s="314"/>
      <c r="H713" s="314"/>
      <c r="I713" s="314"/>
      <c r="J713" s="314"/>
      <c r="K713" s="314"/>
      <c r="L713" s="314"/>
      <c r="M713" s="314"/>
      <c r="N713" s="398"/>
      <c r="O713" s="267">
        <f>ROUND(O703+O711,0)</f>
        <v>100696</v>
      </c>
      <c r="P713" s="266"/>
    </row>
    <row r="714" spans="2:16" x14ac:dyDescent="0.25">
      <c r="B714" s="48"/>
      <c r="C714" s="18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20"/>
      <c r="P714" s="50"/>
    </row>
    <row r="715" spans="2:16" x14ac:dyDescent="0.25">
      <c r="B715" s="48"/>
      <c r="C715" s="21"/>
      <c r="O715" s="22"/>
      <c r="P715" s="50"/>
    </row>
    <row r="716" spans="2:16" x14ac:dyDescent="0.25">
      <c r="B716" s="48"/>
      <c r="C716" s="21"/>
      <c r="O716" s="22"/>
      <c r="P716" s="50"/>
    </row>
    <row r="717" spans="2:16" x14ac:dyDescent="0.25">
      <c r="B717" s="48"/>
      <c r="C717" s="21"/>
      <c r="H717" s="38" t="s">
        <v>139</v>
      </c>
      <c r="I717" s="38"/>
      <c r="J717" s="38"/>
      <c r="K717" s="38"/>
      <c r="O717" s="22"/>
      <c r="P717" s="50"/>
    </row>
    <row r="718" spans="2:16" x14ac:dyDescent="0.25">
      <c r="B718" s="48"/>
      <c r="C718" s="21"/>
      <c r="H718" s="38" t="s">
        <v>140</v>
      </c>
      <c r="O718" s="22"/>
      <c r="P718" s="50"/>
    </row>
    <row r="719" spans="2:16" x14ac:dyDescent="0.25">
      <c r="B719" s="48"/>
      <c r="C719" s="21"/>
      <c r="H719" s="38" t="s">
        <v>141</v>
      </c>
      <c r="O719" s="22"/>
      <c r="P719" s="50"/>
    </row>
    <row r="720" spans="2:16" x14ac:dyDescent="0.25">
      <c r="B720" s="48"/>
      <c r="C720" s="9"/>
      <c r="D720" s="39"/>
      <c r="E720" s="39"/>
      <c r="F720" s="39"/>
      <c r="G720" s="39"/>
      <c r="H720" s="38" t="s">
        <v>142</v>
      </c>
      <c r="I720" s="39"/>
      <c r="J720" s="39"/>
      <c r="K720" s="39"/>
      <c r="L720" s="39"/>
      <c r="M720" s="39"/>
      <c r="N720" s="39"/>
      <c r="O720" s="40"/>
      <c r="P720" s="55"/>
    </row>
    <row r="721" spans="2:16" x14ac:dyDescent="0.25">
      <c r="B721" s="48"/>
      <c r="C721" s="21"/>
      <c r="H721" s="204" t="s">
        <v>143</v>
      </c>
      <c r="O721" s="22"/>
      <c r="P721" s="50"/>
    </row>
    <row r="722" spans="2:16" x14ac:dyDescent="0.25">
      <c r="B722" s="48"/>
      <c r="C722" s="41" t="s">
        <v>144</v>
      </c>
      <c r="D722" s="166"/>
      <c r="E722" s="166"/>
      <c r="F722" s="166"/>
      <c r="G722" s="166"/>
      <c r="H722" s="166"/>
      <c r="I722" s="166"/>
      <c r="J722" s="166"/>
      <c r="K722" s="166"/>
      <c r="L722" s="166"/>
      <c r="M722" s="166"/>
      <c r="N722" s="166"/>
      <c r="O722" s="42"/>
      <c r="P722" s="50"/>
    </row>
    <row r="723" spans="2:16" x14ac:dyDescent="0.25">
      <c r="B723" s="48"/>
      <c r="C723" s="374"/>
      <c r="D723" s="297"/>
      <c r="E723" s="297"/>
      <c r="F723" s="297"/>
      <c r="G723" s="297"/>
      <c r="H723" s="297"/>
      <c r="I723" s="297"/>
      <c r="J723" s="297"/>
      <c r="K723" s="297"/>
      <c r="L723" s="297"/>
      <c r="M723" s="297"/>
      <c r="N723" s="297"/>
      <c r="O723" s="355"/>
      <c r="P723" s="55"/>
    </row>
    <row r="724" spans="2:16" x14ac:dyDescent="0.25">
      <c r="B724" s="48"/>
      <c r="C724" s="374"/>
      <c r="D724" s="297"/>
      <c r="E724" s="297"/>
      <c r="F724" s="297"/>
      <c r="G724" s="297"/>
      <c r="H724" s="297"/>
      <c r="I724" s="297"/>
      <c r="J724" s="297"/>
      <c r="K724" s="297"/>
      <c r="L724" s="297"/>
      <c r="M724" s="297"/>
      <c r="N724" s="297"/>
      <c r="O724" s="355"/>
      <c r="P724" s="55"/>
    </row>
    <row r="725" spans="2:16" x14ac:dyDescent="0.25">
      <c r="B725" s="48"/>
      <c r="C725" s="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40"/>
      <c r="P725" s="55"/>
    </row>
    <row r="726" spans="2:16" x14ac:dyDescent="0.25">
      <c r="B726" s="48"/>
      <c r="C726" s="43" t="s">
        <v>145</v>
      </c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40"/>
      <c r="P726" s="55"/>
    </row>
    <row r="727" spans="2:16" ht="12.75" customHeight="1" x14ac:dyDescent="0.25">
      <c r="B727" s="48"/>
      <c r="C727" s="366" t="s">
        <v>146</v>
      </c>
      <c r="D727" s="359"/>
      <c r="E727" s="359"/>
      <c r="F727" s="359"/>
      <c r="G727" s="359"/>
      <c r="H727" s="359"/>
      <c r="I727" s="359"/>
      <c r="J727" s="359"/>
      <c r="K727" s="359"/>
      <c r="L727" s="359"/>
      <c r="M727" s="359"/>
      <c r="N727" s="359"/>
      <c r="O727" s="362"/>
      <c r="P727" s="62"/>
    </row>
    <row r="728" spans="2:16" ht="28.5" customHeight="1" x14ac:dyDescent="0.25">
      <c r="B728" s="48"/>
      <c r="C728" s="363"/>
      <c r="D728" s="359"/>
      <c r="E728" s="359"/>
      <c r="F728" s="359"/>
      <c r="G728" s="359"/>
      <c r="H728" s="359"/>
      <c r="I728" s="359"/>
      <c r="J728" s="359"/>
      <c r="K728" s="359"/>
      <c r="L728" s="359"/>
      <c r="M728" s="359"/>
      <c r="N728" s="359"/>
      <c r="O728" s="362"/>
      <c r="P728" s="62"/>
    </row>
    <row r="729" spans="2:16" ht="12.9" customHeight="1" x14ac:dyDescent="0.25">
      <c r="B729" s="48"/>
      <c r="C729" s="361" t="s">
        <v>147</v>
      </c>
      <c r="D729" s="359"/>
      <c r="E729" s="359"/>
      <c r="F729" s="359"/>
      <c r="G729" s="359"/>
      <c r="H729" s="359"/>
      <c r="I729" s="359"/>
      <c r="J729" s="359"/>
      <c r="K729" s="359"/>
      <c r="L729" s="359"/>
      <c r="M729" s="359"/>
      <c r="N729" s="359"/>
      <c r="O729" s="362"/>
      <c r="P729" s="62"/>
    </row>
    <row r="730" spans="2:16" ht="32.25" customHeight="1" x14ac:dyDescent="0.25">
      <c r="B730" s="48"/>
      <c r="C730" s="363"/>
      <c r="D730" s="359"/>
      <c r="E730" s="359"/>
      <c r="F730" s="359"/>
      <c r="G730" s="359"/>
      <c r="H730" s="359"/>
      <c r="I730" s="359"/>
      <c r="J730" s="359"/>
      <c r="K730" s="359"/>
      <c r="L730" s="359"/>
      <c r="M730" s="359"/>
      <c r="N730" s="359"/>
      <c r="O730" s="362"/>
      <c r="P730" s="62"/>
    </row>
    <row r="731" spans="2:16" x14ac:dyDescent="0.25">
      <c r="B731" s="48"/>
      <c r="C731" s="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40"/>
      <c r="P731" s="55"/>
    </row>
    <row r="732" spans="2:16" x14ac:dyDescent="0.25">
      <c r="B732" s="48"/>
      <c r="C732" s="21"/>
      <c r="H732" s="38" t="s">
        <v>139</v>
      </c>
      <c r="O732" s="22"/>
      <c r="P732" s="50"/>
    </row>
    <row r="733" spans="2:16" x14ac:dyDescent="0.25">
      <c r="B733" s="48"/>
      <c r="C733" s="21"/>
      <c r="H733" s="204" t="s">
        <v>140</v>
      </c>
      <c r="I733" s="26"/>
      <c r="J733" s="26"/>
      <c r="K733" s="26"/>
      <c r="O733" s="22"/>
      <c r="P733" s="50"/>
    </row>
    <row r="734" spans="2:16" x14ac:dyDescent="0.25">
      <c r="B734" s="48"/>
      <c r="C734" s="21"/>
      <c r="H734" s="204" t="s">
        <v>148</v>
      </c>
      <c r="I734" s="216"/>
      <c r="J734" s="216"/>
      <c r="K734" s="216"/>
      <c r="O734" s="22"/>
      <c r="P734" s="50"/>
    </row>
    <row r="735" spans="2:16" x14ac:dyDescent="0.25">
      <c r="B735" s="48"/>
      <c r="C735" s="44"/>
      <c r="D735" s="39"/>
      <c r="E735" s="39"/>
      <c r="F735" s="39"/>
      <c r="G735" s="39"/>
      <c r="H735" s="204" t="s">
        <v>142</v>
      </c>
      <c r="L735" s="39"/>
      <c r="M735" s="39"/>
      <c r="N735" s="39"/>
      <c r="O735" s="40"/>
      <c r="P735" s="55"/>
    </row>
    <row r="736" spans="2:16" ht="17.25" customHeight="1" x14ac:dyDescent="0.25">
      <c r="B736" s="48"/>
      <c r="C736" s="44"/>
      <c r="D736" s="216"/>
      <c r="E736" s="216"/>
      <c r="K736" s="409"/>
      <c r="L736" s="359"/>
      <c r="M736" s="359"/>
      <c r="N736" s="359"/>
      <c r="O736" s="362"/>
      <c r="P736" s="63"/>
    </row>
    <row r="737" spans="2:16" ht="18.75" customHeight="1" x14ac:dyDescent="0.25">
      <c r="B737" s="48"/>
      <c r="C737" s="420"/>
      <c r="D737" s="342"/>
      <c r="E737" s="342"/>
      <c r="F737" s="32"/>
      <c r="G737" s="32"/>
      <c r="H737" s="32"/>
      <c r="I737" s="32"/>
      <c r="J737" s="32"/>
      <c r="K737" s="342"/>
      <c r="L737" s="342"/>
      <c r="M737" s="342"/>
      <c r="N737" s="342"/>
      <c r="O737" s="350"/>
      <c r="P737" s="63"/>
    </row>
    <row r="738" spans="2:16" x14ac:dyDescent="0.25">
      <c r="B738" s="64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6"/>
    </row>
    <row r="740" spans="2:16" x14ac:dyDescent="0.25">
      <c r="B740" s="45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7"/>
    </row>
    <row r="741" spans="2:16" ht="48" customHeight="1" x14ac:dyDescent="0.25">
      <c r="B741" s="48"/>
      <c r="C741" s="410" t="s">
        <v>80</v>
      </c>
      <c r="D741" s="297"/>
      <c r="E741" s="297"/>
      <c r="F741" s="297"/>
      <c r="G741" s="297"/>
      <c r="H741" s="297"/>
      <c r="I741" s="297"/>
      <c r="J741" s="297"/>
      <c r="K741" s="297"/>
      <c r="L741" s="297"/>
      <c r="M741" s="297"/>
      <c r="N741" s="297"/>
      <c r="O741" s="298"/>
      <c r="P741" s="49"/>
    </row>
    <row r="742" spans="2:16" x14ac:dyDescent="0.25">
      <c r="B742" s="48"/>
      <c r="P742" s="50"/>
    </row>
    <row r="743" spans="2:16" x14ac:dyDescent="0.25">
      <c r="B743" s="48"/>
      <c r="C743" s="399"/>
      <c r="D743" s="416"/>
      <c r="E743" s="344"/>
      <c r="F743" s="344"/>
      <c r="G743" s="344"/>
      <c r="H743" s="344"/>
      <c r="I743" s="344"/>
      <c r="J743" s="344"/>
      <c r="K743" s="345"/>
      <c r="L743" s="402"/>
      <c r="M743" s="344"/>
      <c r="N743" s="344"/>
      <c r="O743" s="384"/>
      <c r="P743" s="51"/>
    </row>
    <row r="744" spans="2:16" x14ac:dyDescent="0.25">
      <c r="B744" s="48"/>
      <c r="C744" s="400"/>
      <c r="D744" s="358" t="s">
        <v>81</v>
      </c>
      <c r="E744" s="359"/>
      <c r="F744" s="359"/>
      <c r="G744" s="359"/>
      <c r="H744" s="359"/>
      <c r="I744" s="359"/>
      <c r="J744" s="359"/>
      <c r="K744" s="353"/>
      <c r="L744" s="378"/>
      <c r="M744" s="311"/>
      <c r="N744" s="311"/>
      <c r="O744" s="348"/>
      <c r="P744" s="51"/>
    </row>
    <row r="745" spans="2:16" x14ac:dyDescent="0.25">
      <c r="B745" s="48"/>
      <c r="C745" s="400"/>
      <c r="D745" s="358"/>
      <c r="E745" s="359"/>
      <c r="F745" s="359"/>
      <c r="G745" s="359"/>
      <c r="H745" s="359"/>
      <c r="I745" s="359"/>
      <c r="J745" s="359"/>
      <c r="K745" s="353"/>
      <c r="L745" s="382" t="s">
        <v>82</v>
      </c>
      <c r="M745" s="375"/>
      <c r="N745" s="376"/>
      <c r="O745" s="377"/>
      <c r="P745" s="51"/>
    </row>
    <row r="746" spans="2:16" x14ac:dyDescent="0.25">
      <c r="B746" s="48"/>
      <c r="C746" s="400"/>
      <c r="D746" s="358" t="s">
        <v>83</v>
      </c>
      <c r="E746" s="359"/>
      <c r="F746" s="359"/>
      <c r="G746" s="359"/>
      <c r="H746" s="359"/>
      <c r="I746" s="359"/>
      <c r="J746" s="359"/>
      <c r="K746" s="353"/>
      <c r="L746" s="325"/>
      <c r="M746" s="378"/>
      <c r="N746" s="311"/>
      <c r="O746" s="348"/>
      <c r="P746" s="52"/>
    </row>
    <row r="747" spans="2:16" ht="12.75" customHeight="1" x14ac:dyDescent="0.25">
      <c r="B747" s="48"/>
      <c r="C747" s="400"/>
      <c r="D747" s="389"/>
      <c r="E747" s="359"/>
      <c r="F747" s="359"/>
      <c r="G747" s="359"/>
      <c r="H747" s="359"/>
      <c r="I747" s="359"/>
      <c r="J747" s="359"/>
      <c r="K747" s="353"/>
      <c r="L747" s="379" t="s">
        <v>84</v>
      </c>
      <c r="M747" s="379">
        <v>9</v>
      </c>
      <c r="N747" s="379" t="s">
        <v>85</v>
      </c>
      <c r="O747" s="364">
        <v>26</v>
      </c>
      <c r="P747" s="51"/>
    </row>
    <row r="748" spans="2:16" x14ac:dyDescent="0.25">
      <c r="B748" s="48"/>
      <c r="C748" s="400"/>
      <c r="D748" s="390"/>
      <c r="E748" s="359"/>
      <c r="F748" s="359"/>
      <c r="G748" s="359"/>
      <c r="H748" s="359"/>
      <c r="I748" s="359"/>
      <c r="J748" s="359"/>
      <c r="K748" s="353"/>
      <c r="L748" s="380"/>
      <c r="M748" s="380"/>
      <c r="N748" s="380"/>
      <c r="O748" s="365"/>
      <c r="P748" s="51"/>
    </row>
    <row r="749" spans="2:16" x14ac:dyDescent="0.25">
      <c r="B749" s="48"/>
      <c r="C749" s="400"/>
      <c r="D749" s="358" t="s">
        <v>86</v>
      </c>
      <c r="E749" s="359"/>
      <c r="F749" s="359"/>
      <c r="G749" s="359"/>
      <c r="H749" s="359"/>
      <c r="I749" s="359"/>
      <c r="J749" s="359"/>
      <c r="K749" s="353"/>
      <c r="L749" s="380"/>
      <c r="M749" s="380"/>
      <c r="N749" s="380"/>
      <c r="O749" s="365"/>
      <c r="P749" s="51"/>
    </row>
    <row r="750" spans="2:16" x14ac:dyDescent="0.25">
      <c r="B750" s="48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3"/>
      <c r="N750" s="3"/>
      <c r="O750" s="4"/>
      <c r="P750" s="53"/>
    </row>
    <row r="751" spans="2:16" x14ac:dyDescent="0.25">
      <c r="B751" s="48"/>
      <c r="C751" s="5"/>
      <c r="D751" s="171"/>
      <c r="E751" s="171"/>
      <c r="F751" s="171"/>
      <c r="G751" s="171"/>
      <c r="H751" s="171"/>
      <c r="I751" s="171"/>
      <c r="J751" s="171"/>
      <c r="K751" s="171"/>
      <c r="L751" s="6" t="s">
        <v>87</v>
      </c>
      <c r="M751" s="7" t="s">
        <v>88</v>
      </c>
      <c r="N751" s="7" t="s">
        <v>89</v>
      </c>
      <c r="O751" s="8" t="s">
        <v>90</v>
      </c>
      <c r="P751" s="52"/>
    </row>
    <row r="752" spans="2:16" x14ac:dyDescent="0.25">
      <c r="B752" s="48"/>
      <c r="C752" s="9"/>
      <c r="D752" s="170"/>
      <c r="E752" s="170"/>
      <c r="F752" s="170"/>
      <c r="G752" s="170"/>
      <c r="H752" s="170"/>
      <c r="I752" s="170"/>
      <c r="J752" s="170"/>
      <c r="K752" s="170"/>
      <c r="L752" s="10"/>
      <c r="M752" s="11"/>
      <c r="N752" s="11"/>
      <c r="O752" s="12"/>
      <c r="P752" s="54"/>
    </row>
    <row r="753" spans="2:16" ht="18" customHeight="1" x14ac:dyDescent="0.25">
      <c r="B753" s="48"/>
      <c r="C753" s="391" t="s">
        <v>91</v>
      </c>
      <c r="D753" s="359"/>
      <c r="E753" s="359"/>
      <c r="F753" s="359"/>
      <c r="G753" s="170" t="s">
        <v>92</v>
      </c>
      <c r="H753" s="170"/>
      <c r="I753" s="170" t="s">
        <v>93</v>
      </c>
      <c r="K753" s="170"/>
      <c r="L753" s="10"/>
      <c r="O753" s="13"/>
      <c r="P753" s="54"/>
    </row>
    <row r="754" spans="2:16" x14ac:dyDescent="0.25">
      <c r="B754" s="48"/>
      <c r="C754" s="14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6"/>
      <c r="P754" s="55"/>
    </row>
    <row r="755" spans="2:16" x14ac:dyDescent="0.25">
      <c r="B755" s="48"/>
      <c r="C755" s="209"/>
      <c r="D755" s="167"/>
      <c r="E755" s="167"/>
      <c r="F755" s="167"/>
      <c r="G755" s="167"/>
      <c r="H755" s="167"/>
      <c r="I755" s="167"/>
      <c r="J755" s="167"/>
      <c r="K755" s="167"/>
      <c r="L755" s="167"/>
      <c r="M755" s="167"/>
      <c r="N755" s="167"/>
      <c r="O755" s="17"/>
      <c r="P755" s="50"/>
    </row>
    <row r="756" spans="2:16" x14ac:dyDescent="0.25">
      <c r="B756" s="48"/>
      <c r="C756" s="18"/>
      <c r="D756" s="19"/>
      <c r="E756" s="19"/>
      <c r="F756" s="19"/>
      <c r="G756" s="19"/>
      <c r="H756" s="19"/>
      <c r="K756" s="19"/>
      <c r="L756" s="19"/>
      <c r="M756" s="19"/>
      <c r="N756" s="19"/>
      <c r="O756" s="20"/>
      <c r="P756" s="50"/>
    </row>
    <row r="757" spans="2:16" x14ac:dyDescent="0.25">
      <c r="B757" s="48"/>
      <c r="C757" s="411" t="s">
        <v>94</v>
      </c>
      <c r="D757" s="412"/>
      <c r="E757" s="412"/>
      <c r="F757" s="412"/>
      <c r="G757" s="412"/>
      <c r="H757" s="412"/>
      <c r="I757" s="412"/>
      <c r="J757" s="412"/>
      <c r="K757" s="412"/>
      <c r="L757" s="412"/>
      <c r="M757" s="412"/>
      <c r="N757" s="412"/>
      <c r="O757" s="413"/>
      <c r="P757" s="56"/>
    </row>
    <row r="758" spans="2:16" x14ac:dyDescent="0.25">
      <c r="B758" s="48"/>
      <c r="C758" s="21"/>
      <c r="O758" s="22"/>
      <c r="P758" s="50"/>
    </row>
    <row r="759" spans="2:16" x14ac:dyDescent="0.25">
      <c r="B759" s="48"/>
      <c r="C759" s="206" t="s">
        <v>95</v>
      </c>
      <c r="D759" s="418" t="s">
        <v>9</v>
      </c>
      <c r="E759" s="308"/>
      <c r="F759" s="308"/>
      <c r="G759" s="308"/>
      <c r="H759" s="308"/>
      <c r="I759" s="308"/>
      <c r="J759" s="308"/>
      <c r="K759" s="308"/>
      <c r="L759" s="309"/>
      <c r="M759" s="415" t="s">
        <v>96</v>
      </c>
      <c r="N759" s="309"/>
      <c r="O759" s="206" t="s">
        <v>11</v>
      </c>
      <c r="P759" s="57"/>
    </row>
    <row r="760" spans="2:16" ht="30" customHeight="1" x14ac:dyDescent="0.25">
      <c r="B760" s="48"/>
      <c r="C760" s="210">
        <f>'PRESUPUESTO OFICIAL (Entidad)'!D24</f>
        <v>2.6</v>
      </c>
      <c r="D760" s="406" t="str">
        <f>'PRESUPUESTO OFICIAL (Entidad)'!G24</f>
        <v>Corte y demolición localizada de piso de concreto existente para apertura de zapatas</v>
      </c>
      <c r="E760" s="303"/>
      <c r="F760" s="303"/>
      <c r="G760" s="303"/>
      <c r="H760" s="303"/>
      <c r="I760" s="303"/>
      <c r="J760" s="303"/>
      <c r="K760" s="303"/>
      <c r="L760" s="371"/>
      <c r="M760" s="370" t="str">
        <f>'PRESUPUESTO OFICIAL (Entidad)'!H24</f>
        <v>und</v>
      </c>
      <c r="N760" s="371"/>
      <c r="O760" s="23">
        <f>'PRESUPUESTO OFICIAL (Entidad)'!I24</f>
        <v>8</v>
      </c>
      <c r="P760" s="58"/>
    </row>
    <row r="761" spans="2:16" x14ac:dyDescent="0.25">
      <c r="B761" s="48"/>
      <c r="C761" s="383" t="s">
        <v>97</v>
      </c>
      <c r="D761" s="344"/>
      <c r="E761" s="344"/>
      <c r="F761" s="344"/>
      <c r="G761" s="344"/>
      <c r="H761" s="344"/>
      <c r="I761" s="344"/>
      <c r="J761" s="344"/>
      <c r="K761" s="344"/>
      <c r="L761" s="344"/>
      <c r="M761" s="344"/>
      <c r="N761" s="344"/>
      <c r="O761" s="384"/>
      <c r="P761" s="59"/>
    </row>
    <row r="762" spans="2:16" x14ac:dyDescent="0.25">
      <c r="B762" s="48"/>
      <c r="C762" s="363"/>
      <c r="D762" s="359"/>
      <c r="E762" s="359"/>
      <c r="F762" s="359"/>
      <c r="G762" s="359"/>
      <c r="H762" s="359"/>
      <c r="I762" s="359"/>
      <c r="J762" s="359"/>
      <c r="K762" s="359"/>
      <c r="L762" s="359"/>
      <c r="M762" s="359"/>
      <c r="N762" s="359"/>
      <c r="O762" s="362"/>
      <c r="P762" s="59"/>
    </row>
    <row r="763" spans="2:16" x14ac:dyDescent="0.25">
      <c r="B763" s="48"/>
      <c r="C763" s="385"/>
      <c r="D763" s="342"/>
      <c r="E763" s="342"/>
      <c r="F763" s="342"/>
      <c r="G763" s="342"/>
      <c r="H763" s="342"/>
      <c r="I763" s="342"/>
      <c r="J763" s="342"/>
      <c r="K763" s="342"/>
      <c r="L763" s="342"/>
      <c r="M763" s="342"/>
      <c r="N763" s="342"/>
      <c r="O763" s="350"/>
      <c r="P763" s="59"/>
    </row>
    <row r="764" spans="2:16" x14ac:dyDescent="0.25">
      <c r="B764" s="48"/>
      <c r="C764" s="401" t="s">
        <v>9</v>
      </c>
      <c r="D764" s="308"/>
      <c r="E764" s="308"/>
      <c r="F764" s="308"/>
      <c r="G764" s="317"/>
      <c r="H764" s="387" t="s">
        <v>98</v>
      </c>
      <c r="I764" s="308"/>
      <c r="J764" s="405" t="s">
        <v>99</v>
      </c>
      <c r="K764" s="312"/>
      <c r="L764" s="208" t="s">
        <v>100</v>
      </c>
      <c r="M764" s="394" t="s">
        <v>101</v>
      </c>
      <c r="N764" s="317"/>
      <c r="O764" s="24" t="s">
        <v>102</v>
      </c>
      <c r="P764" s="60"/>
    </row>
    <row r="765" spans="2:16" x14ac:dyDescent="0.25">
      <c r="B765" s="48"/>
      <c r="C765" s="386" t="s">
        <v>103</v>
      </c>
      <c r="D765" s="297"/>
      <c r="E765" s="297"/>
      <c r="F765" s="297"/>
      <c r="G765" s="298"/>
      <c r="H765" s="373" t="s">
        <v>104</v>
      </c>
      <c r="I765" s="298"/>
      <c r="J765" s="373" t="s">
        <v>105</v>
      </c>
      <c r="K765" s="298"/>
      <c r="L765" s="244">
        <v>5045.8333333333303</v>
      </c>
      <c r="M765" s="369">
        <v>1</v>
      </c>
      <c r="N765" s="298"/>
      <c r="O765" s="245">
        <f>IF(M765=0,0,L765/M765)</f>
        <v>5045.8333333333303</v>
      </c>
      <c r="P765" s="246"/>
    </row>
    <row r="766" spans="2:16" x14ac:dyDescent="0.25">
      <c r="B766" s="48"/>
      <c r="C766" s="386" t="s">
        <v>174</v>
      </c>
      <c r="D766" s="297"/>
      <c r="E766" s="297"/>
      <c r="F766" s="297"/>
      <c r="G766" s="298"/>
      <c r="H766" s="373" t="s">
        <v>104</v>
      </c>
      <c r="I766" s="298"/>
      <c r="J766" s="373" t="s">
        <v>107</v>
      </c>
      <c r="K766" s="298"/>
      <c r="L766" s="244">
        <v>13750</v>
      </c>
      <c r="M766" s="369">
        <v>1</v>
      </c>
      <c r="N766" s="298"/>
      <c r="O766" s="245">
        <f>IF(M766=0,0,L766/M766)</f>
        <v>13750</v>
      </c>
      <c r="P766" s="246"/>
    </row>
    <row r="767" spans="2:16" x14ac:dyDescent="0.25">
      <c r="B767" s="48"/>
      <c r="C767" s="408" t="s">
        <v>175</v>
      </c>
      <c r="D767" s="303"/>
      <c r="E767" s="303"/>
      <c r="F767" s="303"/>
      <c r="G767" s="304"/>
      <c r="H767" s="393" t="s">
        <v>104</v>
      </c>
      <c r="I767" s="304"/>
      <c r="J767" s="393" t="s">
        <v>107</v>
      </c>
      <c r="K767" s="304"/>
      <c r="L767" s="247">
        <v>11250</v>
      </c>
      <c r="M767" s="422">
        <v>0.66700000000000004</v>
      </c>
      <c r="N767" s="304"/>
      <c r="O767" s="245">
        <f>IF(M767=0,0,L767/M767)</f>
        <v>16866.566716641679</v>
      </c>
      <c r="P767" s="246"/>
    </row>
    <row r="768" spans="2:16" x14ac:dyDescent="0.25">
      <c r="B768" s="48"/>
      <c r="C768" s="212" t="s">
        <v>108</v>
      </c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13"/>
      <c r="O768" s="248">
        <f>SUM(O765:O767)</f>
        <v>35662.400049975011</v>
      </c>
      <c r="P768" s="249"/>
    </row>
    <row r="769" spans="2:16" ht="13.5" customHeight="1" x14ac:dyDescent="0.25">
      <c r="B769" s="48"/>
      <c r="C769" s="383" t="s">
        <v>109</v>
      </c>
      <c r="D769" s="344"/>
      <c r="E769" s="344"/>
      <c r="F769" s="344"/>
      <c r="G769" s="344"/>
      <c r="H769" s="344"/>
      <c r="I769" s="344"/>
      <c r="J769" s="344"/>
      <c r="K769" s="344"/>
      <c r="L769" s="344"/>
      <c r="M769" s="344"/>
      <c r="N769" s="344"/>
      <c r="O769" s="384"/>
      <c r="P769" s="59"/>
    </row>
    <row r="770" spans="2:16" x14ac:dyDescent="0.25">
      <c r="B770" s="48"/>
      <c r="C770" s="363"/>
      <c r="D770" s="359"/>
      <c r="E770" s="359"/>
      <c r="F770" s="359"/>
      <c r="G770" s="359"/>
      <c r="H770" s="359"/>
      <c r="I770" s="359"/>
      <c r="J770" s="359"/>
      <c r="K770" s="359"/>
      <c r="L770" s="359"/>
      <c r="M770" s="359"/>
      <c r="N770" s="359"/>
      <c r="O770" s="362"/>
      <c r="P770" s="59"/>
    </row>
    <row r="771" spans="2:16" x14ac:dyDescent="0.25">
      <c r="B771" s="48"/>
      <c r="C771" s="385"/>
      <c r="D771" s="342"/>
      <c r="E771" s="342"/>
      <c r="F771" s="342"/>
      <c r="G771" s="342"/>
      <c r="H771" s="342"/>
      <c r="I771" s="342"/>
      <c r="J771" s="342"/>
      <c r="K771" s="342"/>
      <c r="L771" s="342"/>
      <c r="M771" s="342"/>
      <c r="N771" s="342"/>
      <c r="O771" s="350"/>
      <c r="P771" s="59"/>
    </row>
    <row r="772" spans="2:16" x14ac:dyDescent="0.25">
      <c r="B772" s="48"/>
      <c r="C772" s="401" t="s">
        <v>9</v>
      </c>
      <c r="D772" s="308"/>
      <c r="E772" s="308"/>
      <c r="F772" s="308"/>
      <c r="G772" s="308"/>
      <c r="H772" s="308"/>
      <c r="I772" s="308"/>
      <c r="J772" s="317"/>
      <c r="K772" s="215" t="s">
        <v>96</v>
      </c>
      <c r="L772" s="208" t="s">
        <v>11</v>
      </c>
      <c r="M772" s="394" t="s">
        <v>110</v>
      </c>
      <c r="N772" s="317"/>
      <c r="O772" s="24" t="s">
        <v>102</v>
      </c>
      <c r="P772" s="60"/>
    </row>
    <row r="773" spans="2:16" x14ac:dyDescent="0.25">
      <c r="B773" s="48"/>
      <c r="C773" s="386" t="s">
        <v>176</v>
      </c>
      <c r="D773" s="297"/>
      <c r="E773" s="297"/>
      <c r="F773" s="297"/>
      <c r="G773" s="297"/>
      <c r="H773" s="297"/>
      <c r="I773" s="297"/>
      <c r="J773" s="298"/>
      <c r="K773" s="165" t="s">
        <v>32</v>
      </c>
      <c r="L773" s="250">
        <v>0.05</v>
      </c>
      <c r="M773" s="360">
        <v>179742.06</v>
      </c>
      <c r="N773" s="298"/>
      <c r="O773" s="245">
        <f>L773*M773</f>
        <v>8987.103000000001</v>
      </c>
      <c r="P773" s="246"/>
    </row>
    <row r="774" spans="2:16" x14ac:dyDescent="0.25">
      <c r="B774" s="48"/>
      <c r="C774" s="408"/>
      <c r="D774" s="303"/>
      <c r="E774" s="303"/>
      <c r="F774" s="303"/>
      <c r="G774" s="303"/>
      <c r="H774" s="303"/>
      <c r="I774" s="303"/>
      <c r="J774" s="304"/>
      <c r="K774" s="26"/>
      <c r="L774" s="211"/>
      <c r="M774" s="404"/>
      <c r="N774" s="304"/>
      <c r="O774" s="253"/>
      <c r="P774" s="246"/>
    </row>
    <row r="775" spans="2:16" x14ac:dyDescent="0.25">
      <c r="B775" s="48"/>
      <c r="C775" s="212" t="s">
        <v>108</v>
      </c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13"/>
      <c r="O775" s="254">
        <f>SUM(O773:O774)</f>
        <v>8987.103000000001</v>
      </c>
      <c r="P775" s="246"/>
    </row>
    <row r="776" spans="2:16" x14ac:dyDescent="0.25">
      <c r="B776" s="48"/>
      <c r="C776" s="383" t="s">
        <v>116</v>
      </c>
      <c r="D776" s="344"/>
      <c r="E776" s="344"/>
      <c r="F776" s="344"/>
      <c r="G776" s="344"/>
      <c r="H776" s="344"/>
      <c r="I776" s="344"/>
      <c r="J776" s="344"/>
      <c r="K776" s="344"/>
      <c r="L776" s="344"/>
      <c r="M776" s="344"/>
      <c r="N776" s="344"/>
      <c r="O776" s="384"/>
      <c r="P776" s="59"/>
    </row>
    <row r="777" spans="2:16" x14ac:dyDescent="0.25">
      <c r="B777" s="48"/>
      <c r="C777" s="363"/>
      <c r="D777" s="359"/>
      <c r="E777" s="359"/>
      <c r="F777" s="359"/>
      <c r="G777" s="359"/>
      <c r="H777" s="359"/>
      <c r="I777" s="359"/>
      <c r="J777" s="359"/>
      <c r="K777" s="359"/>
      <c r="L777" s="359"/>
      <c r="M777" s="359"/>
      <c r="N777" s="359"/>
      <c r="O777" s="362"/>
      <c r="P777" s="59"/>
    </row>
    <row r="778" spans="2:16" x14ac:dyDescent="0.25">
      <c r="B778" s="48"/>
      <c r="C778" s="385"/>
      <c r="D778" s="342"/>
      <c r="E778" s="342"/>
      <c r="F778" s="342"/>
      <c r="G778" s="342"/>
      <c r="H778" s="342"/>
      <c r="I778" s="342"/>
      <c r="J778" s="342"/>
      <c r="K778" s="342"/>
      <c r="L778" s="342"/>
      <c r="M778" s="342"/>
      <c r="N778" s="342"/>
      <c r="O778" s="350"/>
      <c r="P778" s="59"/>
    </row>
    <row r="779" spans="2:16" ht="28.5" customHeight="1" x14ac:dyDescent="0.25">
      <c r="B779" s="48"/>
      <c r="C779" s="403" t="s">
        <v>117</v>
      </c>
      <c r="D779" s="308"/>
      <c r="E779" s="308"/>
      <c r="F779" s="308"/>
      <c r="G779" s="308"/>
      <c r="H779" s="308"/>
      <c r="I779" s="308"/>
      <c r="J779" s="205" t="s">
        <v>118</v>
      </c>
      <c r="K779" s="28" t="s">
        <v>119</v>
      </c>
      <c r="L779" s="29" t="s">
        <v>120</v>
      </c>
      <c r="M779" s="394" t="s">
        <v>121</v>
      </c>
      <c r="N779" s="317"/>
      <c r="O779" s="24" t="s">
        <v>102</v>
      </c>
      <c r="P779" s="60"/>
    </row>
    <row r="780" spans="2:16" x14ac:dyDescent="0.25">
      <c r="B780" s="48"/>
      <c r="C780" s="367" t="s">
        <v>122</v>
      </c>
      <c r="D780" s="297"/>
      <c r="E780" s="297"/>
      <c r="F780" s="297"/>
      <c r="G780" s="297"/>
      <c r="H780" s="297"/>
      <c r="I780" s="297"/>
      <c r="J780" s="214"/>
      <c r="K780" s="30"/>
      <c r="L780" s="214"/>
      <c r="M780" s="372"/>
      <c r="N780" s="298"/>
      <c r="O780" s="245">
        <v>0</v>
      </c>
      <c r="P780" s="246"/>
    </row>
    <row r="781" spans="2:16" x14ac:dyDescent="0.25">
      <c r="B781" s="48"/>
      <c r="C781" s="396"/>
      <c r="D781" s="303"/>
      <c r="E781" s="303"/>
      <c r="F781" s="303"/>
      <c r="G781" s="303"/>
      <c r="H781" s="303"/>
      <c r="I781" s="303"/>
      <c r="J781" s="31"/>
      <c r="K781" s="32"/>
      <c r="L781" s="31"/>
      <c r="M781" s="404"/>
      <c r="N781" s="304"/>
      <c r="O781" s="255"/>
      <c r="P781" s="246"/>
    </row>
    <row r="782" spans="2:16" x14ac:dyDescent="0.25">
      <c r="B782" s="48"/>
      <c r="C782" s="212" t="s">
        <v>108</v>
      </c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13"/>
      <c r="O782" s="248">
        <f>SUM(O780:O781)</f>
        <v>0</v>
      </c>
      <c r="P782" s="249"/>
    </row>
    <row r="783" spans="2:16" x14ac:dyDescent="0.25">
      <c r="B783" s="48"/>
      <c r="C783" s="383" t="s">
        <v>123</v>
      </c>
      <c r="D783" s="344"/>
      <c r="E783" s="344"/>
      <c r="F783" s="344"/>
      <c r="G783" s="344"/>
      <c r="H783" s="344"/>
      <c r="I783" s="344"/>
      <c r="J783" s="344"/>
      <c r="K783" s="344"/>
      <c r="L783" s="344"/>
      <c r="M783" s="344"/>
      <c r="N783" s="344"/>
      <c r="O783" s="384"/>
      <c r="P783" s="59"/>
    </row>
    <row r="784" spans="2:16" x14ac:dyDescent="0.25">
      <c r="B784" s="48"/>
      <c r="C784" s="363"/>
      <c r="D784" s="359"/>
      <c r="E784" s="359"/>
      <c r="F784" s="359"/>
      <c r="G784" s="359"/>
      <c r="H784" s="359"/>
      <c r="I784" s="359"/>
      <c r="J784" s="359"/>
      <c r="K784" s="359"/>
      <c r="L784" s="359"/>
      <c r="M784" s="359"/>
      <c r="N784" s="359"/>
      <c r="O784" s="362"/>
      <c r="P784" s="59"/>
    </row>
    <row r="785" spans="2:16" x14ac:dyDescent="0.25">
      <c r="B785" s="48"/>
      <c r="C785" s="385"/>
      <c r="D785" s="342"/>
      <c r="E785" s="342"/>
      <c r="F785" s="342"/>
      <c r="G785" s="342"/>
      <c r="H785" s="342"/>
      <c r="I785" s="342"/>
      <c r="J785" s="342"/>
      <c r="K785" s="342"/>
      <c r="L785" s="342"/>
      <c r="M785" s="342"/>
      <c r="N785" s="342"/>
      <c r="O785" s="350"/>
      <c r="P785" s="59"/>
    </row>
    <row r="786" spans="2:16" ht="28.5" customHeight="1" x14ac:dyDescent="0.25">
      <c r="B786" s="48"/>
      <c r="C786" s="403" t="s">
        <v>124</v>
      </c>
      <c r="D786" s="308"/>
      <c r="E786" s="308"/>
      <c r="F786" s="308"/>
      <c r="G786" s="308"/>
      <c r="H786" s="308"/>
      <c r="I786" s="308"/>
      <c r="J786" s="208" t="s">
        <v>125</v>
      </c>
      <c r="K786" s="28" t="s">
        <v>126</v>
      </c>
      <c r="L786" s="205" t="s">
        <v>127</v>
      </c>
      <c r="M786" s="381" t="s">
        <v>101</v>
      </c>
      <c r="N786" s="317"/>
      <c r="O786" s="33" t="s">
        <v>102</v>
      </c>
      <c r="P786" s="61"/>
    </row>
    <row r="787" spans="2:16" x14ac:dyDescent="0.25">
      <c r="B787" s="48"/>
      <c r="C787" s="395" t="s">
        <v>152</v>
      </c>
      <c r="D787" s="297"/>
      <c r="E787" s="297"/>
      <c r="F787" s="297"/>
      <c r="G787" s="297"/>
      <c r="H787" s="297"/>
      <c r="I787" s="297"/>
      <c r="J787" s="186">
        <v>110000</v>
      </c>
      <c r="K787" s="187">
        <v>0.75</v>
      </c>
      <c r="L787" s="256">
        <f>J787*(1+K787)</f>
        <v>192500</v>
      </c>
      <c r="M787" s="414">
        <v>3</v>
      </c>
      <c r="N787" s="298"/>
      <c r="O787" s="257">
        <f>IF(M787=0,0,L787/M787)</f>
        <v>64166.666666666664</v>
      </c>
      <c r="P787" s="258"/>
    </row>
    <row r="788" spans="2:16" x14ac:dyDescent="0.25">
      <c r="B788" s="48"/>
      <c r="C788" s="395" t="s">
        <v>285</v>
      </c>
      <c r="D788" s="297"/>
      <c r="E788" s="297"/>
      <c r="F788" s="297"/>
      <c r="G788" s="297"/>
      <c r="H788" s="297"/>
      <c r="I788" s="297"/>
      <c r="J788" s="186">
        <v>63000</v>
      </c>
      <c r="K788" s="187">
        <v>0.75</v>
      </c>
      <c r="L788" s="256">
        <f>J788*(1+K788)</f>
        <v>110250</v>
      </c>
      <c r="M788" s="414">
        <v>3</v>
      </c>
      <c r="N788" s="298"/>
      <c r="O788" s="257">
        <f>IF(M788=0,0,L788/M788*0.81)</f>
        <v>29767.500000000004</v>
      </c>
      <c r="P788" s="258"/>
    </row>
    <row r="789" spans="2:16" x14ac:dyDescent="0.25">
      <c r="B789" s="48"/>
      <c r="C789" s="395"/>
      <c r="D789" s="297"/>
      <c r="E789" s="297"/>
      <c r="F789" s="297"/>
      <c r="G789" s="297"/>
      <c r="H789" s="297"/>
      <c r="I789" s="297"/>
      <c r="J789" s="251"/>
      <c r="K789" s="34"/>
      <c r="L789" s="256"/>
      <c r="M789" s="388"/>
      <c r="N789" s="298"/>
      <c r="O789" s="257"/>
      <c r="P789" s="258"/>
    </row>
    <row r="790" spans="2:16" x14ac:dyDescent="0.25">
      <c r="B790" s="48"/>
      <c r="C790" s="396"/>
      <c r="D790" s="303"/>
      <c r="E790" s="303"/>
      <c r="F790" s="303"/>
      <c r="G790" s="303"/>
      <c r="H790" s="303"/>
      <c r="I790" s="303"/>
      <c r="J790" s="31"/>
      <c r="K790" s="32"/>
      <c r="L790" s="31"/>
      <c r="M790" s="404"/>
      <c r="N790" s="304"/>
      <c r="O790" s="255"/>
      <c r="P790" s="246"/>
    </row>
    <row r="791" spans="2:16" x14ac:dyDescent="0.25">
      <c r="B791" s="48"/>
      <c r="C791" s="212" t="s">
        <v>108</v>
      </c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13"/>
      <c r="O791" s="254">
        <f>SUM(O787:O790)</f>
        <v>93934.166666666672</v>
      </c>
      <c r="P791" s="246"/>
    </row>
    <row r="792" spans="2:16" x14ac:dyDescent="0.25">
      <c r="B792" s="48"/>
      <c r="C792" s="21"/>
      <c r="O792" s="22"/>
      <c r="P792" s="50"/>
    </row>
    <row r="793" spans="2:16" x14ac:dyDescent="0.25">
      <c r="B793" s="48"/>
      <c r="C793" s="397" t="s">
        <v>130</v>
      </c>
      <c r="D793" s="314"/>
      <c r="E793" s="314"/>
      <c r="F793" s="314"/>
      <c r="G793" s="314"/>
      <c r="H793" s="314"/>
      <c r="I793" s="314"/>
      <c r="J793" s="314"/>
      <c r="K793" s="314"/>
      <c r="L793" s="314"/>
      <c r="M793" s="314"/>
      <c r="N793" s="398"/>
      <c r="O793" s="259">
        <f>O768+O775+O782+O791</f>
        <v>138583.66971664169</v>
      </c>
      <c r="P793" s="260"/>
    </row>
    <row r="794" spans="2:16" x14ac:dyDescent="0.25">
      <c r="B794" s="48"/>
      <c r="C794" s="383" t="s">
        <v>131</v>
      </c>
      <c r="D794" s="344"/>
      <c r="E794" s="344"/>
      <c r="F794" s="344"/>
      <c r="G794" s="344"/>
      <c r="H794" s="344"/>
      <c r="I794" s="344"/>
      <c r="J794" s="344"/>
      <c r="K794" s="344"/>
      <c r="L794" s="344"/>
      <c r="M794" s="344"/>
      <c r="N794" s="344"/>
      <c r="O794" s="384"/>
      <c r="P794" s="59"/>
    </row>
    <row r="795" spans="2:16" x14ac:dyDescent="0.25">
      <c r="B795" s="48"/>
      <c r="C795" s="363"/>
      <c r="D795" s="359"/>
      <c r="E795" s="359"/>
      <c r="F795" s="359"/>
      <c r="G795" s="359"/>
      <c r="H795" s="359"/>
      <c r="I795" s="359"/>
      <c r="J795" s="359"/>
      <c r="K795" s="359"/>
      <c r="L795" s="359"/>
      <c r="M795" s="359"/>
      <c r="N795" s="359"/>
      <c r="O795" s="362"/>
      <c r="P795" s="59"/>
    </row>
    <row r="796" spans="2:16" x14ac:dyDescent="0.25">
      <c r="B796" s="48"/>
      <c r="C796" s="385"/>
      <c r="D796" s="342"/>
      <c r="E796" s="342"/>
      <c r="F796" s="342"/>
      <c r="G796" s="342"/>
      <c r="H796" s="342"/>
      <c r="I796" s="342"/>
      <c r="J796" s="342"/>
      <c r="K796" s="342"/>
      <c r="L796" s="342"/>
      <c r="M796" s="342"/>
      <c r="N796" s="342"/>
      <c r="O796" s="350"/>
      <c r="P796" s="59"/>
    </row>
    <row r="797" spans="2:16" x14ac:dyDescent="0.25">
      <c r="B797" s="48"/>
      <c r="C797" s="403" t="s">
        <v>132</v>
      </c>
      <c r="D797" s="308"/>
      <c r="E797" s="308"/>
      <c r="F797" s="308"/>
      <c r="G797" s="308"/>
      <c r="H797" s="308"/>
      <c r="I797" s="308"/>
      <c r="J797" s="168"/>
      <c r="K797" s="169"/>
      <c r="L797" s="205" t="s">
        <v>133</v>
      </c>
      <c r="M797" s="381" t="s">
        <v>134</v>
      </c>
      <c r="N797" s="317"/>
      <c r="O797" s="35"/>
      <c r="P797" s="61"/>
    </row>
    <row r="798" spans="2:16" x14ac:dyDescent="0.25">
      <c r="B798" s="48"/>
      <c r="C798" s="367" t="s">
        <v>135</v>
      </c>
      <c r="D798" s="297"/>
      <c r="E798" s="297"/>
      <c r="F798" s="297"/>
      <c r="G798" s="297"/>
      <c r="H798" s="297"/>
      <c r="I798" s="297"/>
      <c r="J798" s="261"/>
      <c r="K798" s="36"/>
      <c r="L798" s="188">
        <f>'PRESUPUESTO OFICIAL (Entidad)'!$K$68</f>
        <v>0.23201877683023656</v>
      </c>
      <c r="M798" s="357">
        <f>L798*$O$793</f>
        <v>32154.013536300699</v>
      </c>
      <c r="N798" s="298"/>
      <c r="O798" s="262"/>
      <c r="P798" s="263"/>
    </row>
    <row r="799" spans="2:16" x14ac:dyDescent="0.25">
      <c r="B799" s="48"/>
      <c r="C799" s="25" t="s">
        <v>136</v>
      </c>
      <c r="D799" s="26"/>
      <c r="E799" s="26"/>
      <c r="F799" s="26"/>
      <c r="G799" s="26"/>
      <c r="H799" s="26"/>
      <c r="I799" s="26"/>
      <c r="J799" s="261"/>
      <c r="K799" s="36"/>
      <c r="L799" s="188">
        <f>'PRESUPUESTO OFICIAL (Entidad)'!$K$69</f>
        <v>0.01</v>
      </c>
      <c r="M799" s="357">
        <f>L799*$O$793</f>
        <v>1385.8366971664168</v>
      </c>
      <c r="N799" s="298"/>
      <c r="O799" s="262"/>
      <c r="P799" s="263"/>
    </row>
    <row r="800" spans="2:16" x14ac:dyDescent="0.25">
      <c r="B800" s="48"/>
      <c r="C800" s="209" t="s">
        <v>137</v>
      </c>
      <c r="D800" s="167"/>
      <c r="E800" s="167"/>
      <c r="F800" s="167"/>
      <c r="G800" s="167"/>
      <c r="H800" s="167"/>
      <c r="I800" s="167"/>
      <c r="J800" s="264"/>
      <c r="K800" s="37"/>
      <c r="L800" s="188">
        <f>'PRESUPUESTO OFICIAL (Entidad)'!$K$70</f>
        <v>2.5000000000000001E-2</v>
      </c>
      <c r="M800" s="368">
        <f>L800*$O$793</f>
        <v>3464.5917429160422</v>
      </c>
      <c r="N800" s="304"/>
      <c r="O800" s="262"/>
      <c r="P800" s="263"/>
    </row>
    <row r="801" spans="2:16" x14ac:dyDescent="0.25">
      <c r="B801" s="48"/>
      <c r="C801" s="419" t="s">
        <v>108</v>
      </c>
      <c r="D801" s="314"/>
      <c r="E801" s="314"/>
      <c r="F801" s="314"/>
      <c r="G801" s="314"/>
      <c r="H801" s="314"/>
      <c r="I801" s="314"/>
      <c r="J801" s="314"/>
      <c r="K801" s="314"/>
      <c r="L801" s="314"/>
      <c r="M801" s="314"/>
      <c r="N801" s="398"/>
      <c r="O801" s="265">
        <f>SUM(M798:M800)</f>
        <v>37004.441976383154</v>
      </c>
      <c r="P801" s="266"/>
    </row>
    <row r="802" spans="2:16" x14ac:dyDescent="0.25">
      <c r="B802" s="48"/>
      <c r="C802" s="21"/>
      <c r="O802" s="22"/>
      <c r="P802" s="50"/>
    </row>
    <row r="803" spans="2:16" x14ac:dyDescent="0.25">
      <c r="B803" s="48"/>
      <c r="C803" s="397" t="s">
        <v>138</v>
      </c>
      <c r="D803" s="314"/>
      <c r="E803" s="314"/>
      <c r="F803" s="314"/>
      <c r="G803" s="314"/>
      <c r="H803" s="314"/>
      <c r="I803" s="314"/>
      <c r="J803" s="314"/>
      <c r="K803" s="314"/>
      <c r="L803" s="314"/>
      <c r="M803" s="314"/>
      <c r="N803" s="398"/>
      <c r="O803" s="267">
        <f>ROUND(O793+O801,0)</f>
        <v>175588</v>
      </c>
      <c r="P803" s="266"/>
    </row>
    <row r="804" spans="2:16" x14ac:dyDescent="0.25">
      <c r="B804" s="48"/>
      <c r="C804" s="18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20"/>
      <c r="P804" s="50"/>
    </row>
    <row r="805" spans="2:16" x14ac:dyDescent="0.25">
      <c r="B805" s="48"/>
      <c r="C805" s="21"/>
      <c r="O805" s="22"/>
      <c r="P805" s="50"/>
    </row>
    <row r="806" spans="2:16" x14ac:dyDescent="0.25">
      <c r="B806" s="48"/>
      <c r="C806" s="21"/>
      <c r="O806" s="22"/>
      <c r="P806" s="50"/>
    </row>
    <row r="807" spans="2:16" x14ac:dyDescent="0.25">
      <c r="B807" s="48"/>
      <c r="C807" s="21"/>
      <c r="H807" s="38" t="s">
        <v>139</v>
      </c>
      <c r="I807" s="38"/>
      <c r="J807" s="38"/>
      <c r="K807" s="38"/>
      <c r="O807" s="22"/>
      <c r="P807" s="50"/>
    </row>
    <row r="808" spans="2:16" x14ac:dyDescent="0.25">
      <c r="B808" s="48"/>
      <c r="C808" s="21"/>
      <c r="H808" s="38" t="s">
        <v>140</v>
      </c>
      <c r="O808" s="22"/>
      <c r="P808" s="50"/>
    </row>
    <row r="809" spans="2:16" x14ac:dyDescent="0.25">
      <c r="B809" s="48"/>
      <c r="C809" s="21"/>
      <c r="H809" s="38" t="s">
        <v>141</v>
      </c>
      <c r="O809" s="22"/>
      <c r="P809" s="50"/>
    </row>
    <row r="810" spans="2:16" x14ac:dyDescent="0.25">
      <c r="B810" s="48"/>
      <c r="C810" s="9"/>
      <c r="D810" s="39"/>
      <c r="E810" s="39"/>
      <c r="F810" s="39"/>
      <c r="G810" s="39"/>
      <c r="H810" s="38" t="s">
        <v>142</v>
      </c>
      <c r="I810" s="39"/>
      <c r="J810" s="39"/>
      <c r="K810" s="39"/>
      <c r="L810" s="39"/>
      <c r="M810" s="39"/>
      <c r="N810" s="39"/>
      <c r="O810" s="40"/>
      <c r="P810" s="55"/>
    </row>
    <row r="811" spans="2:16" x14ac:dyDescent="0.25">
      <c r="B811" s="48"/>
      <c r="C811" s="21"/>
      <c r="H811" s="204" t="s">
        <v>143</v>
      </c>
      <c r="O811" s="22"/>
      <c r="P811" s="50"/>
    </row>
    <row r="812" spans="2:16" x14ac:dyDescent="0.25">
      <c r="B812" s="48"/>
      <c r="C812" s="41" t="s">
        <v>144</v>
      </c>
      <c r="D812" s="166"/>
      <c r="E812" s="166"/>
      <c r="F812" s="166"/>
      <c r="G812" s="166"/>
      <c r="H812" s="166"/>
      <c r="I812" s="166"/>
      <c r="J812" s="166"/>
      <c r="K812" s="166"/>
      <c r="L812" s="166"/>
      <c r="M812" s="166"/>
      <c r="N812" s="166"/>
      <c r="O812" s="42"/>
      <c r="P812" s="50"/>
    </row>
    <row r="813" spans="2:16" x14ac:dyDescent="0.25">
      <c r="B813" s="48"/>
      <c r="C813" s="374"/>
      <c r="D813" s="297"/>
      <c r="E813" s="297"/>
      <c r="F813" s="297"/>
      <c r="G813" s="297"/>
      <c r="H813" s="297"/>
      <c r="I813" s="297"/>
      <c r="J813" s="297"/>
      <c r="K813" s="297"/>
      <c r="L813" s="297"/>
      <c r="M813" s="297"/>
      <c r="N813" s="297"/>
      <c r="O813" s="355"/>
      <c r="P813" s="55"/>
    </row>
    <row r="814" spans="2:16" x14ac:dyDescent="0.25">
      <c r="B814" s="48"/>
      <c r="C814" s="374"/>
      <c r="D814" s="297"/>
      <c r="E814" s="297"/>
      <c r="F814" s="297"/>
      <c r="G814" s="297"/>
      <c r="H814" s="297"/>
      <c r="I814" s="297"/>
      <c r="J814" s="297"/>
      <c r="K814" s="297"/>
      <c r="L814" s="297"/>
      <c r="M814" s="297"/>
      <c r="N814" s="297"/>
      <c r="O814" s="355"/>
      <c r="P814" s="55"/>
    </row>
    <row r="815" spans="2:16" x14ac:dyDescent="0.25">
      <c r="B815" s="48"/>
      <c r="C815" s="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40"/>
      <c r="P815" s="55"/>
    </row>
    <row r="816" spans="2:16" x14ac:dyDescent="0.25">
      <c r="B816" s="48"/>
      <c r="C816" s="43" t="s">
        <v>145</v>
      </c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40"/>
      <c r="P816" s="55"/>
    </row>
    <row r="817" spans="2:16" ht="12.75" customHeight="1" x14ac:dyDescent="0.25">
      <c r="B817" s="48"/>
      <c r="C817" s="366" t="s">
        <v>146</v>
      </c>
      <c r="D817" s="359"/>
      <c r="E817" s="359"/>
      <c r="F817" s="359"/>
      <c r="G817" s="359"/>
      <c r="H817" s="359"/>
      <c r="I817" s="359"/>
      <c r="J817" s="359"/>
      <c r="K817" s="359"/>
      <c r="L817" s="359"/>
      <c r="M817" s="359"/>
      <c r="N817" s="359"/>
      <c r="O817" s="362"/>
      <c r="P817" s="62"/>
    </row>
    <row r="818" spans="2:16" ht="28.5" customHeight="1" x14ac:dyDescent="0.25">
      <c r="B818" s="48"/>
      <c r="C818" s="363"/>
      <c r="D818" s="359"/>
      <c r="E818" s="359"/>
      <c r="F818" s="359"/>
      <c r="G818" s="359"/>
      <c r="H818" s="359"/>
      <c r="I818" s="359"/>
      <c r="J818" s="359"/>
      <c r="K818" s="359"/>
      <c r="L818" s="359"/>
      <c r="M818" s="359"/>
      <c r="N818" s="359"/>
      <c r="O818" s="362"/>
      <c r="P818" s="62"/>
    </row>
    <row r="819" spans="2:16" ht="12.9" customHeight="1" x14ac:dyDescent="0.25">
      <c r="B819" s="48"/>
      <c r="C819" s="361" t="s">
        <v>147</v>
      </c>
      <c r="D819" s="359"/>
      <c r="E819" s="359"/>
      <c r="F819" s="359"/>
      <c r="G819" s="359"/>
      <c r="H819" s="359"/>
      <c r="I819" s="359"/>
      <c r="J819" s="359"/>
      <c r="K819" s="359"/>
      <c r="L819" s="359"/>
      <c r="M819" s="359"/>
      <c r="N819" s="359"/>
      <c r="O819" s="362"/>
      <c r="P819" s="62"/>
    </row>
    <row r="820" spans="2:16" ht="32.25" customHeight="1" x14ac:dyDescent="0.25">
      <c r="B820" s="48"/>
      <c r="C820" s="363"/>
      <c r="D820" s="359"/>
      <c r="E820" s="359"/>
      <c r="F820" s="359"/>
      <c r="G820" s="359"/>
      <c r="H820" s="359"/>
      <c r="I820" s="359"/>
      <c r="J820" s="359"/>
      <c r="K820" s="359"/>
      <c r="L820" s="359"/>
      <c r="M820" s="359"/>
      <c r="N820" s="359"/>
      <c r="O820" s="362"/>
      <c r="P820" s="62"/>
    </row>
    <row r="821" spans="2:16" x14ac:dyDescent="0.25">
      <c r="B821" s="48"/>
      <c r="C821" s="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40"/>
      <c r="P821" s="55"/>
    </row>
    <row r="822" spans="2:16" x14ac:dyDescent="0.25">
      <c r="B822" s="48"/>
      <c r="C822" s="21"/>
      <c r="H822" s="38" t="s">
        <v>139</v>
      </c>
      <c r="O822" s="22"/>
      <c r="P822" s="50"/>
    </row>
    <row r="823" spans="2:16" x14ac:dyDescent="0.25">
      <c r="B823" s="48"/>
      <c r="C823" s="21"/>
      <c r="H823" s="204" t="s">
        <v>140</v>
      </c>
      <c r="I823" s="26"/>
      <c r="J823" s="26"/>
      <c r="K823" s="26"/>
      <c r="O823" s="22"/>
      <c r="P823" s="50"/>
    </row>
    <row r="824" spans="2:16" x14ac:dyDescent="0.25">
      <c r="B824" s="48"/>
      <c r="C824" s="21"/>
      <c r="H824" s="204" t="s">
        <v>148</v>
      </c>
      <c r="I824" s="216"/>
      <c r="J824" s="216"/>
      <c r="K824" s="216"/>
      <c r="O824" s="22"/>
      <c r="P824" s="50"/>
    </row>
    <row r="825" spans="2:16" x14ac:dyDescent="0.25">
      <c r="B825" s="48"/>
      <c r="C825" s="44"/>
      <c r="D825" s="39"/>
      <c r="E825" s="39"/>
      <c r="F825" s="39"/>
      <c r="G825" s="39"/>
      <c r="H825" s="204" t="s">
        <v>142</v>
      </c>
      <c r="L825" s="39"/>
      <c r="M825" s="39"/>
      <c r="N825" s="39"/>
      <c r="O825" s="40"/>
      <c r="P825" s="55"/>
    </row>
    <row r="826" spans="2:16" ht="17.25" customHeight="1" x14ac:dyDescent="0.25">
      <c r="B826" s="48"/>
      <c r="C826" s="44"/>
      <c r="D826" s="216"/>
      <c r="E826" s="216"/>
      <c r="K826" s="409"/>
      <c r="L826" s="359"/>
      <c r="M826" s="359"/>
      <c r="N826" s="359"/>
      <c r="O826" s="362"/>
      <c r="P826" s="63"/>
    </row>
    <row r="827" spans="2:16" ht="18.75" customHeight="1" x14ac:dyDescent="0.25">
      <c r="B827" s="48"/>
      <c r="C827" s="420"/>
      <c r="D827" s="342"/>
      <c r="E827" s="342"/>
      <c r="F827" s="32"/>
      <c r="G827" s="32"/>
      <c r="H827" s="32"/>
      <c r="I827" s="32"/>
      <c r="J827" s="32"/>
      <c r="K827" s="342"/>
      <c r="L827" s="342"/>
      <c r="M827" s="342"/>
      <c r="N827" s="342"/>
      <c r="O827" s="350"/>
      <c r="P827" s="63"/>
    </row>
    <row r="828" spans="2:16" x14ac:dyDescent="0.25">
      <c r="B828" s="64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6"/>
    </row>
    <row r="830" spans="2:16" x14ac:dyDescent="0.25">
      <c r="B830" s="45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7"/>
    </row>
    <row r="831" spans="2:16" ht="48" customHeight="1" x14ac:dyDescent="0.25">
      <c r="B831" s="48"/>
      <c r="C831" s="410" t="s">
        <v>80</v>
      </c>
      <c r="D831" s="297"/>
      <c r="E831" s="297"/>
      <c r="F831" s="297"/>
      <c r="G831" s="297"/>
      <c r="H831" s="297"/>
      <c r="I831" s="297"/>
      <c r="J831" s="297"/>
      <c r="K831" s="297"/>
      <c r="L831" s="297"/>
      <c r="M831" s="297"/>
      <c r="N831" s="297"/>
      <c r="O831" s="298"/>
      <c r="P831" s="49"/>
    </row>
    <row r="832" spans="2:16" x14ac:dyDescent="0.25">
      <c r="B832" s="48"/>
      <c r="P832" s="50"/>
    </row>
    <row r="833" spans="2:16" x14ac:dyDescent="0.25">
      <c r="B833" s="48"/>
      <c r="C833" s="399"/>
      <c r="D833" s="416"/>
      <c r="E833" s="344"/>
      <c r="F833" s="344"/>
      <c r="G833" s="344"/>
      <c r="H833" s="344"/>
      <c r="I833" s="344"/>
      <c r="J833" s="344"/>
      <c r="K833" s="345"/>
      <c r="L833" s="402"/>
      <c r="M833" s="344"/>
      <c r="N833" s="344"/>
      <c r="O833" s="384"/>
      <c r="P833" s="51"/>
    </row>
    <row r="834" spans="2:16" x14ac:dyDescent="0.25">
      <c r="B834" s="48"/>
      <c r="C834" s="400"/>
      <c r="D834" s="358" t="s">
        <v>81</v>
      </c>
      <c r="E834" s="359"/>
      <c r="F834" s="359"/>
      <c r="G834" s="359"/>
      <c r="H834" s="359"/>
      <c r="I834" s="359"/>
      <c r="J834" s="359"/>
      <c r="K834" s="353"/>
      <c r="L834" s="378"/>
      <c r="M834" s="311"/>
      <c r="N834" s="311"/>
      <c r="O834" s="348"/>
      <c r="P834" s="51"/>
    </row>
    <row r="835" spans="2:16" x14ac:dyDescent="0.25">
      <c r="B835" s="48"/>
      <c r="C835" s="400"/>
      <c r="D835" s="358"/>
      <c r="E835" s="359"/>
      <c r="F835" s="359"/>
      <c r="G835" s="359"/>
      <c r="H835" s="359"/>
      <c r="I835" s="359"/>
      <c r="J835" s="359"/>
      <c r="K835" s="353"/>
      <c r="L835" s="382" t="s">
        <v>82</v>
      </c>
      <c r="M835" s="375"/>
      <c r="N835" s="376"/>
      <c r="O835" s="377"/>
      <c r="P835" s="51"/>
    </row>
    <row r="836" spans="2:16" x14ac:dyDescent="0.25">
      <c r="B836" s="48"/>
      <c r="C836" s="400"/>
      <c r="D836" s="358" t="s">
        <v>83</v>
      </c>
      <c r="E836" s="359"/>
      <c r="F836" s="359"/>
      <c r="G836" s="359"/>
      <c r="H836" s="359"/>
      <c r="I836" s="359"/>
      <c r="J836" s="359"/>
      <c r="K836" s="353"/>
      <c r="L836" s="325"/>
      <c r="M836" s="378"/>
      <c r="N836" s="311"/>
      <c r="O836" s="348"/>
      <c r="P836" s="52"/>
    </row>
    <row r="837" spans="2:16" ht="12.75" customHeight="1" x14ac:dyDescent="0.25">
      <c r="B837" s="48"/>
      <c r="C837" s="400"/>
      <c r="D837" s="389"/>
      <c r="E837" s="359"/>
      <c r="F837" s="359"/>
      <c r="G837" s="359"/>
      <c r="H837" s="359"/>
      <c r="I837" s="359"/>
      <c r="J837" s="359"/>
      <c r="K837" s="353"/>
      <c r="L837" s="379" t="s">
        <v>84</v>
      </c>
      <c r="M837" s="379">
        <v>10</v>
      </c>
      <c r="N837" s="379" t="s">
        <v>85</v>
      </c>
      <c r="O837" s="364">
        <v>26</v>
      </c>
      <c r="P837" s="51"/>
    </row>
    <row r="838" spans="2:16" x14ac:dyDescent="0.25">
      <c r="B838" s="48"/>
      <c r="C838" s="400"/>
      <c r="D838" s="390"/>
      <c r="E838" s="359"/>
      <c r="F838" s="359"/>
      <c r="G838" s="359"/>
      <c r="H838" s="359"/>
      <c r="I838" s="359"/>
      <c r="J838" s="359"/>
      <c r="K838" s="353"/>
      <c r="L838" s="380"/>
      <c r="M838" s="380"/>
      <c r="N838" s="380"/>
      <c r="O838" s="365"/>
      <c r="P838" s="51"/>
    </row>
    <row r="839" spans="2:16" x14ac:dyDescent="0.25">
      <c r="B839" s="48"/>
      <c r="C839" s="400"/>
      <c r="D839" s="358" t="s">
        <v>86</v>
      </c>
      <c r="E839" s="359"/>
      <c r="F839" s="359"/>
      <c r="G839" s="359"/>
      <c r="H839" s="359"/>
      <c r="I839" s="359"/>
      <c r="J839" s="359"/>
      <c r="K839" s="353"/>
      <c r="L839" s="380"/>
      <c r="M839" s="380"/>
      <c r="N839" s="380"/>
      <c r="O839" s="365"/>
      <c r="P839" s="51"/>
    </row>
    <row r="840" spans="2:16" x14ac:dyDescent="0.25">
      <c r="B840" s="48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3"/>
      <c r="N840" s="3"/>
      <c r="O840" s="4"/>
      <c r="P840" s="53"/>
    </row>
    <row r="841" spans="2:16" x14ac:dyDescent="0.25">
      <c r="B841" s="48"/>
      <c r="C841" s="5"/>
      <c r="D841" s="171"/>
      <c r="E841" s="171"/>
      <c r="F841" s="171"/>
      <c r="G841" s="171"/>
      <c r="H841" s="171"/>
      <c r="I841" s="171"/>
      <c r="J841" s="171"/>
      <c r="K841" s="171"/>
      <c r="L841" s="6" t="s">
        <v>87</v>
      </c>
      <c r="M841" s="7" t="s">
        <v>88</v>
      </c>
      <c r="N841" s="7" t="s">
        <v>89</v>
      </c>
      <c r="O841" s="8" t="s">
        <v>90</v>
      </c>
      <c r="P841" s="52"/>
    </row>
    <row r="842" spans="2:16" x14ac:dyDescent="0.25">
      <c r="B842" s="48"/>
      <c r="C842" s="9"/>
      <c r="D842" s="170"/>
      <c r="E842" s="170"/>
      <c r="F842" s="170"/>
      <c r="G842" s="170"/>
      <c r="H842" s="170"/>
      <c r="I842" s="170"/>
      <c r="J842" s="170"/>
      <c r="K842" s="170"/>
      <c r="L842" s="10"/>
      <c r="M842" s="11"/>
      <c r="N842" s="11"/>
      <c r="O842" s="12"/>
      <c r="P842" s="54"/>
    </row>
    <row r="843" spans="2:16" ht="18" customHeight="1" x14ac:dyDescent="0.25">
      <c r="B843" s="48"/>
      <c r="C843" s="391" t="s">
        <v>91</v>
      </c>
      <c r="D843" s="359"/>
      <c r="E843" s="359"/>
      <c r="F843" s="359"/>
      <c r="G843" s="170" t="s">
        <v>92</v>
      </c>
      <c r="H843" s="170"/>
      <c r="I843" s="170" t="s">
        <v>93</v>
      </c>
      <c r="K843" s="170"/>
      <c r="L843" s="10"/>
      <c r="O843" s="13"/>
      <c r="P843" s="54"/>
    </row>
    <row r="844" spans="2:16" x14ac:dyDescent="0.25">
      <c r="B844" s="48"/>
      <c r="C844" s="14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6"/>
      <c r="P844" s="55"/>
    </row>
    <row r="845" spans="2:16" x14ac:dyDescent="0.25">
      <c r="B845" s="48"/>
      <c r="C845" s="209"/>
      <c r="D845" s="167"/>
      <c r="E845" s="167"/>
      <c r="F845" s="167"/>
      <c r="G845" s="167"/>
      <c r="H845" s="167"/>
      <c r="I845" s="167"/>
      <c r="J845" s="167"/>
      <c r="K845" s="167"/>
      <c r="L845" s="167"/>
      <c r="M845" s="167"/>
      <c r="N845" s="167"/>
      <c r="O845" s="17"/>
      <c r="P845" s="50"/>
    </row>
    <row r="846" spans="2:16" x14ac:dyDescent="0.25">
      <c r="B846" s="48"/>
      <c r="C846" s="18"/>
      <c r="D846" s="19"/>
      <c r="E846" s="19"/>
      <c r="F846" s="19"/>
      <c r="G846" s="19"/>
      <c r="H846" s="19"/>
      <c r="K846" s="19"/>
      <c r="L846" s="19"/>
      <c r="M846" s="19"/>
      <c r="N846" s="19"/>
      <c r="O846" s="20"/>
      <c r="P846" s="50"/>
    </row>
    <row r="847" spans="2:16" x14ac:dyDescent="0.25">
      <c r="B847" s="48"/>
      <c r="C847" s="411" t="s">
        <v>94</v>
      </c>
      <c r="D847" s="412"/>
      <c r="E847" s="412"/>
      <c r="F847" s="412"/>
      <c r="G847" s="412"/>
      <c r="H847" s="412"/>
      <c r="I847" s="412"/>
      <c r="J847" s="412"/>
      <c r="K847" s="412"/>
      <c r="L847" s="412"/>
      <c r="M847" s="412"/>
      <c r="N847" s="412"/>
      <c r="O847" s="413"/>
      <c r="P847" s="56"/>
    </row>
    <row r="848" spans="2:16" x14ac:dyDescent="0.25">
      <c r="B848" s="48"/>
      <c r="C848" s="21"/>
      <c r="O848" s="22"/>
      <c r="P848" s="50"/>
    </row>
    <row r="849" spans="2:16" x14ac:dyDescent="0.25">
      <c r="B849" s="48"/>
      <c r="C849" s="206" t="s">
        <v>95</v>
      </c>
      <c r="D849" s="418" t="s">
        <v>9</v>
      </c>
      <c r="E849" s="308"/>
      <c r="F849" s="308"/>
      <c r="G849" s="308"/>
      <c r="H849" s="308"/>
      <c r="I849" s="308"/>
      <c r="J849" s="308"/>
      <c r="K849" s="308"/>
      <c r="L849" s="309"/>
      <c r="M849" s="415" t="s">
        <v>96</v>
      </c>
      <c r="N849" s="309"/>
      <c r="O849" s="206" t="s">
        <v>11</v>
      </c>
      <c r="P849" s="57"/>
    </row>
    <row r="850" spans="2:16" ht="30" customHeight="1" x14ac:dyDescent="0.25">
      <c r="B850" s="48"/>
      <c r="C850" s="210">
        <f>'PRESUPUESTO OFICIAL (Entidad)'!D25</f>
        <v>2.7</v>
      </c>
      <c r="D850" s="406" t="str">
        <f>'PRESUPUESTO OFICIAL (Entidad)'!G25</f>
        <v>Resane localizado en concreto alrededor de pedestales sobre piso existente</v>
      </c>
      <c r="E850" s="303"/>
      <c r="F850" s="303"/>
      <c r="G850" s="303"/>
      <c r="H850" s="303"/>
      <c r="I850" s="303"/>
      <c r="J850" s="303"/>
      <c r="K850" s="303"/>
      <c r="L850" s="371"/>
      <c r="M850" s="370" t="str">
        <f>'PRESUPUESTO OFICIAL (Entidad)'!H25</f>
        <v>und</v>
      </c>
      <c r="N850" s="371"/>
      <c r="O850" s="23">
        <f>'PRESUPUESTO OFICIAL (Entidad)'!I25</f>
        <v>8</v>
      </c>
      <c r="P850" s="58"/>
    </row>
    <row r="851" spans="2:16" x14ac:dyDescent="0.25">
      <c r="B851" s="48"/>
      <c r="C851" s="383" t="s">
        <v>97</v>
      </c>
      <c r="D851" s="344"/>
      <c r="E851" s="344"/>
      <c r="F851" s="344"/>
      <c r="G851" s="344"/>
      <c r="H851" s="344"/>
      <c r="I851" s="344"/>
      <c r="J851" s="344"/>
      <c r="K851" s="344"/>
      <c r="L851" s="344"/>
      <c r="M851" s="344"/>
      <c r="N851" s="344"/>
      <c r="O851" s="384"/>
      <c r="P851" s="59"/>
    </row>
    <row r="852" spans="2:16" x14ac:dyDescent="0.25">
      <c r="B852" s="48"/>
      <c r="C852" s="363"/>
      <c r="D852" s="359"/>
      <c r="E852" s="359"/>
      <c r="F852" s="359"/>
      <c r="G852" s="359"/>
      <c r="H852" s="359"/>
      <c r="I852" s="359"/>
      <c r="J852" s="359"/>
      <c r="K852" s="359"/>
      <c r="L852" s="359"/>
      <c r="M852" s="359"/>
      <c r="N852" s="359"/>
      <c r="O852" s="362"/>
      <c r="P852" s="59"/>
    </row>
    <row r="853" spans="2:16" x14ac:dyDescent="0.25">
      <c r="B853" s="48"/>
      <c r="C853" s="385"/>
      <c r="D853" s="342"/>
      <c r="E853" s="342"/>
      <c r="F853" s="342"/>
      <c r="G853" s="342"/>
      <c r="H853" s="342"/>
      <c r="I853" s="342"/>
      <c r="J853" s="342"/>
      <c r="K853" s="342"/>
      <c r="L853" s="342"/>
      <c r="M853" s="342"/>
      <c r="N853" s="342"/>
      <c r="O853" s="350"/>
      <c r="P853" s="59"/>
    </row>
    <row r="854" spans="2:16" x14ac:dyDescent="0.25">
      <c r="B854" s="48"/>
      <c r="C854" s="401" t="s">
        <v>9</v>
      </c>
      <c r="D854" s="308"/>
      <c r="E854" s="308"/>
      <c r="F854" s="308"/>
      <c r="G854" s="317"/>
      <c r="H854" s="387" t="s">
        <v>98</v>
      </c>
      <c r="I854" s="308"/>
      <c r="J854" s="405" t="s">
        <v>99</v>
      </c>
      <c r="K854" s="312"/>
      <c r="L854" s="208" t="s">
        <v>100</v>
      </c>
      <c r="M854" s="394" t="s">
        <v>101</v>
      </c>
      <c r="N854" s="317"/>
      <c r="O854" s="24" t="s">
        <v>102</v>
      </c>
      <c r="P854" s="60"/>
    </row>
    <row r="855" spans="2:16" x14ac:dyDescent="0.25">
      <c r="B855" s="48"/>
      <c r="C855" s="386" t="s">
        <v>103</v>
      </c>
      <c r="D855" s="297"/>
      <c r="E855" s="297"/>
      <c r="F855" s="297"/>
      <c r="G855" s="298"/>
      <c r="H855" s="373" t="s">
        <v>104</v>
      </c>
      <c r="I855" s="298"/>
      <c r="J855" s="373" t="s">
        <v>105</v>
      </c>
      <c r="K855" s="298"/>
      <c r="L855" s="244">
        <v>3784.375</v>
      </c>
      <c r="M855" s="369">
        <v>1</v>
      </c>
      <c r="N855" s="298"/>
      <c r="O855" s="245">
        <f>IF(M855=0,0,L855/M855)</f>
        <v>3784.375</v>
      </c>
      <c r="P855" s="246"/>
    </row>
    <row r="856" spans="2:16" x14ac:dyDescent="0.25">
      <c r="B856" s="48"/>
      <c r="C856" s="386"/>
      <c r="D856" s="297"/>
      <c r="E856" s="297"/>
      <c r="F856" s="297"/>
      <c r="G856" s="298"/>
      <c r="H856" s="373"/>
      <c r="I856" s="298"/>
      <c r="J856" s="373"/>
      <c r="K856" s="298"/>
      <c r="L856" s="244"/>
      <c r="M856" s="392"/>
      <c r="N856" s="298"/>
      <c r="O856" s="245"/>
      <c r="P856" s="246"/>
    </row>
    <row r="857" spans="2:16" x14ac:dyDescent="0.25">
      <c r="B857" s="48"/>
      <c r="C857" s="408"/>
      <c r="D857" s="303"/>
      <c r="E857" s="303"/>
      <c r="F857" s="303"/>
      <c r="G857" s="304"/>
      <c r="H857" s="393"/>
      <c r="I857" s="304"/>
      <c r="J857" s="393"/>
      <c r="K857" s="304"/>
      <c r="L857" s="247"/>
      <c r="M857" s="407"/>
      <c r="N857" s="304"/>
      <c r="O857" s="245"/>
      <c r="P857" s="246"/>
    </row>
    <row r="858" spans="2:16" x14ac:dyDescent="0.25">
      <c r="B858" s="48"/>
      <c r="C858" s="212" t="s">
        <v>108</v>
      </c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13"/>
      <c r="O858" s="248">
        <f>SUM(O855:O857)</f>
        <v>3784.375</v>
      </c>
      <c r="P858" s="249"/>
    </row>
    <row r="859" spans="2:16" ht="13.5" customHeight="1" x14ac:dyDescent="0.25">
      <c r="B859" s="48"/>
      <c r="C859" s="383" t="s">
        <v>109</v>
      </c>
      <c r="D859" s="344"/>
      <c r="E859" s="344"/>
      <c r="F859" s="344"/>
      <c r="G859" s="344"/>
      <c r="H859" s="344"/>
      <c r="I859" s="344"/>
      <c r="J859" s="344"/>
      <c r="K859" s="344"/>
      <c r="L859" s="344"/>
      <c r="M859" s="344"/>
      <c r="N859" s="344"/>
      <c r="O859" s="384"/>
      <c r="P859" s="59"/>
    </row>
    <row r="860" spans="2:16" x14ac:dyDescent="0.25">
      <c r="B860" s="48"/>
      <c r="C860" s="363"/>
      <c r="D860" s="359"/>
      <c r="E860" s="359"/>
      <c r="F860" s="359"/>
      <c r="G860" s="359"/>
      <c r="H860" s="359"/>
      <c r="I860" s="359"/>
      <c r="J860" s="359"/>
      <c r="K860" s="359"/>
      <c r="L860" s="359"/>
      <c r="M860" s="359"/>
      <c r="N860" s="359"/>
      <c r="O860" s="362"/>
      <c r="P860" s="59"/>
    </row>
    <row r="861" spans="2:16" x14ac:dyDescent="0.25">
      <c r="B861" s="48"/>
      <c r="C861" s="385"/>
      <c r="D861" s="342"/>
      <c r="E861" s="342"/>
      <c r="F861" s="342"/>
      <c r="G861" s="342"/>
      <c r="H861" s="342"/>
      <c r="I861" s="342"/>
      <c r="J861" s="342"/>
      <c r="K861" s="342"/>
      <c r="L861" s="342"/>
      <c r="M861" s="342"/>
      <c r="N861" s="342"/>
      <c r="O861" s="350"/>
      <c r="P861" s="59"/>
    </row>
    <row r="862" spans="2:16" x14ac:dyDescent="0.25">
      <c r="B862" s="48"/>
      <c r="C862" s="401" t="s">
        <v>9</v>
      </c>
      <c r="D862" s="308"/>
      <c r="E862" s="308"/>
      <c r="F862" s="308"/>
      <c r="G862" s="308"/>
      <c r="H862" s="308"/>
      <c r="I862" s="308"/>
      <c r="J862" s="317"/>
      <c r="K862" s="215" t="s">
        <v>96</v>
      </c>
      <c r="L862" s="208" t="s">
        <v>11</v>
      </c>
      <c r="M862" s="394" t="s">
        <v>110</v>
      </c>
      <c r="N862" s="317"/>
      <c r="O862" s="24" t="s">
        <v>102</v>
      </c>
      <c r="P862" s="60"/>
    </row>
    <row r="863" spans="2:16" x14ac:dyDescent="0.25">
      <c r="B863" s="48"/>
      <c r="C863" s="386" t="s">
        <v>177</v>
      </c>
      <c r="D863" s="297"/>
      <c r="E863" s="297"/>
      <c r="F863" s="297"/>
      <c r="G863" s="297"/>
      <c r="H863" s="297"/>
      <c r="I863" s="297"/>
      <c r="J863" s="298"/>
      <c r="K863" s="165" t="s">
        <v>29</v>
      </c>
      <c r="L863" s="250">
        <v>0.3</v>
      </c>
      <c r="M863" s="360">
        <v>94863.865000000005</v>
      </c>
      <c r="N863" s="298"/>
      <c r="O863" s="245">
        <f>L863*M863</f>
        <v>28459.159500000002</v>
      </c>
      <c r="P863" s="246"/>
    </row>
    <row r="864" spans="2:16" x14ac:dyDescent="0.25">
      <c r="B864" s="48"/>
      <c r="C864" s="386" t="s">
        <v>160</v>
      </c>
      <c r="D864" s="297"/>
      <c r="E864" s="297"/>
      <c r="F864" s="297"/>
      <c r="G864" s="297"/>
      <c r="H864" s="297"/>
      <c r="I864" s="297"/>
      <c r="J864" s="298"/>
      <c r="K864" s="165" t="s">
        <v>161</v>
      </c>
      <c r="L864" s="250">
        <v>0.45</v>
      </c>
      <c r="M864" s="360">
        <v>33951.277999999998</v>
      </c>
      <c r="N864" s="298"/>
      <c r="O864" s="245">
        <f>L864*M864</f>
        <v>15278.0751</v>
      </c>
      <c r="P864" s="246"/>
    </row>
    <row r="865" spans="2:16" x14ac:dyDescent="0.25">
      <c r="B865" s="48"/>
      <c r="C865" s="386" t="s">
        <v>162</v>
      </c>
      <c r="D865" s="297"/>
      <c r="E865" s="297"/>
      <c r="F865" s="297"/>
      <c r="G865" s="297"/>
      <c r="H865" s="297"/>
      <c r="I865" s="297"/>
      <c r="J865" s="298"/>
      <c r="K865" s="165" t="s">
        <v>26</v>
      </c>
      <c r="L865" s="250">
        <v>3.5000000000000003E-2</v>
      </c>
      <c r="M865" s="360">
        <v>94863.865000000005</v>
      </c>
      <c r="N865" s="298"/>
      <c r="O865" s="245">
        <f>L865*M865</f>
        <v>3320.2352750000005</v>
      </c>
      <c r="P865" s="246"/>
    </row>
    <row r="866" spans="2:16" x14ac:dyDescent="0.25">
      <c r="B866" s="48"/>
      <c r="C866" s="386" t="s">
        <v>163</v>
      </c>
      <c r="D866" s="297"/>
      <c r="E866" s="297"/>
      <c r="F866" s="297"/>
      <c r="G866" s="297"/>
      <c r="H866" s="297"/>
      <c r="I866" s="297"/>
      <c r="J866" s="298"/>
      <c r="K866" s="165" t="s">
        <v>26</v>
      </c>
      <c r="L866" s="250">
        <v>0.05</v>
      </c>
      <c r="M866" s="360">
        <v>114835.205</v>
      </c>
      <c r="N866" s="298"/>
      <c r="O866" s="245">
        <f>L866*M866</f>
        <v>5741.7602500000003</v>
      </c>
      <c r="P866" s="246"/>
    </row>
    <row r="867" spans="2:16" x14ac:dyDescent="0.25">
      <c r="B867" s="48"/>
      <c r="C867" s="408" t="s">
        <v>178</v>
      </c>
      <c r="D867" s="303"/>
      <c r="E867" s="303"/>
      <c r="F867" s="303"/>
      <c r="G867" s="303"/>
      <c r="H867" s="303"/>
      <c r="I867" s="303"/>
      <c r="J867" s="304"/>
      <c r="K867" s="185" t="s">
        <v>161</v>
      </c>
      <c r="L867" s="252">
        <v>0.1</v>
      </c>
      <c r="M867" s="417">
        <v>109842.37</v>
      </c>
      <c r="N867" s="304"/>
      <c r="O867" s="253">
        <f>L867*M867</f>
        <v>10984.237000000001</v>
      </c>
      <c r="P867" s="246"/>
    </row>
    <row r="868" spans="2:16" x14ac:dyDescent="0.25">
      <c r="B868" s="48"/>
      <c r="C868" s="212" t="s">
        <v>108</v>
      </c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13"/>
      <c r="O868" s="254">
        <f>SUM(O863:O867)</f>
        <v>63783.467125000003</v>
      </c>
      <c r="P868" s="246"/>
    </row>
    <row r="869" spans="2:16" x14ac:dyDescent="0.25">
      <c r="B869" s="48"/>
      <c r="C869" s="383" t="s">
        <v>116</v>
      </c>
      <c r="D869" s="344"/>
      <c r="E869" s="344"/>
      <c r="F869" s="344"/>
      <c r="G869" s="344"/>
      <c r="H869" s="344"/>
      <c r="I869" s="344"/>
      <c r="J869" s="344"/>
      <c r="K869" s="344"/>
      <c r="L869" s="344"/>
      <c r="M869" s="344"/>
      <c r="N869" s="344"/>
      <c r="O869" s="384"/>
      <c r="P869" s="59"/>
    </row>
    <row r="870" spans="2:16" x14ac:dyDescent="0.25">
      <c r="B870" s="48"/>
      <c r="C870" s="363"/>
      <c r="D870" s="359"/>
      <c r="E870" s="359"/>
      <c r="F870" s="359"/>
      <c r="G870" s="359"/>
      <c r="H870" s="359"/>
      <c r="I870" s="359"/>
      <c r="J870" s="359"/>
      <c r="K870" s="359"/>
      <c r="L870" s="359"/>
      <c r="M870" s="359"/>
      <c r="N870" s="359"/>
      <c r="O870" s="362"/>
      <c r="P870" s="59"/>
    </row>
    <row r="871" spans="2:16" x14ac:dyDescent="0.25">
      <c r="B871" s="48"/>
      <c r="C871" s="385"/>
      <c r="D871" s="342"/>
      <c r="E871" s="342"/>
      <c r="F871" s="342"/>
      <c r="G871" s="342"/>
      <c r="H871" s="342"/>
      <c r="I871" s="342"/>
      <c r="J871" s="342"/>
      <c r="K871" s="342"/>
      <c r="L871" s="342"/>
      <c r="M871" s="342"/>
      <c r="N871" s="342"/>
      <c r="O871" s="350"/>
      <c r="P871" s="59"/>
    </row>
    <row r="872" spans="2:16" ht="28.5" customHeight="1" x14ac:dyDescent="0.25">
      <c r="B872" s="48"/>
      <c r="C872" s="403" t="s">
        <v>117</v>
      </c>
      <c r="D872" s="308"/>
      <c r="E872" s="308"/>
      <c r="F872" s="308"/>
      <c r="G872" s="308"/>
      <c r="H872" s="308"/>
      <c r="I872" s="308"/>
      <c r="J872" s="205" t="s">
        <v>118</v>
      </c>
      <c r="K872" s="28" t="s">
        <v>119</v>
      </c>
      <c r="L872" s="29" t="s">
        <v>120</v>
      </c>
      <c r="M872" s="394" t="s">
        <v>121</v>
      </c>
      <c r="N872" s="317"/>
      <c r="O872" s="24" t="s">
        <v>102</v>
      </c>
      <c r="P872" s="60"/>
    </row>
    <row r="873" spans="2:16" x14ac:dyDescent="0.25">
      <c r="B873" s="48"/>
      <c r="C873" s="367" t="s">
        <v>122</v>
      </c>
      <c r="D873" s="297"/>
      <c r="E873" s="297"/>
      <c r="F873" s="297"/>
      <c r="G873" s="297"/>
      <c r="H873" s="297"/>
      <c r="I873" s="297"/>
      <c r="J873" s="214"/>
      <c r="K873" s="30"/>
      <c r="L873" s="214"/>
      <c r="M873" s="372"/>
      <c r="N873" s="298"/>
      <c r="O873" s="245">
        <v>0</v>
      </c>
      <c r="P873" s="246"/>
    </row>
    <row r="874" spans="2:16" x14ac:dyDescent="0.25">
      <c r="B874" s="48"/>
      <c r="C874" s="396"/>
      <c r="D874" s="303"/>
      <c r="E874" s="303"/>
      <c r="F874" s="303"/>
      <c r="G874" s="303"/>
      <c r="H874" s="303"/>
      <c r="I874" s="303"/>
      <c r="J874" s="31"/>
      <c r="K874" s="32"/>
      <c r="L874" s="31"/>
      <c r="M874" s="404"/>
      <c r="N874" s="304"/>
      <c r="O874" s="255"/>
      <c r="P874" s="246"/>
    </row>
    <row r="875" spans="2:16" x14ac:dyDescent="0.25">
      <c r="B875" s="48"/>
      <c r="C875" s="212" t="s">
        <v>108</v>
      </c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13"/>
      <c r="O875" s="248">
        <f>SUM(O873:O874)</f>
        <v>0</v>
      </c>
      <c r="P875" s="249"/>
    </row>
    <row r="876" spans="2:16" x14ac:dyDescent="0.25">
      <c r="B876" s="48"/>
      <c r="C876" s="383" t="s">
        <v>123</v>
      </c>
      <c r="D876" s="344"/>
      <c r="E876" s="344"/>
      <c r="F876" s="344"/>
      <c r="G876" s="344"/>
      <c r="H876" s="344"/>
      <c r="I876" s="344"/>
      <c r="J876" s="344"/>
      <c r="K876" s="344"/>
      <c r="L876" s="344"/>
      <c r="M876" s="344"/>
      <c r="N876" s="344"/>
      <c r="O876" s="384"/>
      <c r="P876" s="59"/>
    </row>
    <row r="877" spans="2:16" x14ac:dyDescent="0.25">
      <c r="B877" s="48"/>
      <c r="C877" s="363"/>
      <c r="D877" s="359"/>
      <c r="E877" s="359"/>
      <c r="F877" s="359"/>
      <c r="G877" s="359"/>
      <c r="H877" s="359"/>
      <c r="I877" s="359"/>
      <c r="J877" s="359"/>
      <c r="K877" s="359"/>
      <c r="L877" s="359"/>
      <c r="M877" s="359"/>
      <c r="N877" s="359"/>
      <c r="O877" s="362"/>
      <c r="P877" s="59"/>
    </row>
    <row r="878" spans="2:16" x14ac:dyDescent="0.25">
      <c r="B878" s="48"/>
      <c r="C878" s="385"/>
      <c r="D878" s="342"/>
      <c r="E878" s="342"/>
      <c r="F878" s="342"/>
      <c r="G878" s="342"/>
      <c r="H878" s="342"/>
      <c r="I878" s="342"/>
      <c r="J878" s="342"/>
      <c r="K878" s="342"/>
      <c r="L878" s="342"/>
      <c r="M878" s="342"/>
      <c r="N878" s="342"/>
      <c r="O878" s="350"/>
      <c r="P878" s="59"/>
    </row>
    <row r="879" spans="2:16" ht="28.5" customHeight="1" x14ac:dyDescent="0.25">
      <c r="B879" s="48"/>
      <c r="C879" s="403" t="s">
        <v>124</v>
      </c>
      <c r="D879" s="308"/>
      <c r="E879" s="308"/>
      <c r="F879" s="308"/>
      <c r="G879" s="308"/>
      <c r="H879" s="308"/>
      <c r="I879" s="308"/>
      <c r="J879" s="208" t="s">
        <v>125</v>
      </c>
      <c r="K879" s="28" t="s">
        <v>126</v>
      </c>
      <c r="L879" s="205" t="s">
        <v>127</v>
      </c>
      <c r="M879" s="381" t="s">
        <v>101</v>
      </c>
      <c r="N879" s="317"/>
      <c r="O879" s="33" t="s">
        <v>102</v>
      </c>
      <c r="P879" s="61"/>
    </row>
    <row r="880" spans="2:16" x14ac:dyDescent="0.25">
      <c r="B880" s="48"/>
      <c r="C880" s="395" t="s">
        <v>152</v>
      </c>
      <c r="D880" s="297"/>
      <c r="E880" s="297"/>
      <c r="F880" s="297"/>
      <c r="G880" s="297"/>
      <c r="H880" s="297"/>
      <c r="I880" s="297"/>
      <c r="J880" s="186">
        <v>110000</v>
      </c>
      <c r="K880" s="187">
        <v>0.75</v>
      </c>
      <c r="L880" s="256">
        <f>J880*(1+K880)</f>
        <v>192500</v>
      </c>
      <c r="M880" s="414">
        <v>4</v>
      </c>
      <c r="N880" s="298"/>
      <c r="O880" s="257">
        <f>IF(M880=0,0,L880/M880)</f>
        <v>48125</v>
      </c>
      <c r="P880" s="258"/>
    </row>
    <row r="881" spans="2:16" x14ac:dyDescent="0.25">
      <c r="B881" s="48"/>
      <c r="C881" s="395" t="s">
        <v>129</v>
      </c>
      <c r="D881" s="297"/>
      <c r="E881" s="297"/>
      <c r="F881" s="297"/>
      <c r="G881" s="297"/>
      <c r="H881" s="297"/>
      <c r="I881" s="297"/>
      <c r="J881" s="186">
        <v>63000</v>
      </c>
      <c r="K881" s="187">
        <v>0.75</v>
      </c>
      <c r="L881" s="256">
        <f>J881*(1+K881)</f>
        <v>110250</v>
      </c>
      <c r="M881" s="414">
        <v>4</v>
      </c>
      <c r="N881" s="298"/>
      <c r="O881" s="257">
        <f>IF(M881=0,0,L881/M881*0.81)</f>
        <v>22325.625</v>
      </c>
      <c r="P881" s="258"/>
    </row>
    <row r="882" spans="2:16" x14ac:dyDescent="0.25">
      <c r="B882" s="48"/>
      <c r="C882" s="395"/>
      <c r="D882" s="297"/>
      <c r="E882" s="297"/>
      <c r="F882" s="297"/>
      <c r="G882" s="297"/>
      <c r="H882" s="297"/>
      <c r="I882" s="297"/>
      <c r="J882" s="251"/>
      <c r="K882" s="34"/>
      <c r="L882" s="256"/>
      <c r="M882" s="388"/>
      <c r="N882" s="298"/>
      <c r="O882" s="257"/>
      <c r="P882" s="258"/>
    </row>
    <row r="883" spans="2:16" x14ac:dyDescent="0.25">
      <c r="B883" s="48"/>
      <c r="C883" s="396"/>
      <c r="D883" s="303"/>
      <c r="E883" s="303"/>
      <c r="F883" s="303"/>
      <c r="G883" s="303"/>
      <c r="H883" s="303"/>
      <c r="I883" s="303"/>
      <c r="J883" s="31"/>
      <c r="K883" s="32"/>
      <c r="L883" s="31"/>
      <c r="M883" s="404"/>
      <c r="N883" s="304"/>
      <c r="O883" s="255"/>
      <c r="P883" s="246"/>
    </row>
    <row r="884" spans="2:16" x14ac:dyDescent="0.25">
      <c r="B884" s="48"/>
      <c r="C884" s="212" t="s">
        <v>108</v>
      </c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13"/>
      <c r="O884" s="254">
        <f>SUM(O880:O883)</f>
        <v>70450.625</v>
      </c>
      <c r="P884" s="246"/>
    </row>
    <row r="885" spans="2:16" x14ac:dyDescent="0.25">
      <c r="B885" s="48"/>
      <c r="C885" s="21"/>
      <c r="O885" s="22"/>
      <c r="P885" s="50"/>
    </row>
    <row r="886" spans="2:16" x14ac:dyDescent="0.25">
      <c r="B886" s="48"/>
      <c r="C886" s="397" t="s">
        <v>130</v>
      </c>
      <c r="D886" s="314"/>
      <c r="E886" s="314"/>
      <c r="F886" s="314"/>
      <c r="G886" s="314"/>
      <c r="H886" s="314"/>
      <c r="I886" s="314"/>
      <c r="J886" s="314"/>
      <c r="K886" s="314"/>
      <c r="L886" s="314"/>
      <c r="M886" s="314"/>
      <c r="N886" s="398"/>
      <c r="O886" s="259">
        <f>O858+O868+O875+O884</f>
        <v>138018.467125</v>
      </c>
      <c r="P886" s="260"/>
    </row>
    <row r="887" spans="2:16" x14ac:dyDescent="0.25">
      <c r="B887" s="48"/>
      <c r="C887" s="383" t="s">
        <v>131</v>
      </c>
      <c r="D887" s="344"/>
      <c r="E887" s="344"/>
      <c r="F887" s="344"/>
      <c r="G887" s="344"/>
      <c r="H887" s="344"/>
      <c r="I887" s="344"/>
      <c r="J887" s="344"/>
      <c r="K887" s="344"/>
      <c r="L887" s="344"/>
      <c r="M887" s="344"/>
      <c r="N887" s="344"/>
      <c r="O887" s="384"/>
      <c r="P887" s="59"/>
    </row>
    <row r="888" spans="2:16" x14ac:dyDescent="0.25">
      <c r="B888" s="48"/>
      <c r="C888" s="363"/>
      <c r="D888" s="359"/>
      <c r="E888" s="359"/>
      <c r="F888" s="359"/>
      <c r="G888" s="359"/>
      <c r="H888" s="359"/>
      <c r="I888" s="359"/>
      <c r="J888" s="359"/>
      <c r="K888" s="359"/>
      <c r="L888" s="359"/>
      <c r="M888" s="359"/>
      <c r="N888" s="359"/>
      <c r="O888" s="362"/>
      <c r="P888" s="59"/>
    </row>
    <row r="889" spans="2:16" x14ac:dyDescent="0.25">
      <c r="B889" s="48"/>
      <c r="C889" s="385"/>
      <c r="D889" s="342"/>
      <c r="E889" s="342"/>
      <c r="F889" s="342"/>
      <c r="G889" s="342"/>
      <c r="H889" s="342"/>
      <c r="I889" s="342"/>
      <c r="J889" s="342"/>
      <c r="K889" s="342"/>
      <c r="L889" s="342"/>
      <c r="M889" s="342"/>
      <c r="N889" s="342"/>
      <c r="O889" s="350"/>
      <c r="P889" s="59"/>
    </row>
    <row r="890" spans="2:16" x14ac:dyDescent="0.25">
      <c r="B890" s="48"/>
      <c r="C890" s="403" t="s">
        <v>132</v>
      </c>
      <c r="D890" s="308"/>
      <c r="E890" s="308"/>
      <c r="F890" s="308"/>
      <c r="G890" s="308"/>
      <c r="H890" s="308"/>
      <c r="I890" s="308"/>
      <c r="J890" s="168"/>
      <c r="K890" s="169"/>
      <c r="L890" s="205" t="s">
        <v>133</v>
      </c>
      <c r="M890" s="381" t="s">
        <v>134</v>
      </c>
      <c r="N890" s="317"/>
      <c r="O890" s="35"/>
      <c r="P890" s="61"/>
    </row>
    <row r="891" spans="2:16" x14ac:dyDescent="0.25">
      <c r="B891" s="48"/>
      <c r="C891" s="367" t="s">
        <v>135</v>
      </c>
      <c r="D891" s="297"/>
      <c r="E891" s="297"/>
      <c r="F891" s="297"/>
      <c r="G891" s="297"/>
      <c r="H891" s="297"/>
      <c r="I891" s="297"/>
      <c r="J891" s="261"/>
      <c r="K891" s="36"/>
      <c r="L891" s="188">
        <f>'PRESUPUESTO OFICIAL (Entidad)'!$K$68</f>
        <v>0.23201877683023656</v>
      </c>
      <c r="M891" s="357">
        <f>L891*$O$886</f>
        <v>32022.875922326715</v>
      </c>
      <c r="N891" s="298"/>
      <c r="O891" s="262"/>
      <c r="P891" s="263"/>
    </row>
    <row r="892" spans="2:16" x14ac:dyDescent="0.25">
      <c r="B892" s="48"/>
      <c r="C892" s="25" t="s">
        <v>136</v>
      </c>
      <c r="D892" s="26"/>
      <c r="E892" s="26"/>
      <c r="F892" s="26"/>
      <c r="G892" s="26"/>
      <c r="H892" s="26"/>
      <c r="I892" s="26"/>
      <c r="J892" s="261"/>
      <c r="K892" s="36"/>
      <c r="L892" s="188">
        <f>'PRESUPUESTO OFICIAL (Entidad)'!$K$69</f>
        <v>0.01</v>
      </c>
      <c r="M892" s="357">
        <f>L892*$O$886</f>
        <v>1380.1846712500001</v>
      </c>
      <c r="N892" s="298"/>
      <c r="O892" s="262"/>
      <c r="P892" s="263"/>
    </row>
    <row r="893" spans="2:16" x14ac:dyDescent="0.25">
      <c r="B893" s="48"/>
      <c r="C893" s="209" t="s">
        <v>137</v>
      </c>
      <c r="D893" s="167"/>
      <c r="E893" s="167"/>
      <c r="F893" s="167"/>
      <c r="G893" s="167"/>
      <c r="H893" s="167"/>
      <c r="I893" s="167"/>
      <c r="J893" s="264"/>
      <c r="K893" s="37"/>
      <c r="L893" s="188">
        <f>'PRESUPUESTO OFICIAL (Entidad)'!$K$70</f>
        <v>2.5000000000000001E-2</v>
      </c>
      <c r="M893" s="368">
        <f>L893*$O$886</f>
        <v>3450.4616781250002</v>
      </c>
      <c r="N893" s="304"/>
      <c r="O893" s="262"/>
      <c r="P893" s="263"/>
    </row>
    <row r="894" spans="2:16" x14ac:dyDescent="0.25">
      <c r="B894" s="48"/>
      <c r="C894" s="419" t="s">
        <v>108</v>
      </c>
      <c r="D894" s="314"/>
      <c r="E894" s="314"/>
      <c r="F894" s="314"/>
      <c r="G894" s="314"/>
      <c r="H894" s="314"/>
      <c r="I894" s="314"/>
      <c r="J894" s="314"/>
      <c r="K894" s="314"/>
      <c r="L894" s="314"/>
      <c r="M894" s="314"/>
      <c r="N894" s="398"/>
      <c r="O894" s="265">
        <f>SUM(M891:M893)</f>
        <v>36853.522271701717</v>
      </c>
      <c r="P894" s="266"/>
    </row>
    <row r="895" spans="2:16" x14ac:dyDescent="0.25">
      <c r="B895" s="48"/>
      <c r="C895" s="21"/>
      <c r="O895" s="22"/>
      <c r="P895" s="50"/>
    </row>
    <row r="896" spans="2:16" x14ac:dyDescent="0.25">
      <c r="B896" s="48"/>
      <c r="C896" s="397" t="s">
        <v>138</v>
      </c>
      <c r="D896" s="314"/>
      <c r="E896" s="314"/>
      <c r="F896" s="314"/>
      <c r="G896" s="314"/>
      <c r="H896" s="314"/>
      <c r="I896" s="314"/>
      <c r="J896" s="314"/>
      <c r="K896" s="314"/>
      <c r="L896" s="314"/>
      <c r="M896" s="314"/>
      <c r="N896" s="398"/>
      <c r="O896" s="267">
        <f>ROUND(O886+O894,0)</f>
        <v>174872</v>
      </c>
      <c r="P896" s="266"/>
    </row>
    <row r="897" spans="2:16" x14ac:dyDescent="0.25">
      <c r="B897" s="48"/>
      <c r="C897" s="18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20"/>
      <c r="P897" s="50"/>
    </row>
    <row r="898" spans="2:16" x14ac:dyDescent="0.25">
      <c r="B898" s="48"/>
      <c r="C898" s="21"/>
      <c r="O898" s="22"/>
      <c r="P898" s="50"/>
    </row>
    <row r="899" spans="2:16" x14ac:dyDescent="0.25">
      <c r="B899" s="48"/>
      <c r="C899" s="21"/>
      <c r="O899" s="22"/>
      <c r="P899" s="50"/>
    </row>
    <row r="900" spans="2:16" x14ac:dyDescent="0.25">
      <c r="B900" s="48"/>
      <c r="C900" s="21"/>
      <c r="H900" s="38" t="s">
        <v>139</v>
      </c>
      <c r="I900" s="38"/>
      <c r="J900" s="38"/>
      <c r="K900" s="38"/>
      <c r="O900" s="22"/>
      <c r="P900" s="50"/>
    </row>
    <row r="901" spans="2:16" x14ac:dyDescent="0.25">
      <c r="B901" s="48"/>
      <c r="C901" s="21"/>
      <c r="H901" s="38" t="s">
        <v>140</v>
      </c>
      <c r="O901" s="22"/>
      <c r="P901" s="50"/>
    </row>
    <row r="902" spans="2:16" x14ac:dyDescent="0.25">
      <c r="B902" s="48"/>
      <c r="C902" s="21"/>
      <c r="H902" s="38" t="s">
        <v>141</v>
      </c>
      <c r="O902" s="22"/>
      <c r="P902" s="50"/>
    </row>
    <row r="903" spans="2:16" x14ac:dyDescent="0.25">
      <c r="B903" s="48"/>
      <c r="C903" s="9"/>
      <c r="D903" s="39"/>
      <c r="E903" s="39"/>
      <c r="F903" s="39"/>
      <c r="G903" s="39"/>
      <c r="H903" s="38" t="s">
        <v>142</v>
      </c>
      <c r="I903" s="39"/>
      <c r="J903" s="39"/>
      <c r="K903" s="39"/>
      <c r="L903" s="39"/>
      <c r="M903" s="39"/>
      <c r="N903" s="39"/>
      <c r="O903" s="40"/>
      <c r="P903" s="55"/>
    </row>
    <row r="904" spans="2:16" x14ac:dyDescent="0.25">
      <c r="B904" s="48"/>
      <c r="C904" s="21"/>
      <c r="H904" s="204" t="s">
        <v>143</v>
      </c>
      <c r="O904" s="22"/>
      <c r="P904" s="50"/>
    </row>
    <row r="905" spans="2:16" x14ac:dyDescent="0.25">
      <c r="B905" s="48"/>
      <c r="C905" s="41" t="s">
        <v>144</v>
      </c>
      <c r="D905" s="166"/>
      <c r="E905" s="166"/>
      <c r="F905" s="166"/>
      <c r="G905" s="166"/>
      <c r="H905" s="166"/>
      <c r="I905" s="166"/>
      <c r="J905" s="166"/>
      <c r="K905" s="166"/>
      <c r="L905" s="166"/>
      <c r="M905" s="166"/>
      <c r="N905" s="166"/>
      <c r="O905" s="42"/>
      <c r="P905" s="50"/>
    </row>
    <row r="906" spans="2:16" x14ac:dyDescent="0.25">
      <c r="B906" s="48"/>
      <c r="C906" s="374"/>
      <c r="D906" s="297"/>
      <c r="E906" s="297"/>
      <c r="F906" s="297"/>
      <c r="G906" s="297"/>
      <c r="H906" s="297"/>
      <c r="I906" s="297"/>
      <c r="J906" s="297"/>
      <c r="K906" s="297"/>
      <c r="L906" s="297"/>
      <c r="M906" s="297"/>
      <c r="N906" s="297"/>
      <c r="O906" s="355"/>
      <c r="P906" s="55"/>
    </row>
    <row r="907" spans="2:16" x14ac:dyDescent="0.25">
      <c r="B907" s="48"/>
      <c r="C907" s="374"/>
      <c r="D907" s="297"/>
      <c r="E907" s="297"/>
      <c r="F907" s="297"/>
      <c r="G907" s="297"/>
      <c r="H907" s="297"/>
      <c r="I907" s="297"/>
      <c r="J907" s="297"/>
      <c r="K907" s="297"/>
      <c r="L907" s="297"/>
      <c r="M907" s="297"/>
      <c r="N907" s="297"/>
      <c r="O907" s="355"/>
      <c r="P907" s="55"/>
    </row>
    <row r="908" spans="2:16" x14ac:dyDescent="0.25">
      <c r="B908" s="48"/>
      <c r="C908" s="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40"/>
      <c r="P908" s="55"/>
    </row>
    <row r="909" spans="2:16" x14ac:dyDescent="0.25">
      <c r="B909" s="48"/>
      <c r="C909" s="43" t="s">
        <v>145</v>
      </c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40"/>
      <c r="P909" s="55"/>
    </row>
    <row r="910" spans="2:16" ht="12.75" customHeight="1" x14ac:dyDescent="0.25">
      <c r="B910" s="48"/>
      <c r="C910" s="366" t="s">
        <v>146</v>
      </c>
      <c r="D910" s="359"/>
      <c r="E910" s="359"/>
      <c r="F910" s="359"/>
      <c r="G910" s="359"/>
      <c r="H910" s="359"/>
      <c r="I910" s="359"/>
      <c r="J910" s="359"/>
      <c r="K910" s="359"/>
      <c r="L910" s="359"/>
      <c r="M910" s="359"/>
      <c r="N910" s="359"/>
      <c r="O910" s="362"/>
      <c r="P910" s="62"/>
    </row>
    <row r="911" spans="2:16" ht="28.5" customHeight="1" x14ac:dyDescent="0.25">
      <c r="B911" s="48"/>
      <c r="C911" s="363"/>
      <c r="D911" s="359"/>
      <c r="E911" s="359"/>
      <c r="F911" s="359"/>
      <c r="G911" s="359"/>
      <c r="H911" s="359"/>
      <c r="I911" s="359"/>
      <c r="J911" s="359"/>
      <c r="K911" s="359"/>
      <c r="L911" s="359"/>
      <c r="M911" s="359"/>
      <c r="N911" s="359"/>
      <c r="O911" s="362"/>
      <c r="P911" s="62"/>
    </row>
    <row r="912" spans="2:16" ht="12.9" customHeight="1" x14ac:dyDescent="0.25">
      <c r="B912" s="48"/>
      <c r="C912" s="361" t="s">
        <v>147</v>
      </c>
      <c r="D912" s="359"/>
      <c r="E912" s="359"/>
      <c r="F912" s="359"/>
      <c r="G912" s="359"/>
      <c r="H912" s="359"/>
      <c r="I912" s="359"/>
      <c r="J912" s="359"/>
      <c r="K912" s="359"/>
      <c r="L912" s="359"/>
      <c r="M912" s="359"/>
      <c r="N912" s="359"/>
      <c r="O912" s="362"/>
      <c r="P912" s="62"/>
    </row>
    <row r="913" spans="2:16" ht="32.25" customHeight="1" x14ac:dyDescent="0.25">
      <c r="B913" s="48"/>
      <c r="C913" s="363"/>
      <c r="D913" s="359"/>
      <c r="E913" s="359"/>
      <c r="F913" s="359"/>
      <c r="G913" s="359"/>
      <c r="H913" s="359"/>
      <c r="I913" s="359"/>
      <c r="J913" s="359"/>
      <c r="K913" s="359"/>
      <c r="L913" s="359"/>
      <c r="M913" s="359"/>
      <c r="N913" s="359"/>
      <c r="O913" s="362"/>
      <c r="P913" s="62"/>
    </row>
    <row r="914" spans="2:16" x14ac:dyDescent="0.25">
      <c r="B914" s="48"/>
      <c r="C914" s="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40"/>
      <c r="P914" s="55"/>
    </row>
    <row r="915" spans="2:16" x14ac:dyDescent="0.25">
      <c r="B915" s="48"/>
      <c r="C915" s="21"/>
      <c r="H915" s="38" t="s">
        <v>139</v>
      </c>
      <c r="O915" s="22"/>
      <c r="P915" s="50"/>
    </row>
    <row r="916" spans="2:16" x14ac:dyDescent="0.25">
      <c r="B916" s="48"/>
      <c r="C916" s="21"/>
      <c r="H916" s="204" t="s">
        <v>140</v>
      </c>
      <c r="I916" s="26"/>
      <c r="J916" s="26"/>
      <c r="K916" s="26"/>
      <c r="O916" s="22"/>
      <c r="P916" s="50"/>
    </row>
    <row r="917" spans="2:16" x14ac:dyDescent="0.25">
      <c r="B917" s="48"/>
      <c r="C917" s="21"/>
      <c r="H917" s="204" t="s">
        <v>148</v>
      </c>
      <c r="I917" s="216"/>
      <c r="J917" s="216"/>
      <c r="K917" s="216"/>
      <c r="O917" s="22"/>
      <c r="P917" s="50"/>
    </row>
    <row r="918" spans="2:16" x14ac:dyDescent="0.25">
      <c r="B918" s="48"/>
      <c r="C918" s="44"/>
      <c r="D918" s="39"/>
      <c r="E918" s="39"/>
      <c r="F918" s="39"/>
      <c r="G918" s="39"/>
      <c r="H918" s="204" t="s">
        <v>142</v>
      </c>
      <c r="L918" s="39"/>
      <c r="M918" s="39"/>
      <c r="N918" s="39"/>
      <c r="O918" s="40"/>
      <c r="P918" s="55"/>
    </row>
    <row r="919" spans="2:16" ht="17.25" customHeight="1" x14ac:dyDescent="0.25">
      <c r="B919" s="48"/>
      <c r="C919" s="44"/>
      <c r="D919" s="216"/>
      <c r="E919" s="216"/>
      <c r="K919" s="409"/>
      <c r="L919" s="359"/>
      <c r="M919" s="359"/>
      <c r="N919" s="359"/>
      <c r="O919" s="362"/>
      <c r="P919" s="63"/>
    </row>
    <row r="920" spans="2:16" ht="18.75" customHeight="1" x14ac:dyDescent="0.25">
      <c r="B920" s="48"/>
      <c r="C920" s="420"/>
      <c r="D920" s="342"/>
      <c r="E920" s="342"/>
      <c r="F920" s="32"/>
      <c r="G920" s="32"/>
      <c r="H920" s="32"/>
      <c r="I920" s="32"/>
      <c r="J920" s="32"/>
      <c r="K920" s="342"/>
      <c r="L920" s="342"/>
      <c r="M920" s="342"/>
      <c r="N920" s="342"/>
      <c r="O920" s="350"/>
      <c r="P920" s="63"/>
    </row>
    <row r="921" spans="2:16" x14ac:dyDescent="0.25">
      <c r="B921" s="64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6"/>
    </row>
    <row r="923" spans="2:16" x14ac:dyDescent="0.25">
      <c r="B923" s="45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7"/>
    </row>
    <row r="924" spans="2:16" ht="48" customHeight="1" x14ac:dyDescent="0.25">
      <c r="B924" s="48"/>
      <c r="C924" s="410" t="s">
        <v>80</v>
      </c>
      <c r="D924" s="297"/>
      <c r="E924" s="297"/>
      <c r="F924" s="297"/>
      <c r="G924" s="297"/>
      <c r="H924" s="297"/>
      <c r="I924" s="297"/>
      <c r="J924" s="297"/>
      <c r="K924" s="297"/>
      <c r="L924" s="297"/>
      <c r="M924" s="297"/>
      <c r="N924" s="297"/>
      <c r="O924" s="298"/>
      <c r="P924" s="49"/>
    </row>
    <row r="925" spans="2:16" x14ac:dyDescent="0.25">
      <c r="B925" s="48"/>
      <c r="P925" s="50"/>
    </row>
    <row r="926" spans="2:16" x14ac:dyDescent="0.25">
      <c r="B926" s="48"/>
      <c r="C926" s="399"/>
      <c r="D926" s="416"/>
      <c r="E926" s="344"/>
      <c r="F926" s="344"/>
      <c r="G926" s="344"/>
      <c r="H926" s="344"/>
      <c r="I926" s="344"/>
      <c r="J926" s="344"/>
      <c r="K926" s="345"/>
      <c r="L926" s="402"/>
      <c r="M926" s="344"/>
      <c r="N926" s="344"/>
      <c r="O926" s="384"/>
      <c r="P926" s="51"/>
    </row>
    <row r="927" spans="2:16" x14ac:dyDescent="0.25">
      <c r="B927" s="48"/>
      <c r="C927" s="400"/>
      <c r="D927" s="358" t="s">
        <v>81</v>
      </c>
      <c r="E927" s="359"/>
      <c r="F927" s="359"/>
      <c r="G927" s="359"/>
      <c r="H927" s="359"/>
      <c r="I927" s="359"/>
      <c r="J927" s="359"/>
      <c r="K927" s="353"/>
      <c r="L927" s="378"/>
      <c r="M927" s="311"/>
      <c r="N927" s="311"/>
      <c r="O927" s="348"/>
      <c r="P927" s="51"/>
    </row>
    <row r="928" spans="2:16" x14ac:dyDescent="0.25">
      <c r="B928" s="48"/>
      <c r="C928" s="400"/>
      <c r="D928" s="358"/>
      <c r="E928" s="359"/>
      <c r="F928" s="359"/>
      <c r="G928" s="359"/>
      <c r="H928" s="359"/>
      <c r="I928" s="359"/>
      <c r="J928" s="359"/>
      <c r="K928" s="353"/>
      <c r="L928" s="382" t="s">
        <v>82</v>
      </c>
      <c r="M928" s="375"/>
      <c r="N928" s="376"/>
      <c r="O928" s="377"/>
      <c r="P928" s="51"/>
    </row>
    <row r="929" spans="2:16" x14ac:dyDescent="0.25">
      <c r="B929" s="48"/>
      <c r="C929" s="400"/>
      <c r="D929" s="358" t="s">
        <v>83</v>
      </c>
      <c r="E929" s="359"/>
      <c r="F929" s="359"/>
      <c r="G929" s="359"/>
      <c r="H929" s="359"/>
      <c r="I929" s="359"/>
      <c r="J929" s="359"/>
      <c r="K929" s="353"/>
      <c r="L929" s="325"/>
      <c r="M929" s="378"/>
      <c r="N929" s="311"/>
      <c r="O929" s="348"/>
      <c r="P929" s="52"/>
    </row>
    <row r="930" spans="2:16" ht="12.75" customHeight="1" x14ac:dyDescent="0.25">
      <c r="B930" s="48"/>
      <c r="C930" s="400"/>
      <c r="D930" s="389"/>
      <c r="E930" s="359"/>
      <c r="F930" s="359"/>
      <c r="G930" s="359"/>
      <c r="H930" s="359"/>
      <c r="I930" s="359"/>
      <c r="J930" s="359"/>
      <c r="K930" s="353"/>
      <c r="L930" s="379" t="s">
        <v>84</v>
      </c>
      <c r="M930" s="379">
        <v>11</v>
      </c>
      <c r="N930" s="379" t="s">
        <v>85</v>
      </c>
      <c r="O930" s="364">
        <v>26</v>
      </c>
      <c r="P930" s="51"/>
    </row>
    <row r="931" spans="2:16" x14ac:dyDescent="0.25">
      <c r="B931" s="48"/>
      <c r="C931" s="400"/>
      <c r="D931" s="390"/>
      <c r="E931" s="359"/>
      <c r="F931" s="359"/>
      <c r="G931" s="359"/>
      <c r="H931" s="359"/>
      <c r="I931" s="359"/>
      <c r="J931" s="359"/>
      <c r="K931" s="353"/>
      <c r="L931" s="380"/>
      <c r="M931" s="380"/>
      <c r="N931" s="380"/>
      <c r="O931" s="365"/>
      <c r="P931" s="51"/>
    </row>
    <row r="932" spans="2:16" x14ac:dyDescent="0.25">
      <c r="B932" s="48"/>
      <c r="C932" s="400"/>
      <c r="D932" s="358" t="s">
        <v>86</v>
      </c>
      <c r="E932" s="359"/>
      <c r="F932" s="359"/>
      <c r="G932" s="359"/>
      <c r="H932" s="359"/>
      <c r="I932" s="359"/>
      <c r="J932" s="359"/>
      <c r="K932" s="353"/>
      <c r="L932" s="380"/>
      <c r="M932" s="380"/>
      <c r="N932" s="380"/>
      <c r="O932" s="365"/>
      <c r="P932" s="51"/>
    </row>
    <row r="933" spans="2:16" x14ac:dyDescent="0.25">
      <c r="B933" s="48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3"/>
      <c r="N933" s="3"/>
      <c r="O933" s="4"/>
      <c r="P933" s="53"/>
    </row>
    <row r="934" spans="2:16" x14ac:dyDescent="0.25">
      <c r="B934" s="48"/>
      <c r="C934" s="5"/>
      <c r="D934" s="171"/>
      <c r="E934" s="171"/>
      <c r="F934" s="171"/>
      <c r="G934" s="171"/>
      <c r="H934" s="171"/>
      <c r="I934" s="171"/>
      <c r="J934" s="171"/>
      <c r="K934" s="171"/>
      <c r="L934" s="6" t="s">
        <v>87</v>
      </c>
      <c r="M934" s="7" t="s">
        <v>88</v>
      </c>
      <c r="N934" s="7" t="s">
        <v>89</v>
      </c>
      <c r="O934" s="8" t="s">
        <v>90</v>
      </c>
      <c r="P934" s="52"/>
    </row>
    <row r="935" spans="2:16" x14ac:dyDescent="0.25">
      <c r="B935" s="48"/>
      <c r="C935" s="9"/>
      <c r="D935" s="170"/>
      <c r="E935" s="170"/>
      <c r="F935" s="170"/>
      <c r="G935" s="170"/>
      <c r="H935" s="170"/>
      <c r="I935" s="170"/>
      <c r="J935" s="170"/>
      <c r="K935" s="170"/>
      <c r="L935" s="10"/>
      <c r="M935" s="11"/>
      <c r="N935" s="11"/>
      <c r="O935" s="12"/>
      <c r="P935" s="54"/>
    </row>
    <row r="936" spans="2:16" ht="18" customHeight="1" x14ac:dyDescent="0.25">
      <c r="B936" s="48"/>
      <c r="C936" s="391" t="s">
        <v>91</v>
      </c>
      <c r="D936" s="359"/>
      <c r="E936" s="359"/>
      <c r="F936" s="359"/>
      <c r="G936" s="170" t="s">
        <v>92</v>
      </c>
      <c r="H936" s="170"/>
      <c r="I936" s="170" t="s">
        <v>93</v>
      </c>
      <c r="K936" s="170"/>
      <c r="L936" s="10"/>
      <c r="O936" s="13"/>
      <c r="P936" s="54"/>
    </row>
    <row r="937" spans="2:16" x14ac:dyDescent="0.25">
      <c r="B937" s="48"/>
      <c r="C937" s="14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6"/>
      <c r="P937" s="55"/>
    </row>
    <row r="938" spans="2:16" x14ac:dyDescent="0.25">
      <c r="B938" s="48"/>
      <c r="C938" s="209"/>
      <c r="D938" s="167"/>
      <c r="E938" s="167"/>
      <c r="F938" s="167"/>
      <c r="G938" s="167"/>
      <c r="H938" s="167"/>
      <c r="I938" s="167"/>
      <c r="J938" s="167"/>
      <c r="K938" s="167"/>
      <c r="L938" s="167"/>
      <c r="M938" s="167"/>
      <c r="N938" s="167"/>
      <c r="O938" s="17"/>
      <c r="P938" s="50"/>
    </row>
    <row r="939" spans="2:16" x14ac:dyDescent="0.25">
      <c r="B939" s="48"/>
      <c r="C939" s="18"/>
      <c r="D939" s="19"/>
      <c r="E939" s="19"/>
      <c r="F939" s="19"/>
      <c r="G939" s="19"/>
      <c r="H939" s="19"/>
      <c r="K939" s="19"/>
      <c r="L939" s="19"/>
      <c r="M939" s="19"/>
      <c r="N939" s="19"/>
      <c r="O939" s="20"/>
      <c r="P939" s="50"/>
    </row>
    <row r="940" spans="2:16" x14ac:dyDescent="0.25">
      <c r="B940" s="48"/>
      <c r="C940" s="411" t="s">
        <v>94</v>
      </c>
      <c r="D940" s="412"/>
      <c r="E940" s="412"/>
      <c r="F940" s="412"/>
      <c r="G940" s="412"/>
      <c r="H940" s="412"/>
      <c r="I940" s="412"/>
      <c r="J940" s="412"/>
      <c r="K940" s="412"/>
      <c r="L940" s="412"/>
      <c r="M940" s="412"/>
      <c r="N940" s="412"/>
      <c r="O940" s="413"/>
      <c r="P940" s="56"/>
    </row>
    <row r="941" spans="2:16" x14ac:dyDescent="0.25">
      <c r="B941" s="48"/>
      <c r="C941" s="21"/>
      <c r="O941" s="22"/>
      <c r="P941" s="50"/>
    </row>
    <row r="942" spans="2:16" x14ac:dyDescent="0.25">
      <c r="B942" s="48"/>
      <c r="C942" s="206" t="s">
        <v>95</v>
      </c>
      <c r="D942" s="418" t="s">
        <v>9</v>
      </c>
      <c r="E942" s="308"/>
      <c r="F942" s="308"/>
      <c r="G942" s="308"/>
      <c r="H942" s="308"/>
      <c r="I942" s="308"/>
      <c r="J942" s="308"/>
      <c r="K942" s="308"/>
      <c r="L942" s="309"/>
      <c r="M942" s="415" t="s">
        <v>96</v>
      </c>
      <c r="N942" s="309"/>
      <c r="O942" s="206" t="s">
        <v>11</v>
      </c>
      <c r="P942" s="57"/>
    </row>
    <row r="943" spans="2:16" ht="30" customHeight="1" x14ac:dyDescent="0.25">
      <c r="B943" s="48"/>
      <c r="C943" s="210">
        <f>'PRESUPUESTO OFICIAL (Entidad)'!D28</f>
        <v>3.1</v>
      </c>
      <c r="D943" s="406" t="str">
        <f>'PRESUPUESTO OFICIAL (Entidad)'!G28</f>
        <v>Estructura portante en Guadua angustifolia inmunizada y tratada, con herrajes y tornillería especializada</v>
      </c>
      <c r="E943" s="303"/>
      <c r="F943" s="303"/>
      <c r="G943" s="303"/>
      <c r="H943" s="303"/>
      <c r="I943" s="303"/>
      <c r="J943" s="303"/>
      <c r="K943" s="303"/>
      <c r="L943" s="371"/>
      <c r="M943" s="370" t="str">
        <f>'PRESUPUESTO OFICIAL (Entidad)'!H28</f>
        <v>m2</v>
      </c>
      <c r="N943" s="371"/>
      <c r="O943" s="23">
        <f>'PRESUPUESTO OFICIAL (Entidad)'!I28</f>
        <v>15</v>
      </c>
      <c r="P943" s="58"/>
    </row>
    <row r="944" spans="2:16" x14ac:dyDescent="0.25">
      <c r="B944" s="48"/>
      <c r="C944" s="383" t="s">
        <v>97</v>
      </c>
      <c r="D944" s="344"/>
      <c r="E944" s="344"/>
      <c r="F944" s="344"/>
      <c r="G944" s="344"/>
      <c r="H944" s="344"/>
      <c r="I944" s="344"/>
      <c r="J944" s="344"/>
      <c r="K944" s="344"/>
      <c r="L944" s="344"/>
      <c r="M944" s="344"/>
      <c r="N944" s="344"/>
      <c r="O944" s="384"/>
      <c r="P944" s="59"/>
    </row>
    <row r="945" spans="2:16" x14ac:dyDescent="0.25">
      <c r="B945" s="48"/>
      <c r="C945" s="363"/>
      <c r="D945" s="359"/>
      <c r="E945" s="359"/>
      <c r="F945" s="359"/>
      <c r="G945" s="359"/>
      <c r="H945" s="359"/>
      <c r="I945" s="359"/>
      <c r="J945" s="359"/>
      <c r="K945" s="359"/>
      <c r="L945" s="359"/>
      <c r="M945" s="359"/>
      <c r="N945" s="359"/>
      <c r="O945" s="362"/>
      <c r="P945" s="59"/>
    </row>
    <row r="946" spans="2:16" x14ac:dyDescent="0.25">
      <c r="B946" s="48"/>
      <c r="C946" s="385"/>
      <c r="D946" s="342"/>
      <c r="E946" s="342"/>
      <c r="F946" s="342"/>
      <c r="G946" s="342"/>
      <c r="H946" s="342"/>
      <c r="I946" s="342"/>
      <c r="J946" s="342"/>
      <c r="K946" s="342"/>
      <c r="L946" s="342"/>
      <c r="M946" s="342"/>
      <c r="N946" s="342"/>
      <c r="O946" s="350"/>
      <c r="P946" s="59"/>
    </row>
    <row r="947" spans="2:16" x14ac:dyDescent="0.25">
      <c r="B947" s="48"/>
      <c r="C947" s="401" t="s">
        <v>9</v>
      </c>
      <c r="D947" s="308"/>
      <c r="E947" s="308"/>
      <c r="F947" s="308"/>
      <c r="G947" s="317"/>
      <c r="H947" s="387" t="s">
        <v>98</v>
      </c>
      <c r="I947" s="308"/>
      <c r="J947" s="405" t="s">
        <v>99</v>
      </c>
      <c r="K947" s="312"/>
      <c r="L947" s="208" t="s">
        <v>100</v>
      </c>
      <c r="M947" s="394" t="s">
        <v>101</v>
      </c>
      <c r="N947" s="317"/>
      <c r="O947" s="24" t="s">
        <v>102</v>
      </c>
      <c r="P947" s="60"/>
    </row>
    <row r="948" spans="2:16" x14ac:dyDescent="0.25">
      <c r="B948" s="48"/>
      <c r="C948" s="386" t="s">
        <v>103</v>
      </c>
      <c r="D948" s="297"/>
      <c r="E948" s="297"/>
      <c r="F948" s="297"/>
      <c r="G948" s="298"/>
      <c r="H948" s="373" t="s">
        <v>104</v>
      </c>
      <c r="I948" s="298"/>
      <c r="J948" s="373" t="s">
        <v>105</v>
      </c>
      <c r="K948" s="298"/>
      <c r="L948" s="244">
        <v>19867.647058823499</v>
      </c>
      <c r="M948" s="369">
        <v>1</v>
      </c>
      <c r="N948" s="298"/>
      <c r="O948" s="245">
        <f>IF(M948=0,0,L948/M948)</f>
        <v>19867.647058823499</v>
      </c>
      <c r="P948" s="246"/>
    </row>
    <row r="949" spans="2:16" x14ac:dyDescent="0.25">
      <c r="B949" s="48"/>
      <c r="C949" s="386" t="s">
        <v>179</v>
      </c>
      <c r="D949" s="297"/>
      <c r="E949" s="297"/>
      <c r="F949" s="297"/>
      <c r="G949" s="298"/>
      <c r="H949" s="373" t="s">
        <v>104</v>
      </c>
      <c r="I949" s="298"/>
      <c r="J949" s="373" t="s">
        <v>107</v>
      </c>
      <c r="K949" s="298"/>
      <c r="L949" s="244">
        <v>5000</v>
      </c>
      <c r="M949" s="369">
        <f>M973/8</f>
        <v>0.10625</v>
      </c>
      <c r="N949" s="298"/>
      <c r="O949" s="245">
        <f>IF(M949=0,0,L949/M949)</f>
        <v>47058.823529411769</v>
      </c>
      <c r="P949" s="246"/>
    </row>
    <row r="950" spans="2:16" x14ac:dyDescent="0.25">
      <c r="B950" s="48"/>
      <c r="C950" s="408" t="s">
        <v>180</v>
      </c>
      <c r="D950" s="303"/>
      <c r="E950" s="303"/>
      <c r="F950" s="303"/>
      <c r="G950" s="304"/>
      <c r="H950" s="393" t="s">
        <v>104</v>
      </c>
      <c r="I950" s="304"/>
      <c r="J950" s="393" t="s">
        <v>107</v>
      </c>
      <c r="K950" s="304"/>
      <c r="L950" s="247">
        <v>3000</v>
      </c>
      <c r="M950" s="422">
        <f>M973/8</f>
        <v>0.10625</v>
      </c>
      <c r="N950" s="304"/>
      <c r="O950" s="245">
        <f>IF(M950=0,0,L950/M950)</f>
        <v>28235.294117647059</v>
      </c>
      <c r="P950" s="246"/>
    </row>
    <row r="951" spans="2:16" x14ac:dyDescent="0.25">
      <c r="B951" s="48"/>
      <c r="C951" s="212" t="s">
        <v>108</v>
      </c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13"/>
      <c r="O951" s="248">
        <f>SUM(O948:O950)</f>
        <v>95161.764705882335</v>
      </c>
      <c r="P951" s="249"/>
    </row>
    <row r="952" spans="2:16" ht="13.5" customHeight="1" x14ac:dyDescent="0.25">
      <c r="B952" s="48"/>
      <c r="C952" s="383" t="s">
        <v>109</v>
      </c>
      <c r="D952" s="344"/>
      <c r="E952" s="344"/>
      <c r="F952" s="344"/>
      <c r="G952" s="344"/>
      <c r="H952" s="344"/>
      <c r="I952" s="344"/>
      <c r="J952" s="344"/>
      <c r="K952" s="344"/>
      <c r="L952" s="344"/>
      <c r="M952" s="344"/>
      <c r="N952" s="344"/>
      <c r="O952" s="384"/>
      <c r="P952" s="59"/>
    </row>
    <row r="953" spans="2:16" x14ac:dyDescent="0.25">
      <c r="B953" s="48"/>
      <c r="C953" s="363"/>
      <c r="D953" s="359"/>
      <c r="E953" s="359"/>
      <c r="F953" s="359"/>
      <c r="G953" s="359"/>
      <c r="H953" s="359"/>
      <c r="I953" s="359"/>
      <c r="J953" s="359"/>
      <c r="K953" s="359"/>
      <c r="L953" s="359"/>
      <c r="M953" s="359"/>
      <c r="N953" s="359"/>
      <c r="O953" s="362"/>
      <c r="P953" s="59"/>
    </row>
    <row r="954" spans="2:16" x14ac:dyDescent="0.25">
      <c r="B954" s="48"/>
      <c r="C954" s="385"/>
      <c r="D954" s="342"/>
      <c r="E954" s="342"/>
      <c r="F954" s="342"/>
      <c r="G954" s="342"/>
      <c r="H954" s="342"/>
      <c r="I954" s="342"/>
      <c r="J954" s="342"/>
      <c r="K954" s="342"/>
      <c r="L954" s="342"/>
      <c r="M954" s="342"/>
      <c r="N954" s="342"/>
      <c r="O954" s="350"/>
      <c r="P954" s="59"/>
    </row>
    <row r="955" spans="2:16" x14ac:dyDescent="0.25">
      <c r="B955" s="48"/>
      <c r="C955" s="401" t="s">
        <v>9</v>
      </c>
      <c r="D955" s="308"/>
      <c r="E955" s="308"/>
      <c r="F955" s="308"/>
      <c r="G955" s="308"/>
      <c r="H955" s="308"/>
      <c r="I955" s="308"/>
      <c r="J955" s="317"/>
      <c r="K955" s="215" t="s">
        <v>96</v>
      </c>
      <c r="L955" s="208" t="s">
        <v>11</v>
      </c>
      <c r="M955" s="394" t="s">
        <v>110</v>
      </c>
      <c r="N955" s="317"/>
      <c r="O955" s="24" t="s">
        <v>102</v>
      </c>
      <c r="P955" s="60"/>
    </row>
    <row r="956" spans="2:16" x14ac:dyDescent="0.25">
      <c r="B956" s="48"/>
      <c r="C956" s="386" t="s">
        <v>181</v>
      </c>
      <c r="D956" s="297"/>
      <c r="E956" s="297"/>
      <c r="F956" s="297"/>
      <c r="G956" s="297"/>
      <c r="H956" s="297"/>
      <c r="I956" s="297"/>
      <c r="J956" s="298"/>
      <c r="K956" s="165" t="s">
        <v>20</v>
      </c>
      <c r="L956" s="250">
        <v>12.6</v>
      </c>
      <c r="M956" s="360">
        <v>9486.3865000000005</v>
      </c>
      <c r="N956" s="298"/>
      <c r="O956" s="245">
        <f>L956*M956</f>
        <v>119528.4699</v>
      </c>
      <c r="P956" s="246"/>
    </row>
    <row r="957" spans="2:16" x14ac:dyDescent="0.25">
      <c r="B957" s="48"/>
      <c r="C957" s="386" t="s">
        <v>182</v>
      </c>
      <c r="D957" s="297"/>
      <c r="E957" s="297"/>
      <c r="F957" s="297"/>
      <c r="G957" s="297"/>
      <c r="H957" s="297"/>
      <c r="I957" s="297"/>
      <c r="J957" s="298"/>
      <c r="K957" s="165" t="s">
        <v>32</v>
      </c>
      <c r="L957" s="250">
        <v>5</v>
      </c>
      <c r="M957" s="360">
        <v>10984.236999999999</v>
      </c>
      <c r="N957" s="298"/>
      <c r="O957" s="245">
        <f>L957*M957</f>
        <v>54921.184999999998</v>
      </c>
      <c r="P957" s="246"/>
    </row>
    <row r="958" spans="2:16" x14ac:dyDescent="0.25">
      <c r="B958" s="48"/>
      <c r="C958" s="386" t="s">
        <v>183</v>
      </c>
      <c r="D958" s="297"/>
      <c r="E958" s="297"/>
      <c r="F958" s="297"/>
      <c r="G958" s="297"/>
      <c r="H958" s="297"/>
      <c r="I958" s="297"/>
      <c r="J958" s="298"/>
      <c r="K958" s="165" t="s">
        <v>29</v>
      </c>
      <c r="L958" s="250">
        <v>3</v>
      </c>
      <c r="M958" s="360">
        <v>15977.072</v>
      </c>
      <c r="N958" s="298"/>
      <c r="O958" s="245">
        <f>L958*M958</f>
        <v>47931.216</v>
      </c>
      <c r="P958" s="246"/>
    </row>
    <row r="959" spans="2:16" x14ac:dyDescent="0.25">
      <c r="B959" s="48"/>
      <c r="C959" s="386" t="s">
        <v>160</v>
      </c>
      <c r="D959" s="297"/>
      <c r="E959" s="297"/>
      <c r="F959" s="297"/>
      <c r="G959" s="297"/>
      <c r="H959" s="297"/>
      <c r="I959" s="297"/>
      <c r="J959" s="298"/>
      <c r="K959" s="165" t="s">
        <v>161</v>
      </c>
      <c r="L959" s="250">
        <v>0.15</v>
      </c>
      <c r="M959" s="360">
        <v>33951.277999999998</v>
      </c>
      <c r="N959" s="298"/>
      <c r="O959" s="245">
        <f>L959*M959</f>
        <v>5092.6916999999994</v>
      </c>
      <c r="P959" s="246"/>
    </row>
    <row r="960" spans="2:16" x14ac:dyDescent="0.25">
      <c r="B960" s="48"/>
      <c r="C960" s="408" t="s">
        <v>162</v>
      </c>
      <c r="D960" s="303"/>
      <c r="E960" s="303"/>
      <c r="F960" s="303"/>
      <c r="G960" s="303"/>
      <c r="H960" s="303"/>
      <c r="I960" s="303"/>
      <c r="J960" s="304"/>
      <c r="K960" s="185" t="s">
        <v>26</v>
      </c>
      <c r="L960" s="252">
        <v>1.2E-2</v>
      </c>
      <c r="M960" s="417">
        <v>94863.865000000005</v>
      </c>
      <c r="N960" s="304"/>
      <c r="O960" s="253">
        <f>L960*M960</f>
        <v>1138.3663800000002</v>
      </c>
      <c r="P960" s="246"/>
    </row>
    <row r="961" spans="2:16" x14ac:dyDescent="0.25">
      <c r="B961" s="48"/>
      <c r="C961" s="212" t="s">
        <v>108</v>
      </c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13"/>
      <c r="O961" s="254">
        <f>SUM(O956:O960)</f>
        <v>228611.92897999997</v>
      </c>
      <c r="P961" s="246"/>
    </row>
    <row r="962" spans="2:16" x14ac:dyDescent="0.25">
      <c r="B962" s="48"/>
      <c r="C962" s="383" t="s">
        <v>116</v>
      </c>
      <c r="D962" s="344"/>
      <c r="E962" s="344"/>
      <c r="F962" s="344"/>
      <c r="G962" s="344"/>
      <c r="H962" s="344"/>
      <c r="I962" s="344"/>
      <c r="J962" s="344"/>
      <c r="K962" s="344"/>
      <c r="L962" s="344"/>
      <c r="M962" s="344"/>
      <c r="N962" s="344"/>
      <c r="O962" s="384"/>
      <c r="P962" s="59"/>
    </row>
    <row r="963" spans="2:16" x14ac:dyDescent="0.25">
      <c r="B963" s="48"/>
      <c r="C963" s="363"/>
      <c r="D963" s="359"/>
      <c r="E963" s="359"/>
      <c r="F963" s="359"/>
      <c r="G963" s="359"/>
      <c r="H963" s="359"/>
      <c r="I963" s="359"/>
      <c r="J963" s="359"/>
      <c r="K963" s="359"/>
      <c r="L963" s="359"/>
      <c r="M963" s="359"/>
      <c r="N963" s="359"/>
      <c r="O963" s="362"/>
      <c r="P963" s="59"/>
    </row>
    <row r="964" spans="2:16" x14ac:dyDescent="0.25">
      <c r="B964" s="48"/>
      <c r="C964" s="385"/>
      <c r="D964" s="342"/>
      <c r="E964" s="342"/>
      <c r="F964" s="342"/>
      <c r="G964" s="342"/>
      <c r="H964" s="342"/>
      <c r="I964" s="342"/>
      <c r="J964" s="342"/>
      <c r="K964" s="342"/>
      <c r="L964" s="342"/>
      <c r="M964" s="342"/>
      <c r="N964" s="342"/>
      <c r="O964" s="350"/>
      <c r="P964" s="59"/>
    </row>
    <row r="965" spans="2:16" ht="28.5" customHeight="1" x14ac:dyDescent="0.25">
      <c r="B965" s="48"/>
      <c r="C965" s="403" t="s">
        <v>117</v>
      </c>
      <c r="D965" s="308"/>
      <c r="E965" s="308"/>
      <c r="F965" s="308"/>
      <c r="G965" s="308"/>
      <c r="H965" s="308"/>
      <c r="I965" s="308"/>
      <c r="J965" s="205" t="s">
        <v>118</v>
      </c>
      <c r="K965" s="28" t="s">
        <v>119</v>
      </c>
      <c r="L965" s="29" t="s">
        <v>120</v>
      </c>
      <c r="M965" s="394" t="s">
        <v>121</v>
      </c>
      <c r="N965" s="317"/>
      <c r="O965" s="24" t="s">
        <v>102</v>
      </c>
      <c r="P965" s="60"/>
    </row>
    <row r="966" spans="2:16" x14ac:dyDescent="0.25">
      <c r="B966" s="48"/>
      <c r="C966" s="367" t="s">
        <v>122</v>
      </c>
      <c r="D966" s="297"/>
      <c r="E966" s="297"/>
      <c r="F966" s="297"/>
      <c r="G966" s="297"/>
      <c r="H966" s="297"/>
      <c r="I966" s="297"/>
      <c r="J966" s="214"/>
      <c r="K966" s="30"/>
      <c r="L966" s="214"/>
      <c r="M966" s="372"/>
      <c r="N966" s="298"/>
      <c r="O966" s="245">
        <v>0</v>
      </c>
      <c r="P966" s="246"/>
    </row>
    <row r="967" spans="2:16" x14ac:dyDescent="0.25">
      <c r="B967" s="48"/>
      <c r="C967" s="396"/>
      <c r="D967" s="303"/>
      <c r="E967" s="303"/>
      <c r="F967" s="303"/>
      <c r="G967" s="303"/>
      <c r="H967" s="303"/>
      <c r="I967" s="303"/>
      <c r="J967" s="31"/>
      <c r="K967" s="32"/>
      <c r="L967" s="31"/>
      <c r="M967" s="404"/>
      <c r="N967" s="304"/>
      <c r="O967" s="255"/>
      <c r="P967" s="246"/>
    </row>
    <row r="968" spans="2:16" x14ac:dyDescent="0.25">
      <c r="B968" s="48"/>
      <c r="C968" s="212" t="s">
        <v>108</v>
      </c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13"/>
      <c r="O968" s="248">
        <f>SUM(O966:O967)</f>
        <v>0</v>
      </c>
      <c r="P968" s="249"/>
    </row>
    <row r="969" spans="2:16" x14ac:dyDescent="0.25">
      <c r="B969" s="48"/>
      <c r="C969" s="383" t="s">
        <v>123</v>
      </c>
      <c r="D969" s="344"/>
      <c r="E969" s="344"/>
      <c r="F969" s="344"/>
      <c r="G969" s="344"/>
      <c r="H969" s="344"/>
      <c r="I969" s="344"/>
      <c r="J969" s="344"/>
      <c r="K969" s="344"/>
      <c r="L969" s="344"/>
      <c r="M969" s="344"/>
      <c r="N969" s="344"/>
      <c r="O969" s="384"/>
      <c r="P969" s="59"/>
    </row>
    <row r="970" spans="2:16" x14ac:dyDescent="0.25">
      <c r="B970" s="48"/>
      <c r="C970" s="363"/>
      <c r="D970" s="359"/>
      <c r="E970" s="359"/>
      <c r="F970" s="359"/>
      <c r="G970" s="359"/>
      <c r="H970" s="359"/>
      <c r="I970" s="359"/>
      <c r="J970" s="359"/>
      <c r="K970" s="359"/>
      <c r="L970" s="359"/>
      <c r="M970" s="359"/>
      <c r="N970" s="359"/>
      <c r="O970" s="362"/>
      <c r="P970" s="59"/>
    </row>
    <row r="971" spans="2:16" x14ac:dyDescent="0.25">
      <c r="B971" s="48"/>
      <c r="C971" s="385"/>
      <c r="D971" s="342"/>
      <c r="E971" s="342"/>
      <c r="F971" s="342"/>
      <c r="G971" s="342"/>
      <c r="H971" s="342"/>
      <c r="I971" s="342"/>
      <c r="J971" s="342"/>
      <c r="K971" s="342"/>
      <c r="L971" s="342"/>
      <c r="M971" s="342"/>
      <c r="N971" s="342"/>
      <c r="O971" s="350"/>
      <c r="P971" s="59"/>
    </row>
    <row r="972" spans="2:16" ht="28.5" customHeight="1" x14ac:dyDescent="0.25">
      <c r="B972" s="48"/>
      <c r="C972" s="403" t="s">
        <v>124</v>
      </c>
      <c r="D972" s="308"/>
      <c r="E972" s="308"/>
      <c r="F972" s="308"/>
      <c r="G972" s="308"/>
      <c r="H972" s="308"/>
      <c r="I972" s="308"/>
      <c r="J972" s="208" t="s">
        <v>125</v>
      </c>
      <c r="K972" s="28" t="s">
        <v>126</v>
      </c>
      <c r="L972" s="205" t="s">
        <v>127</v>
      </c>
      <c r="M972" s="381" t="s">
        <v>101</v>
      </c>
      <c r="N972" s="317"/>
      <c r="O972" s="33" t="s">
        <v>102</v>
      </c>
      <c r="P972" s="61"/>
    </row>
    <row r="973" spans="2:16" x14ac:dyDescent="0.25">
      <c r="B973" s="48"/>
      <c r="C973" s="395" t="s">
        <v>184</v>
      </c>
      <c r="D973" s="297"/>
      <c r="E973" s="297"/>
      <c r="F973" s="297"/>
      <c r="G973" s="297"/>
      <c r="H973" s="297"/>
      <c r="I973" s="297"/>
      <c r="J973" s="186">
        <v>130000</v>
      </c>
      <c r="K973" s="187">
        <v>0.75</v>
      </c>
      <c r="L973" s="256">
        <f>J973*(1+K973)</f>
        <v>227500</v>
      </c>
      <c r="M973" s="414">
        <v>0.85</v>
      </c>
      <c r="N973" s="298"/>
      <c r="O973" s="257">
        <f>IF(M973=0,0,L973/M973)</f>
        <v>267647.0588235294</v>
      </c>
      <c r="P973" s="258"/>
    </row>
    <row r="974" spans="2:16" x14ac:dyDescent="0.25">
      <c r="B974" s="48"/>
      <c r="C974" s="395" t="s">
        <v>129</v>
      </c>
      <c r="D974" s="297"/>
      <c r="E974" s="297"/>
      <c r="F974" s="297"/>
      <c r="G974" s="297"/>
      <c r="H974" s="297"/>
      <c r="I974" s="297"/>
      <c r="J974" s="186">
        <v>63000</v>
      </c>
      <c r="K974" s="187">
        <v>0.75</v>
      </c>
      <c r="L974" s="256">
        <f>J974*(1+K974)</f>
        <v>110250</v>
      </c>
      <c r="M974" s="414">
        <v>0.85</v>
      </c>
      <c r="N974" s="298"/>
      <c r="O974" s="257">
        <f>IF(M974=0,0,L974/M974*0.81)</f>
        <v>105061.76470588236</v>
      </c>
      <c r="P974" s="258"/>
    </row>
    <row r="975" spans="2:16" x14ac:dyDescent="0.25">
      <c r="B975" s="48"/>
      <c r="C975" s="395" t="s">
        <v>185</v>
      </c>
      <c r="D975" s="297"/>
      <c r="E975" s="297"/>
      <c r="F975" s="297"/>
      <c r="G975" s="297"/>
      <c r="H975" s="297"/>
      <c r="I975" s="297"/>
      <c r="J975" s="186">
        <f>AIU!D11*AIU!E11/30</f>
        <v>76666.666666666672</v>
      </c>
      <c r="K975" s="187">
        <v>0</v>
      </c>
      <c r="L975" s="256">
        <f>J975*(1+K975)</f>
        <v>76666.666666666672</v>
      </c>
      <c r="M975" s="414">
        <f>'PRESUPUESTO OFICIAL (Entidad)'!I28/30</f>
        <v>0.5</v>
      </c>
      <c r="N975" s="298"/>
      <c r="O975" s="257">
        <f>IF(M975=0,0,L975/M975)</f>
        <v>153333.33333333334</v>
      </c>
      <c r="P975" s="258"/>
    </row>
    <row r="976" spans="2:16" x14ac:dyDescent="0.25">
      <c r="B976" s="48"/>
      <c r="C976" s="396"/>
      <c r="D976" s="303"/>
      <c r="E976" s="303"/>
      <c r="F976" s="303"/>
      <c r="G976" s="303"/>
      <c r="H976" s="303"/>
      <c r="I976" s="303"/>
      <c r="J976" s="31"/>
      <c r="K976" s="32"/>
      <c r="L976" s="31"/>
      <c r="M976" s="404"/>
      <c r="N976" s="304"/>
      <c r="O976" s="255"/>
      <c r="P976" s="246"/>
    </row>
    <row r="977" spans="2:16" x14ac:dyDescent="0.25">
      <c r="B977" s="48"/>
      <c r="C977" s="212" t="s">
        <v>108</v>
      </c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13"/>
      <c r="O977" s="254">
        <f>SUM(O973:O976)</f>
        <v>526042.15686274506</v>
      </c>
      <c r="P977" s="246"/>
    </row>
    <row r="978" spans="2:16" x14ac:dyDescent="0.25">
      <c r="B978" s="48"/>
      <c r="C978" s="21"/>
      <c r="O978" s="22"/>
      <c r="P978" s="50"/>
    </row>
    <row r="979" spans="2:16" x14ac:dyDescent="0.25">
      <c r="B979" s="48"/>
      <c r="C979" s="397" t="s">
        <v>130</v>
      </c>
      <c r="D979" s="314"/>
      <c r="E979" s="314"/>
      <c r="F979" s="314"/>
      <c r="G979" s="314"/>
      <c r="H979" s="314"/>
      <c r="I979" s="314"/>
      <c r="J979" s="314"/>
      <c r="K979" s="314"/>
      <c r="L979" s="314"/>
      <c r="M979" s="314"/>
      <c r="N979" s="398"/>
      <c r="O979" s="259">
        <f>O951+O961+O968+O977</f>
        <v>849815.85054862732</v>
      </c>
      <c r="P979" s="260"/>
    </row>
    <row r="980" spans="2:16" x14ac:dyDescent="0.25">
      <c r="B980" s="48"/>
      <c r="C980" s="383" t="s">
        <v>131</v>
      </c>
      <c r="D980" s="344"/>
      <c r="E980" s="344"/>
      <c r="F980" s="344"/>
      <c r="G980" s="344"/>
      <c r="H980" s="344"/>
      <c r="I980" s="344"/>
      <c r="J980" s="344"/>
      <c r="K980" s="344"/>
      <c r="L980" s="344"/>
      <c r="M980" s="344"/>
      <c r="N980" s="344"/>
      <c r="O980" s="384"/>
      <c r="P980" s="59"/>
    </row>
    <row r="981" spans="2:16" x14ac:dyDescent="0.25">
      <c r="B981" s="48"/>
      <c r="C981" s="363"/>
      <c r="D981" s="359"/>
      <c r="E981" s="359"/>
      <c r="F981" s="359"/>
      <c r="G981" s="359"/>
      <c r="H981" s="359"/>
      <c r="I981" s="359"/>
      <c r="J981" s="359"/>
      <c r="K981" s="359"/>
      <c r="L981" s="359"/>
      <c r="M981" s="359"/>
      <c r="N981" s="359"/>
      <c r="O981" s="362"/>
      <c r="P981" s="59"/>
    </row>
    <row r="982" spans="2:16" x14ac:dyDescent="0.25">
      <c r="B982" s="48"/>
      <c r="C982" s="385"/>
      <c r="D982" s="342"/>
      <c r="E982" s="342"/>
      <c r="F982" s="342"/>
      <c r="G982" s="342"/>
      <c r="H982" s="342"/>
      <c r="I982" s="342"/>
      <c r="J982" s="342"/>
      <c r="K982" s="342"/>
      <c r="L982" s="342"/>
      <c r="M982" s="342"/>
      <c r="N982" s="342"/>
      <c r="O982" s="350"/>
      <c r="P982" s="59"/>
    </row>
    <row r="983" spans="2:16" x14ac:dyDescent="0.25">
      <c r="B983" s="48"/>
      <c r="C983" s="403" t="s">
        <v>132</v>
      </c>
      <c r="D983" s="308"/>
      <c r="E983" s="308"/>
      <c r="F983" s="308"/>
      <c r="G983" s="308"/>
      <c r="H983" s="308"/>
      <c r="I983" s="308"/>
      <c r="J983" s="168"/>
      <c r="K983" s="169"/>
      <c r="L983" s="205" t="s">
        <v>133</v>
      </c>
      <c r="M983" s="381" t="s">
        <v>134</v>
      </c>
      <c r="N983" s="317"/>
      <c r="O983" s="35"/>
      <c r="P983" s="61"/>
    </row>
    <row r="984" spans="2:16" x14ac:dyDescent="0.25">
      <c r="B984" s="48"/>
      <c r="C984" s="367" t="s">
        <v>135</v>
      </c>
      <c r="D984" s="297"/>
      <c r="E984" s="297"/>
      <c r="F984" s="297"/>
      <c r="G984" s="297"/>
      <c r="H984" s="297"/>
      <c r="I984" s="297"/>
      <c r="J984" s="261"/>
      <c r="K984" s="36"/>
      <c r="L984" s="188">
        <f>'PRESUPUESTO OFICIAL (Entidad)'!$K$68</f>
        <v>0.23201877683023656</v>
      </c>
      <c r="M984" s="357">
        <f>L984*$O$979</f>
        <v>197173.23417523963</v>
      </c>
      <c r="N984" s="298"/>
      <c r="O984" s="262"/>
      <c r="P984" s="263"/>
    </row>
    <row r="985" spans="2:16" x14ac:dyDescent="0.25">
      <c r="B985" s="48"/>
      <c r="C985" s="25" t="s">
        <v>136</v>
      </c>
      <c r="D985" s="26"/>
      <c r="E985" s="26"/>
      <c r="F985" s="26"/>
      <c r="G985" s="26"/>
      <c r="H985" s="26"/>
      <c r="I985" s="26"/>
      <c r="J985" s="261"/>
      <c r="K985" s="36"/>
      <c r="L985" s="188">
        <f>'PRESUPUESTO OFICIAL (Entidad)'!$K$69</f>
        <v>0.01</v>
      </c>
      <c r="M985" s="357">
        <f>L985*$O$979</f>
        <v>8498.1585054862735</v>
      </c>
      <c r="N985" s="298"/>
      <c r="O985" s="262"/>
      <c r="P985" s="263"/>
    </row>
    <row r="986" spans="2:16" x14ac:dyDescent="0.25">
      <c r="B986" s="48"/>
      <c r="C986" s="209" t="s">
        <v>137</v>
      </c>
      <c r="D986" s="167"/>
      <c r="E986" s="167"/>
      <c r="F986" s="167"/>
      <c r="G986" s="167"/>
      <c r="H986" s="167"/>
      <c r="I986" s="167"/>
      <c r="J986" s="264"/>
      <c r="K986" s="37"/>
      <c r="L986" s="188">
        <f>'PRESUPUESTO OFICIAL (Entidad)'!$K$70</f>
        <v>2.5000000000000001E-2</v>
      </c>
      <c r="M986" s="368">
        <f>L986*$O$979</f>
        <v>21245.396263715684</v>
      </c>
      <c r="N986" s="304"/>
      <c r="O986" s="262"/>
      <c r="P986" s="263"/>
    </row>
    <row r="987" spans="2:16" x14ac:dyDescent="0.25">
      <c r="B987" s="48"/>
      <c r="C987" s="419" t="s">
        <v>108</v>
      </c>
      <c r="D987" s="314"/>
      <c r="E987" s="314"/>
      <c r="F987" s="314"/>
      <c r="G987" s="314"/>
      <c r="H987" s="314"/>
      <c r="I987" s="314"/>
      <c r="J987" s="314"/>
      <c r="K987" s="314"/>
      <c r="L987" s="314"/>
      <c r="M987" s="314"/>
      <c r="N987" s="398"/>
      <c r="O987" s="265">
        <f>SUM(M984:M986)</f>
        <v>226916.78894444159</v>
      </c>
      <c r="P987" s="266"/>
    </row>
    <row r="988" spans="2:16" x14ac:dyDescent="0.25">
      <c r="B988" s="48"/>
      <c r="C988" s="21"/>
      <c r="O988" s="22"/>
      <c r="P988" s="50"/>
    </row>
    <row r="989" spans="2:16" x14ac:dyDescent="0.25">
      <c r="B989" s="48"/>
      <c r="C989" s="397" t="s">
        <v>138</v>
      </c>
      <c r="D989" s="314"/>
      <c r="E989" s="314"/>
      <c r="F989" s="314"/>
      <c r="G989" s="314"/>
      <c r="H989" s="314"/>
      <c r="I989" s="314"/>
      <c r="J989" s="314"/>
      <c r="K989" s="314"/>
      <c r="L989" s="314"/>
      <c r="M989" s="314"/>
      <c r="N989" s="398"/>
      <c r="O989" s="267">
        <f>ROUND(O979+O987,0)</f>
        <v>1076733</v>
      </c>
      <c r="P989" s="266"/>
    </row>
    <row r="990" spans="2:16" x14ac:dyDescent="0.25">
      <c r="B990" s="48"/>
      <c r="C990" s="18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20"/>
      <c r="P990" s="50"/>
    </row>
    <row r="991" spans="2:16" x14ac:dyDescent="0.25">
      <c r="B991" s="48"/>
      <c r="C991" s="21"/>
      <c r="O991" s="22"/>
      <c r="P991" s="50"/>
    </row>
    <row r="992" spans="2:16" x14ac:dyDescent="0.25">
      <c r="B992" s="48"/>
      <c r="C992" s="21"/>
      <c r="O992" s="22"/>
      <c r="P992" s="50"/>
    </row>
    <row r="993" spans="2:16" x14ac:dyDescent="0.25">
      <c r="B993" s="48"/>
      <c r="C993" s="21"/>
      <c r="H993" s="38" t="s">
        <v>139</v>
      </c>
      <c r="I993" s="38"/>
      <c r="J993" s="38"/>
      <c r="K993" s="38"/>
      <c r="O993" s="22"/>
      <c r="P993" s="50"/>
    </row>
    <row r="994" spans="2:16" x14ac:dyDescent="0.25">
      <c r="B994" s="48"/>
      <c r="C994" s="21"/>
      <c r="H994" s="38" t="s">
        <v>140</v>
      </c>
      <c r="O994" s="22"/>
      <c r="P994" s="50"/>
    </row>
    <row r="995" spans="2:16" x14ac:dyDescent="0.25">
      <c r="B995" s="48"/>
      <c r="C995" s="21"/>
      <c r="H995" s="38" t="s">
        <v>141</v>
      </c>
      <c r="O995" s="22"/>
      <c r="P995" s="50"/>
    </row>
    <row r="996" spans="2:16" x14ac:dyDescent="0.25">
      <c r="B996" s="48"/>
      <c r="C996" s="9"/>
      <c r="D996" s="39"/>
      <c r="E996" s="39"/>
      <c r="F996" s="39"/>
      <c r="G996" s="39"/>
      <c r="H996" s="38" t="s">
        <v>142</v>
      </c>
      <c r="I996" s="39"/>
      <c r="J996" s="39"/>
      <c r="K996" s="39"/>
      <c r="L996" s="39"/>
      <c r="M996" s="39"/>
      <c r="N996" s="39"/>
      <c r="O996" s="40"/>
      <c r="P996" s="55"/>
    </row>
    <row r="997" spans="2:16" x14ac:dyDescent="0.25">
      <c r="B997" s="48"/>
      <c r="C997" s="21"/>
      <c r="H997" s="204" t="s">
        <v>143</v>
      </c>
      <c r="O997" s="22"/>
      <c r="P997" s="50"/>
    </row>
    <row r="998" spans="2:16" x14ac:dyDescent="0.25">
      <c r="B998" s="48"/>
      <c r="C998" s="41" t="s">
        <v>144</v>
      </c>
      <c r="D998" s="166"/>
      <c r="E998" s="166"/>
      <c r="F998" s="166"/>
      <c r="G998" s="166"/>
      <c r="H998" s="166"/>
      <c r="I998" s="166"/>
      <c r="J998" s="166"/>
      <c r="K998" s="166"/>
      <c r="L998" s="166"/>
      <c r="M998" s="166"/>
      <c r="N998" s="166"/>
      <c r="O998" s="42"/>
      <c r="P998" s="50"/>
    </row>
    <row r="999" spans="2:16" x14ac:dyDescent="0.25">
      <c r="B999" s="48"/>
      <c r="C999" s="374"/>
      <c r="D999" s="297"/>
      <c r="E999" s="297"/>
      <c r="F999" s="297"/>
      <c r="G999" s="297"/>
      <c r="H999" s="297"/>
      <c r="I999" s="297"/>
      <c r="J999" s="297"/>
      <c r="K999" s="297"/>
      <c r="L999" s="297"/>
      <c r="M999" s="297"/>
      <c r="N999" s="297"/>
      <c r="O999" s="355"/>
      <c r="P999" s="55"/>
    </row>
    <row r="1000" spans="2:16" x14ac:dyDescent="0.25">
      <c r="B1000" s="48"/>
      <c r="C1000" s="374"/>
      <c r="D1000" s="297"/>
      <c r="E1000" s="297"/>
      <c r="F1000" s="297"/>
      <c r="G1000" s="297"/>
      <c r="H1000" s="297"/>
      <c r="I1000" s="297"/>
      <c r="J1000" s="297"/>
      <c r="K1000" s="297"/>
      <c r="L1000" s="297"/>
      <c r="M1000" s="297"/>
      <c r="N1000" s="297"/>
      <c r="O1000" s="355"/>
      <c r="P1000" s="55"/>
    </row>
    <row r="1001" spans="2:16" x14ac:dyDescent="0.25">
      <c r="B1001" s="48"/>
      <c r="C1001" s="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40"/>
      <c r="P1001" s="55"/>
    </row>
    <row r="1002" spans="2:16" x14ac:dyDescent="0.25">
      <c r="B1002" s="48"/>
      <c r="C1002" s="43" t="s">
        <v>145</v>
      </c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40"/>
      <c r="P1002" s="55"/>
    </row>
    <row r="1003" spans="2:16" ht="12.75" customHeight="1" x14ac:dyDescent="0.25">
      <c r="B1003" s="48"/>
      <c r="C1003" s="366" t="s">
        <v>146</v>
      </c>
      <c r="D1003" s="359"/>
      <c r="E1003" s="359"/>
      <c r="F1003" s="359"/>
      <c r="G1003" s="359"/>
      <c r="H1003" s="359"/>
      <c r="I1003" s="359"/>
      <c r="J1003" s="359"/>
      <c r="K1003" s="359"/>
      <c r="L1003" s="359"/>
      <c r="M1003" s="359"/>
      <c r="N1003" s="359"/>
      <c r="O1003" s="362"/>
      <c r="P1003" s="62"/>
    </row>
    <row r="1004" spans="2:16" ht="28.5" customHeight="1" x14ac:dyDescent="0.25">
      <c r="B1004" s="48"/>
      <c r="C1004" s="363"/>
      <c r="D1004" s="359"/>
      <c r="E1004" s="359"/>
      <c r="F1004" s="359"/>
      <c r="G1004" s="359"/>
      <c r="H1004" s="359"/>
      <c r="I1004" s="359"/>
      <c r="J1004" s="359"/>
      <c r="K1004" s="359"/>
      <c r="L1004" s="359"/>
      <c r="M1004" s="359"/>
      <c r="N1004" s="359"/>
      <c r="O1004" s="362"/>
      <c r="P1004" s="62"/>
    </row>
    <row r="1005" spans="2:16" ht="12.9" customHeight="1" x14ac:dyDescent="0.25">
      <c r="B1005" s="48"/>
      <c r="C1005" s="361" t="s">
        <v>147</v>
      </c>
      <c r="D1005" s="359"/>
      <c r="E1005" s="359"/>
      <c r="F1005" s="359"/>
      <c r="G1005" s="359"/>
      <c r="H1005" s="359"/>
      <c r="I1005" s="359"/>
      <c r="J1005" s="359"/>
      <c r="K1005" s="359"/>
      <c r="L1005" s="359"/>
      <c r="M1005" s="359"/>
      <c r="N1005" s="359"/>
      <c r="O1005" s="362"/>
      <c r="P1005" s="62"/>
    </row>
    <row r="1006" spans="2:16" ht="32.25" customHeight="1" x14ac:dyDescent="0.25">
      <c r="B1006" s="48"/>
      <c r="C1006" s="363"/>
      <c r="D1006" s="359"/>
      <c r="E1006" s="359"/>
      <c r="F1006" s="359"/>
      <c r="G1006" s="359"/>
      <c r="H1006" s="359"/>
      <c r="I1006" s="359"/>
      <c r="J1006" s="359"/>
      <c r="K1006" s="359"/>
      <c r="L1006" s="359"/>
      <c r="M1006" s="359"/>
      <c r="N1006" s="359"/>
      <c r="O1006" s="362"/>
      <c r="P1006" s="62"/>
    </row>
    <row r="1007" spans="2:16" x14ac:dyDescent="0.25">
      <c r="B1007" s="48"/>
      <c r="C1007" s="9"/>
      <c r="D1007" s="39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40"/>
      <c r="P1007" s="55"/>
    </row>
    <row r="1008" spans="2:16" x14ac:dyDescent="0.25">
      <c r="B1008" s="48"/>
      <c r="C1008" s="21"/>
      <c r="H1008" s="38" t="s">
        <v>139</v>
      </c>
      <c r="O1008" s="22"/>
      <c r="P1008" s="50"/>
    </row>
    <row r="1009" spans="2:16" x14ac:dyDescent="0.25">
      <c r="B1009" s="48"/>
      <c r="C1009" s="21"/>
      <c r="H1009" s="204" t="s">
        <v>140</v>
      </c>
      <c r="I1009" s="26"/>
      <c r="J1009" s="26"/>
      <c r="K1009" s="26"/>
      <c r="O1009" s="22"/>
      <c r="P1009" s="50"/>
    </row>
    <row r="1010" spans="2:16" x14ac:dyDescent="0.25">
      <c r="B1010" s="48"/>
      <c r="C1010" s="21"/>
      <c r="H1010" s="204" t="s">
        <v>148</v>
      </c>
      <c r="I1010" s="216"/>
      <c r="J1010" s="216"/>
      <c r="K1010" s="216"/>
      <c r="O1010" s="22"/>
      <c r="P1010" s="50"/>
    </row>
    <row r="1011" spans="2:16" x14ac:dyDescent="0.25">
      <c r="B1011" s="48"/>
      <c r="C1011" s="44"/>
      <c r="D1011" s="39"/>
      <c r="E1011" s="39"/>
      <c r="F1011" s="39"/>
      <c r="G1011" s="39"/>
      <c r="H1011" s="204" t="s">
        <v>142</v>
      </c>
      <c r="L1011" s="39"/>
      <c r="M1011" s="39"/>
      <c r="N1011" s="39"/>
      <c r="O1011" s="40"/>
      <c r="P1011" s="55"/>
    </row>
    <row r="1012" spans="2:16" ht="17.25" customHeight="1" x14ac:dyDescent="0.25">
      <c r="B1012" s="48"/>
      <c r="C1012" s="44"/>
      <c r="D1012" s="216"/>
      <c r="E1012" s="216"/>
      <c r="K1012" s="409"/>
      <c r="L1012" s="359"/>
      <c r="M1012" s="359"/>
      <c r="N1012" s="359"/>
      <c r="O1012" s="362"/>
      <c r="P1012" s="63"/>
    </row>
    <row r="1013" spans="2:16" ht="18.75" customHeight="1" x14ac:dyDescent="0.25">
      <c r="B1013" s="48"/>
      <c r="C1013" s="420"/>
      <c r="D1013" s="342"/>
      <c r="E1013" s="342"/>
      <c r="F1013" s="32"/>
      <c r="G1013" s="32"/>
      <c r="H1013" s="32"/>
      <c r="I1013" s="32"/>
      <c r="J1013" s="32"/>
      <c r="K1013" s="342"/>
      <c r="L1013" s="342"/>
      <c r="M1013" s="342"/>
      <c r="N1013" s="342"/>
      <c r="O1013" s="350"/>
      <c r="P1013" s="63"/>
    </row>
    <row r="1014" spans="2:16" x14ac:dyDescent="0.25">
      <c r="B1014" s="64"/>
      <c r="C1014" s="65"/>
      <c r="D1014" s="65"/>
      <c r="E1014" s="65"/>
      <c r="F1014" s="65"/>
      <c r="G1014" s="65"/>
      <c r="H1014" s="65"/>
      <c r="I1014" s="65"/>
      <c r="J1014" s="65"/>
      <c r="K1014" s="65"/>
      <c r="L1014" s="65"/>
      <c r="M1014" s="65"/>
      <c r="N1014" s="65"/>
      <c r="O1014" s="65"/>
      <c r="P1014" s="66"/>
    </row>
    <row r="1016" spans="2:16" x14ac:dyDescent="0.25">
      <c r="B1016" s="45"/>
      <c r="C1016" s="46"/>
      <c r="D1016" s="46"/>
      <c r="E1016" s="46"/>
      <c r="F1016" s="46"/>
      <c r="G1016" s="46"/>
      <c r="H1016" s="46"/>
      <c r="I1016" s="46"/>
      <c r="J1016" s="46"/>
      <c r="K1016" s="46"/>
      <c r="L1016" s="46"/>
      <c r="M1016" s="46"/>
      <c r="N1016" s="46"/>
      <c r="O1016" s="46"/>
      <c r="P1016" s="47"/>
    </row>
    <row r="1017" spans="2:16" ht="48" customHeight="1" x14ac:dyDescent="0.25">
      <c r="B1017" s="48"/>
      <c r="C1017" s="410" t="s">
        <v>80</v>
      </c>
      <c r="D1017" s="297"/>
      <c r="E1017" s="297"/>
      <c r="F1017" s="297"/>
      <c r="G1017" s="297"/>
      <c r="H1017" s="297"/>
      <c r="I1017" s="297"/>
      <c r="J1017" s="297"/>
      <c r="K1017" s="297"/>
      <c r="L1017" s="297"/>
      <c r="M1017" s="297"/>
      <c r="N1017" s="297"/>
      <c r="O1017" s="298"/>
      <c r="P1017" s="49"/>
    </row>
    <row r="1018" spans="2:16" x14ac:dyDescent="0.25">
      <c r="B1018" s="48"/>
      <c r="P1018" s="50"/>
    </row>
    <row r="1019" spans="2:16" x14ac:dyDescent="0.25">
      <c r="B1019" s="48"/>
      <c r="C1019" s="399"/>
      <c r="D1019" s="416"/>
      <c r="E1019" s="344"/>
      <c r="F1019" s="344"/>
      <c r="G1019" s="344"/>
      <c r="H1019" s="344"/>
      <c r="I1019" s="344"/>
      <c r="J1019" s="344"/>
      <c r="K1019" s="345"/>
      <c r="L1019" s="402"/>
      <c r="M1019" s="344"/>
      <c r="N1019" s="344"/>
      <c r="O1019" s="384"/>
      <c r="P1019" s="51"/>
    </row>
    <row r="1020" spans="2:16" x14ac:dyDescent="0.25">
      <c r="B1020" s="48"/>
      <c r="C1020" s="400"/>
      <c r="D1020" s="358" t="s">
        <v>81</v>
      </c>
      <c r="E1020" s="359"/>
      <c r="F1020" s="359"/>
      <c r="G1020" s="359"/>
      <c r="H1020" s="359"/>
      <c r="I1020" s="359"/>
      <c r="J1020" s="359"/>
      <c r="K1020" s="353"/>
      <c r="L1020" s="378"/>
      <c r="M1020" s="311"/>
      <c r="N1020" s="311"/>
      <c r="O1020" s="348"/>
      <c r="P1020" s="51"/>
    </row>
    <row r="1021" spans="2:16" x14ac:dyDescent="0.25">
      <c r="B1021" s="48"/>
      <c r="C1021" s="400"/>
      <c r="D1021" s="358"/>
      <c r="E1021" s="359"/>
      <c r="F1021" s="359"/>
      <c r="G1021" s="359"/>
      <c r="H1021" s="359"/>
      <c r="I1021" s="359"/>
      <c r="J1021" s="359"/>
      <c r="K1021" s="353"/>
      <c r="L1021" s="382" t="s">
        <v>82</v>
      </c>
      <c r="M1021" s="375"/>
      <c r="N1021" s="376"/>
      <c r="O1021" s="377"/>
      <c r="P1021" s="51"/>
    </row>
    <row r="1022" spans="2:16" x14ac:dyDescent="0.25">
      <c r="B1022" s="48"/>
      <c r="C1022" s="400"/>
      <c r="D1022" s="358" t="s">
        <v>83</v>
      </c>
      <c r="E1022" s="359"/>
      <c r="F1022" s="359"/>
      <c r="G1022" s="359"/>
      <c r="H1022" s="359"/>
      <c r="I1022" s="359"/>
      <c r="J1022" s="359"/>
      <c r="K1022" s="353"/>
      <c r="L1022" s="325"/>
      <c r="M1022" s="378"/>
      <c r="N1022" s="311"/>
      <c r="O1022" s="348"/>
      <c r="P1022" s="52"/>
    </row>
    <row r="1023" spans="2:16" ht="12.75" customHeight="1" x14ac:dyDescent="0.25">
      <c r="B1023" s="48"/>
      <c r="C1023" s="400"/>
      <c r="D1023" s="389"/>
      <c r="E1023" s="359"/>
      <c r="F1023" s="359"/>
      <c r="G1023" s="359"/>
      <c r="H1023" s="359"/>
      <c r="I1023" s="359"/>
      <c r="J1023" s="359"/>
      <c r="K1023" s="353"/>
      <c r="L1023" s="379" t="s">
        <v>84</v>
      </c>
      <c r="M1023" s="379">
        <v>12</v>
      </c>
      <c r="N1023" s="379" t="s">
        <v>85</v>
      </c>
      <c r="O1023" s="364">
        <v>26</v>
      </c>
      <c r="P1023" s="51"/>
    </row>
    <row r="1024" spans="2:16" x14ac:dyDescent="0.25">
      <c r="B1024" s="48"/>
      <c r="C1024" s="400"/>
      <c r="D1024" s="390"/>
      <c r="E1024" s="359"/>
      <c r="F1024" s="359"/>
      <c r="G1024" s="359"/>
      <c r="H1024" s="359"/>
      <c r="I1024" s="359"/>
      <c r="J1024" s="359"/>
      <c r="K1024" s="353"/>
      <c r="L1024" s="380"/>
      <c r="M1024" s="380"/>
      <c r="N1024" s="380"/>
      <c r="O1024" s="365"/>
      <c r="P1024" s="51"/>
    </row>
    <row r="1025" spans="2:16" x14ac:dyDescent="0.25">
      <c r="B1025" s="48"/>
      <c r="C1025" s="400"/>
      <c r="D1025" s="358" t="s">
        <v>86</v>
      </c>
      <c r="E1025" s="359"/>
      <c r="F1025" s="359"/>
      <c r="G1025" s="359"/>
      <c r="H1025" s="359"/>
      <c r="I1025" s="359"/>
      <c r="J1025" s="359"/>
      <c r="K1025" s="353"/>
      <c r="L1025" s="380"/>
      <c r="M1025" s="380"/>
      <c r="N1025" s="380"/>
      <c r="O1025" s="365"/>
      <c r="P1025" s="51"/>
    </row>
    <row r="1026" spans="2:16" x14ac:dyDescent="0.25">
      <c r="B1026" s="48"/>
      <c r="C1026" s="1"/>
      <c r="D1026" s="2"/>
      <c r="E1026" s="2"/>
      <c r="F1026" s="2"/>
      <c r="G1026" s="2"/>
      <c r="H1026" s="2"/>
      <c r="I1026" s="2"/>
      <c r="J1026" s="2"/>
      <c r="K1026" s="2"/>
      <c r="L1026" s="2"/>
      <c r="M1026" s="3"/>
      <c r="N1026" s="3"/>
      <c r="O1026" s="4"/>
      <c r="P1026" s="53"/>
    </row>
    <row r="1027" spans="2:16" x14ac:dyDescent="0.25">
      <c r="B1027" s="48"/>
      <c r="C1027" s="5"/>
      <c r="D1027" s="171"/>
      <c r="E1027" s="171"/>
      <c r="F1027" s="171"/>
      <c r="G1027" s="171"/>
      <c r="H1027" s="171"/>
      <c r="I1027" s="171"/>
      <c r="J1027" s="171"/>
      <c r="K1027" s="171"/>
      <c r="L1027" s="6" t="s">
        <v>87</v>
      </c>
      <c r="M1027" s="7" t="s">
        <v>88</v>
      </c>
      <c r="N1027" s="7" t="s">
        <v>89</v>
      </c>
      <c r="O1027" s="8" t="s">
        <v>90</v>
      </c>
      <c r="P1027" s="52"/>
    </row>
    <row r="1028" spans="2:16" x14ac:dyDescent="0.25">
      <c r="B1028" s="48"/>
      <c r="C1028" s="9"/>
      <c r="D1028" s="170"/>
      <c r="E1028" s="170"/>
      <c r="F1028" s="170"/>
      <c r="G1028" s="170"/>
      <c r="H1028" s="170"/>
      <c r="I1028" s="170"/>
      <c r="J1028" s="170"/>
      <c r="K1028" s="170"/>
      <c r="L1028" s="10"/>
      <c r="M1028" s="11"/>
      <c r="N1028" s="11"/>
      <c r="O1028" s="12"/>
      <c r="P1028" s="54"/>
    </row>
    <row r="1029" spans="2:16" ht="18" customHeight="1" x14ac:dyDescent="0.25">
      <c r="B1029" s="48"/>
      <c r="C1029" s="391" t="s">
        <v>91</v>
      </c>
      <c r="D1029" s="359"/>
      <c r="E1029" s="359"/>
      <c r="F1029" s="359"/>
      <c r="G1029" s="170" t="s">
        <v>92</v>
      </c>
      <c r="H1029" s="170"/>
      <c r="I1029" s="170" t="s">
        <v>93</v>
      </c>
      <c r="K1029" s="170"/>
      <c r="L1029" s="10"/>
      <c r="O1029" s="13"/>
      <c r="P1029" s="54"/>
    </row>
    <row r="1030" spans="2:16" x14ac:dyDescent="0.25">
      <c r="B1030" s="48"/>
      <c r="C1030" s="14"/>
      <c r="D1030" s="15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6"/>
      <c r="P1030" s="55"/>
    </row>
    <row r="1031" spans="2:16" x14ac:dyDescent="0.25">
      <c r="B1031" s="48"/>
      <c r="C1031" s="209"/>
      <c r="D1031" s="167"/>
      <c r="E1031" s="167"/>
      <c r="F1031" s="167"/>
      <c r="G1031" s="167"/>
      <c r="H1031" s="167"/>
      <c r="I1031" s="167"/>
      <c r="J1031" s="167"/>
      <c r="K1031" s="167"/>
      <c r="L1031" s="167"/>
      <c r="M1031" s="167"/>
      <c r="N1031" s="167"/>
      <c r="O1031" s="17"/>
      <c r="P1031" s="50"/>
    </row>
    <row r="1032" spans="2:16" x14ac:dyDescent="0.25">
      <c r="B1032" s="48"/>
      <c r="C1032" s="18"/>
      <c r="D1032" s="19"/>
      <c r="E1032" s="19"/>
      <c r="F1032" s="19"/>
      <c r="G1032" s="19"/>
      <c r="H1032" s="19"/>
      <c r="K1032" s="19"/>
      <c r="L1032" s="19"/>
      <c r="M1032" s="19"/>
      <c r="N1032" s="19"/>
      <c r="O1032" s="20"/>
      <c r="P1032" s="50"/>
    </row>
    <row r="1033" spans="2:16" x14ac:dyDescent="0.25">
      <c r="B1033" s="48"/>
      <c r="C1033" s="411" t="s">
        <v>94</v>
      </c>
      <c r="D1033" s="412"/>
      <c r="E1033" s="412"/>
      <c r="F1033" s="412"/>
      <c r="G1033" s="412"/>
      <c r="H1033" s="412"/>
      <c r="I1033" s="412"/>
      <c r="J1033" s="412"/>
      <c r="K1033" s="412"/>
      <c r="L1033" s="412"/>
      <c r="M1033" s="412"/>
      <c r="N1033" s="412"/>
      <c r="O1033" s="413"/>
      <c r="P1033" s="56"/>
    </row>
    <row r="1034" spans="2:16" x14ac:dyDescent="0.25">
      <c r="B1034" s="48"/>
      <c r="C1034" s="21"/>
      <c r="O1034" s="22"/>
      <c r="P1034" s="50"/>
    </row>
    <row r="1035" spans="2:16" x14ac:dyDescent="0.25">
      <c r="B1035" s="48"/>
      <c r="C1035" s="206" t="s">
        <v>95</v>
      </c>
      <c r="D1035" s="418" t="s">
        <v>9</v>
      </c>
      <c r="E1035" s="308"/>
      <c r="F1035" s="308"/>
      <c r="G1035" s="308"/>
      <c r="H1035" s="308"/>
      <c r="I1035" s="308"/>
      <c r="J1035" s="308"/>
      <c r="K1035" s="308"/>
      <c r="L1035" s="309"/>
      <c r="M1035" s="415" t="s">
        <v>96</v>
      </c>
      <c r="N1035" s="309"/>
      <c r="O1035" s="206" t="s">
        <v>11</v>
      </c>
      <c r="P1035" s="57"/>
    </row>
    <row r="1036" spans="2:16" ht="30" customHeight="1" x14ac:dyDescent="0.25">
      <c r="B1036" s="48"/>
      <c r="C1036" s="210">
        <f>'PRESUPUESTO OFICIAL (Entidad)'!D29</f>
        <v>3.2</v>
      </c>
      <c r="D1036" s="406" t="str">
        <f>'PRESUPUESTO OFICIAL (Entidad)'!G29</f>
        <v>Cerramiento liviano del kiosco en esterilla/tabla de guadua tratada sobre bastidor</v>
      </c>
      <c r="E1036" s="303"/>
      <c r="F1036" s="303"/>
      <c r="G1036" s="303"/>
      <c r="H1036" s="303"/>
      <c r="I1036" s="303"/>
      <c r="J1036" s="303"/>
      <c r="K1036" s="303"/>
      <c r="L1036" s="371"/>
      <c r="M1036" s="370" t="str">
        <f>'PRESUPUESTO OFICIAL (Entidad)'!H29</f>
        <v>m2</v>
      </c>
      <c r="N1036" s="371"/>
      <c r="O1036" s="23">
        <f>'PRESUPUESTO OFICIAL (Entidad)'!I29</f>
        <v>39</v>
      </c>
      <c r="P1036" s="58"/>
    </row>
    <row r="1037" spans="2:16" x14ac:dyDescent="0.25">
      <c r="B1037" s="48"/>
      <c r="C1037" s="383" t="s">
        <v>97</v>
      </c>
      <c r="D1037" s="344"/>
      <c r="E1037" s="344"/>
      <c r="F1037" s="344"/>
      <c r="G1037" s="344"/>
      <c r="H1037" s="344"/>
      <c r="I1037" s="344"/>
      <c r="J1037" s="344"/>
      <c r="K1037" s="344"/>
      <c r="L1037" s="344"/>
      <c r="M1037" s="344"/>
      <c r="N1037" s="344"/>
      <c r="O1037" s="384"/>
      <c r="P1037" s="59"/>
    </row>
    <row r="1038" spans="2:16" x14ac:dyDescent="0.25">
      <c r="B1038" s="48"/>
      <c r="C1038" s="363"/>
      <c r="D1038" s="359"/>
      <c r="E1038" s="359"/>
      <c r="F1038" s="359"/>
      <c r="G1038" s="359"/>
      <c r="H1038" s="359"/>
      <c r="I1038" s="359"/>
      <c r="J1038" s="359"/>
      <c r="K1038" s="359"/>
      <c r="L1038" s="359"/>
      <c r="M1038" s="359"/>
      <c r="N1038" s="359"/>
      <c r="O1038" s="362"/>
      <c r="P1038" s="59"/>
    </row>
    <row r="1039" spans="2:16" x14ac:dyDescent="0.25">
      <c r="B1039" s="48"/>
      <c r="C1039" s="385"/>
      <c r="D1039" s="342"/>
      <c r="E1039" s="342"/>
      <c r="F1039" s="342"/>
      <c r="G1039" s="342"/>
      <c r="H1039" s="342"/>
      <c r="I1039" s="342"/>
      <c r="J1039" s="342"/>
      <c r="K1039" s="342"/>
      <c r="L1039" s="342"/>
      <c r="M1039" s="342"/>
      <c r="N1039" s="342"/>
      <c r="O1039" s="350"/>
      <c r="P1039" s="59"/>
    </row>
    <row r="1040" spans="2:16" x14ac:dyDescent="0.25">
      <c r="B1040" s="48"/>
      <c r="C1040" s="401" t="s">
        <v>9</v>
      </c>
      <c r="D1040" s="308"/>
      <c r="E1040" s="308"/>
      <c r="F1040" s="308"/>
      <c r="G1040" s="317"/>
      <c r="H1040" s="387" t="s">
        <v>98</v>
      </c>
      <c r="I1040" s="308"/>
      <c r="J1040" s="405" t="s">
        <v>99</v>
      </c>
      <c r="K1040" s="312"/>
      <c r="L1040" s="208" t="s">
        <v>100</v>
      </c>
      <c r="M1040" s="394" t="s">
        <v>101</v>
      </c>
      <c r="N1040" s="317"/>
      <c r="O1040" s="24" t="s">
        <v>102</v>
      </c>
      <c r="P1040" s="60"/>
    </row>
    <row r="1041" spans="2:16" x14ac:dyDescent="0.25">
      <c r="B1041" s="48"/>
      <c r="C1041" s="386" t="s">
        <v>103</v>
      </c>
      <c r="D1041" s="297"/>
      <c r="E1041" s="297"/>
      <c r="F1041" s="297"/>
      <c r="G1041" s="298"/>
      <c r="H1041" s="373" t="s">
        <v>104</v>
      </c>
      <c r="I1041" s="298"/>
      <c r="J1041" s="373" t="s">
        <v>105</v>
      </c>
      <c r="K1041" s="298"/>
      <c r="L1041" s="244">
        <v>3070.45454545455</v>
      </c>
      <c r="M1041" s="369">
        <v>1</v>
      </c>
      <c r="N1041" s="298"/>
      <c r="O1041" s="245">
        <f>IF(M1041=0,0,L1041/M1041)</f>
        <v>3070.45454545455</v>
      </c>
      <c r="P1041" s="246"/>
    </row>
    <row r="1042" spans="2:16" x14ac:dyDescent="0.25">
      <c r="B1042" s="48"/>
      <c r="C1042" s="386" t="s">
        <v>179</v>
      </c>
      <c r="D1042" s="297"/>
      <c r="E1042" s="297"/>
      <c r="F1042" s="297"/>
      <c r="G1042" s="298"/>
      <c r="H1042" s="373" t="s">
        <v>104</v>
      </c>
      <c r="I1042" s="298"/>
      <c r="J1042" s="373" t="s">
        <v>107</v>
      </c>
      <c r="K1042" s="298"/>
      <c r="L1042" s="244">
        <v>5000</v>
      </c>
      <c r="M1042" s="369">
        <f>M1064/8</f>
        <v>0.6875</v>
      </c>
      <c r="N1042" s="298"/>
      <c r="O1042" s="245">
        <f>IF(M1042=0,0,L1042/M1042)</f>
        <v>7272.727272727273</v>
      </c>
      <c r="P1042" s="246"/>
    </row>
    <row r="1043" spans="2:16" x14ac:dyDescent="0.25">
      <c r="B1043" s="48"/>
      <c r="C1043" s="408"/>
      <c r="D1043" s="303"/>
      <c r="E1043" s="303"/>
      <c r="F1043" s="303"/>
      <c r="G1043" s="304"/>
      <c r="H1043" s="393"/>
      <c r="I1043" s="304"/>
      <c r="J1043" s="393"/>
      <c r="K1043" s="304"/>
      <c r="L1043" s="247"/>
      <c r="M1043" s="407"/>
      <c r="N1043" s="304"/>
      <c r="O1043" s="245"/>
      <c r="P1043" s="246"/>
    </row>
    <row r="1044" spans="2:16" x14ac:dyDescent="0.25">
      <c r="B1044" s="48"/>
      <c r="C1044" s="212" t="s">
        <v>108</v>
      </c>
      <c r="D1044" s="202"/>
      <c r="E1044" s="202"/>
      <c r="F1044" s="202"/>
      <c r="G1044" s="202"/>
      <c r="H1044" s="202"/>
      <c r="I1044" s="202"/>
      <c r="J1044" s="202"/>
      <c r="K1044" s="202"/>
      <c r="L1044" s="202"/>
      <c r="M1044" s="202"/>
      <c r="N1044" s="213"/>
      <c r="O1044" s="248">
        <f>SUM(O1041:O1043)</f>
        <v>10343.181818181823</v>
      </c>
      <c r="P1044" s="249"/>
    </row>
    <row r="1045" spans="2:16" ht="13.5" customHeight="1" x14ac:dyDescent="0.25">
      <c r="B1045" s="48"/>
      <c r="C1045" s="383" t="s">
        <v>109</v>
      </c>
      <c r="D1045" s="344"/>
      <c r="E1045" s="344"/>
      <c r="F1045" s="344"/>
      <c r="G1045" s="344"/>
      <c r="H1045" s="344"/>
      <c r="I1045" s="344"/>
      <c r="J1045" s="344"/>
      <c r="K1045" s="344"/>
      <c r="L1045" s="344"/>
      <c r="M1045" s="344"/>
      <c r="N1045" s="344"/>
      <c r="O1045" s="384"/>
      <c r="P1045" s="59"/>
    </row>
    <row r="1046" spans="2:16" x14ac:dyDescent="0.25">
      <c r="B1046" s="48"/>
      <c r="C1046" s="363"/>
      <c r="D1046" s="359"/>
      <c r="E1046" s="359"/>
      <c r="F1046" s="359"/>
      <c r="G1046" s="359"/>
      <c r="H1046" s="359"/>
      <c r="I1046" s="359"/>
      <c r="J1046" s="359"/>
      <c r="K1046" s="359"/>
      <c r="L1046" s="359"/>
      <c r="M1046" s="359"/>
      <c r="N1046" s="359"/>
      <c r="O1046" s="362"/>
      <c r="P1046" s="59"/>
    </row>
    <row r="1047" spans="2:16" x14ac:dyDescent="0.25">
      <c r="B1047" s="48"/>
      <c r="C1047" s="385"/>
      <c r="D1047" s="342"/>
      <c r="E1047" s="342"/>
      <c r="F1047" s="342"/>
      <c r="G1047" s="342"/>
      <c r="H1047" s="342"/>
      <c r="I1047" s="342"/>
      <c r="J1047" s="342"/>
      <c r="K1047" s="342"/>
      <c r="L1047" s="342"/>
      <c r="M1047" s="342"/>
      <c r="N1047" s="342"/>
      <c r="O1047" s="350"/>
      <c r="P1047" s="59"/>
    </row>
    <row r="1048" spans="2:16" x14ac:dyDescent="0.25">
      <c r="B1048" s="48"/>
      <c r="C1048" s="401" t="s">
        <v>9</v>
      </c>
      <c r="D1048" s="308"/>
      <c r="E1048" s="308"/>
      <c r="F1048" s="308"/>
      <c r="G1048" s="308"/>
      <c r="H1048" s="308"/>
      <c r="I1048" s="308"/>
      <c r="J1048" s="317"/>
      <c r="K1048" s="215" t="s">
        <v>96</v>
      </c>
      <c r="L1048" s="208" t="s">
        <v>11</v>
      </c>
      <c r="M1048" s="394" t="s">
        <v>110</v>
      </c>
      <c r="N1048" s="317"/>
      <c r="O1048" s="24" t="s">
        <v>102</v>
      </c>
      <c r="P1048" s="60"/>
    </row>
    <row r="1049" spans="2:16" x14ac:dyDescent="0.25">
      <c r="B1049" s="48"/>
      <c r="C1049" s="386" t="s">
        <v>186</v>
      </c>
      <c r="D1049" s="297"/>
      <c r="E1049" s="297"/>
      <c r="F1049" s="297"/>
      <c r="G1049" s="297"/>
      <c r="H1049" s="297"/>
      <c r="I1049" s="297"/>
      <c r="J1049" s="298"/>
      <c r="K1049" s="165" t="s">
        <v>18</v>
      </c>
      <c r="L1049" s="250">
        <v>1.1000000000000001</v>
      </c>
      <c r="M1049" s="360">
        <v>25962.741999999998</v>
      </c>
      <c r="N1049" s="298"/>
      <c r="O1049" s="245">
        <f>L1049*M1049</f>
        <v>28559.016200000002</v>
      </c>
      <c r="P1049" s="246"/>
    </row>
    <row r="1050" spans="2:16" x14ac:dyDescent="0.25">
      <c r="B1050" s="48"/>
      <c r="C1050" s="386" t="s">
        <v>187</v>
      </c>
      <c r="D1050" s="297"/>
      <c r="E1050" s="297"/>
      <c r="F1050" s="297"/>
      <c r="G1050" s="297"/>
      <c r="H1050" s="297"/>
      <c r="I1050" s="297"/>
      <c r="J1050" s="298"/>
      <c r="K1050" s="165" t="s">
        <v>20</v>
      </c>
      <c r="L1050" s="250">
        <v>3</v>
      </c>
      <c r="M1050" s="360">
        <v>4793.1216000000004</v>
      </c>
      <c r="N1050" s="298"/>
      <c r="O1050" s="245">
        <f>L1050*M1050</f>
        <v>14379.364800000001</v>
      </c>
      <c r="P1050" s="246"/>
    </row>
    <row r="1051" spans="2:16" x14ac:dyDescent="0.25">
      <c r="B1051" s="48"/>
      <c r="C1051" s="408" t="s">
        <v>188</v>
      </c>
      <c r="D1051" s="303"/>
      <c r="E1051" s="303"/>
      <c r="F1051" s="303"/>
      <c r="G1051" s="303"/>
      <c r="H1051" s="303"/>
      <c r="I1051" s="303"/>
      <c r="J1051" s="304"/>
      <c r="K1051" s="185" t="s">
        <v>115</v>
      </c>
      <c r="L1051" s="252">
        <v>0.25</v>
      </c>
      <c r="M1051" s="417">
        <v>5991.402</v>
      </c>
      <c r="N1051" s="304"/>
      <c r="O1051" s="253">
        <f>L1051*M1051</f>
        <v>1497.8505</v>
      </c>
      <c r="P1051" s="246"/>
    </row>
    <row r="1052" spans="2:16" x14ac:dyDescent="0.25">
      <c r="B1052" s="48"/>
      <c r="C1052" s="212" t="s">
        <v>108</v>
      </c>
      <c r="D1052" s="202"/>
      <c r="E1052" s="202"/>
      <c r="F1052" s="202"/>
      <c r="G1052" s="202"/>
      <c r="H1052" s="202"/>
      <c r="I1052" s="202"/>
      <c r="J1052" s="202"/>
      <c r="K1052" s="202"/>
      <c r="L1052" s="202"/>
      <c r="M1052" s="202"/>
      <c r="N1052" s="213"/>
      <c r="O1052" s="254">
        <f>SUM(O1049:O1051)</f>
        <v>44436.231500000002</v>
      </c>
      <c r="P1052" s="246"/>
    </row>
    <row r="1053" spans="2:16" x14ac:dyDescent="0.25">
      <c r="B1053" s="48"/>
      <c r="C1053" s="383" t="s">
        <v>116</v>
      </c>
      <c r="D1053" s="344"/>
      <c r="E1053" s="344"/>
      <c r="F1053" s="344"/>
      <c r="G1053" s="344"/>
      <c r="H1053" s="344"/>
      <c r="I1053" s="344"/>
      <c r="J1053" s="344"/>
      <c r="K1053" s="344"/>
      <c r="L1053" s="344"/>
      <c r="M1053" s="344"/>
      <c r="N1053" s="344"/>
      <c r="O1053" s="384"/>
      <c r="P1053" s="59"/>
    </row>
    <row r="1054" spans="2:16" x14ac:dyDescent="0.25">
      <c r="B1054" s="48"/>
      <c r="C1054" s="363"/>
      <c r="D1054" s="359"/>
      <c r="E1054" s="359"/>
      <c r="F1054" s="359"/>
      <c r="G1054" s="359"/>
      <c r="H1054" s="359"/>
      <c r="I1054" s="359"/>
      <c r="J1054" s="359"/>
      <c r="K1054" s="359"/>
      <c r="L1054" s="359"/>
      <c r="M1054" s="359"/>
      <c r="N1054" s="359"/>
      <c r="O1054" s="362"/>
      <c r="P1054" s="59"/>
    </row>
    <row r="1055" spans="2:16" x14ac:dyDescent="0.25">
      <c r="B1055" s="48"/>
      <c r="C1055" s="385"/>
      <c r="D1055" s="342"/>
      <c r="E1055" s="342"/>
      <c r="F1055" s="342"/>
      <c r="G1055" s="342"/>
      <c r="H1055" s="342"/>
      <c r="I1055" s="342"/>
      <c r="J1055" s="342"/>
      <c r="K1055" s="342"/>
      <c r="L1055" s="342"/>
      <c r="M1055" s="342"/>
      <c r="N1055" s="342"/>
      <c r="O1055" s="350"/>
      <c r="P1055" s="59"/>
    </row>
    <row r="1056" spans="2:16" ht="28.5" customHeight="1" x14ac:dyDescent="0.25">
      <c r="B1056" s="48"/>
      <c r="C1056" s="403" t="s">
        <v>117</v>
      </c>
      <c r="D1056" s="308"/>
      <c r="E1056" s="308"/>
      <c r="F1056" s="308"/>
      <c r="G1056" s="308"/>
      <c r="H1056" s="308"/>
      <c r="I1056" s="308"/>
      <c r="J1056" s="205" t="s">
        <v>118</v>
      </c>
      <c r="K1056" s="28" t="s">
        <v>119</v>
      </c>
      <c r="L1056" s="29" t="s">
        <v>120</v>
      </c>
      <c r="M1056" s="394" t="s">
        <v>121</v>
      </c>
      <c r="N1056" s="317"/>
      <c r="O1056" s="24" t="s">
        <v>102</v>
      </c>
      <c r="P1056" s="60"/>
    </row>
    <row r="1057" spans="2:16" x14ac:dyDescent="0.25">
      <c r="B1057" s="48"/>
      <c r="C1057" s="367" t="s">
        <v>122</v>
      </c>
      <c r="D1057" s="297"/>
      <c r="E1057" s="297"/>
      <c r="F1057" s="297"/>
      <c r="G1057" s="297"/>
      <c r="H1057" s="297"/>
      <c r="I1057" s="297"/>
      <c r="J1057" s="214"/>
      <c r="K1057" s="30"/>
      <c r="L1057" s="214"/>
      <c r="M1057" s="372"/>
      <c r="N1057" s="298"/>
      <c r="O1057" s="245">
        <v>0</v>
      </c>
      <c r="P1057" s="246"/>
    </row>
    <row r="1058" spans="2:16" x14ac:dyDescent="0.25">
      <c r="B1058" s="48"/>
      <c r="C1058" s="396"/>
      <c r="D1058" s="303"/>
      <c r="E1058" s="303"/>
      <c r="F1058" s="303"/>
      <c r="G1058" s="303"/>
      <c r="H1058" s="303"/>
      <c r="I1058" s="303"/>
      <c r="J1058" s="31"/>
      <c r="K1058" s="32"/>
      <c r="L1058" s="31"/>
      <c r="M1058" s="404"/>
      <c r="N1058" s="304"/>
      <c r="O1058" s="255"/>
      <c r="P1058" s="246"/>
    </row>
    <row r="1059" spans="2:16" x14ac:dyDescent="0.25">
      <c r="B1059" s="48"/>
      <c r="C1059" s="212" t="s">
        <v>108</v>
      </c>
      <c r="D1059" s="202"/>
      <c r="E1059" s="202"/>
      <c r="F1059" s="202"/>
      <c r="G1059" s="202"/>
      <c r="H1059" s="202"/>
      <c r="I1059" s="202"/>
      <c r="J1059" s="202"/>
      <c r="K1059" s="202"/>
      <c r="L1059" s="202"/>
      <c r="M1059" s="202"/>
      <c r="N1059" s="213"/>
      <c r="O1059" s="248">
        <f>SUM(O1057:O1058)</f>
        <v>0</v>
      </c>
      <c r="P1059" s="249"/>
    </row>
    <row r="1060" spans="2:16" x14ac:dyDescent="0.25">
      <c r="B1060" s="48"/>
      <c r="C1060" s="383" t="s">
        <v>123</v>
      </c>
      <c r="D1060" s="344"/>
      <c r="E1060" s="344"/>
      <c r="F1060" s="344"/>
      <c r="G1060" s="344"/>
      <c r="H1060" s="344"/>
      <c r="I1060" s="344"/>
      <c r="J1060" s="344"/>
      <c r="K1060" s="344"/>
      <c r="L1060" s="344"/>
      <c r="M1060" s="344"/>
      <c r="N1060" s="344"/>
      <c r="O1060" s="384"/>
      <c r="P1060" s="59"/>
    </row>
    <row r="1061" spans="2:16" x14ac:dyDescent="0.25">
      <c r="B1061" s="48"/>
      <c r="C1061" s="363"/>
      <c r="D1061" s="359"/>
      <c r="E1061" s="359"/>
      <c r="F1061" s="359"/>
      <c r="G1061" s="359"/>
      <c r="H1061" s="359"/>
      <c r="I1061" s="359"/>
      <c r="J1061" s="359"/>
      <c r="K1061" s="359"/>
      <c r="L1061" s="359"/>
      <c r="M1061" s="359"/>
      <c r="N1061" s="359"/>
      <c r="O1061" s="362"/>
      <c r="P1061" s="59"/>
    </row>
    <row r="1062" spans="2:16" x14ac:dyDescent="0.25">
      <c r="B1062" s="48"/>
      <c r="C1062" s="385"/>
      <c r="D1062" s="342"/>
      <c r="E1062" s="342"/>
      <c r="F1062" s="342"/>
      <c r="G1062" s="342"/>
      <c r="H1062" s="342"/>
      <c r="I1062" s="342"/>
      <c r="J1062" s="342"/>
      <c r="K1062" s="342"/>
      <c r="L1062" s="342"/>
      <c r="M1062" s="342"/>
      <c r="N1062" s="342"/>
      <c r="O1062" s="350"/>
      <c r="P1062" s="59"/>
    </row>
    <row r="1063" spans="2:16" ht="28.5" customHeight="1" x14ac:dyDescent="0.25">
      <c r="B1063" s="48"/>
      <c r="C1063" s="403" t="s">
        <v>124</v>
      </c>
      <c r="D1063" s="308"/>
      <c r="E1063" s="308"/>
      <c r="F1063" s="308"/>
      <c r="G1063" s="308"/>
      <c r="H1063" s="308"/>
      <c r="I1063" s="308"/>
      <c r="J1063" s="208" t="s">
        <v>125</v>
      </c>
      <c r="K1063" s="28" t="s">
        <v>126</v>
      </c>
      <c r="L1063" s="205" t="s">
        <v>127</v>
      </c>
      <c r="M1063" s="381" t="s">
        <v>101</v>
      </c>
      <c r="N1063" s="317"/>
      <c r="O1063" s="33" t="s">
        <v>102</v>
      </c>
      <c r="P1063" s="61"/>
    </row>
    <row r="1064" spans="2:16" x14ac:dyDescent="0.25">
      <c r="B1064" s="48"/>
      <c r="C1064" s="395" t="s">
        <v>184</v>
      </c>
      <c r="D1064" s="297"/>
      <c r="E1064" s="297"/>
      <c r="F1064" s="297"/>
      <c r="G1064" s="297"/>
      <c r="H1064" s="297"/>
      <c r="I1064" s="297"/>
      <c r="J1064" s="186">
        <v>130000</v>
      </c>
      <c r="K1064" s="187">
        <v>0.75</v>
      </c>
      <c r="L1064" s="256">
        <f>J1064*(1+K1064)</f>
        <v>227500</v>
      </c>
      <c r="M1064" s="414">
        <v>5.5</v>
      </c>
      <c r="N1064" s="298"/>
      <c r="O1064" s="257">
        <f>IF(M1064=0,0,L1064/M1064)</f>
        <v>41363.63636363636</v>
      </c>
      <c r="P1064" s="258"/>
    </row>
    <row r="1065" spans="2:16" x14ac:dyDescent="0.25">
      <c r="B1065" s="48"/>
      <c r="C1065" s="395" t="s">
        <v>285</v>
      </c>
      <c r="D1065" s="297"/>
      <c r="E1065" s="297"/>
      <c r="F1065" s="297"/>
      <c r="G1065" s="297"/>
      <c r="H1065" s="297"/>
      <c r="I1065" s="297"/>
      <c r="J1065" s="186">
        <v>63000</v>
      </c>
      <c r="K1065" s="187">
        <v>0.75</v>
      </c>
      <c r="L1065" s="256">
        <f>J1065*(1+K1065)</f>
        <v>110250</v>
      </c>
      <c r="M1065" s="414">
        <v>5.5</v>
      </c>
      <c r="N1065" s="298"/>
      <c r="O1065" s="257">
        <f>IF(M1065=0,0,L1065/M1065*0.81)</f>
        <v>16236.818181818182</v>
      </c>
      <c r="P1065" s="258"/>
    </row>
    <row r="1066" spans="2:16" x14ac:dyDescent="0.25">
      <c r="B1066" s="48"/>
      <c r="C1066" s="395"/>
      <c r="D1066" s="297"/>
      <c r="E1066" s="297"/>
      <c r="F1066" s="297"/>
      <c r="G1066" s="297"/>
      <c r="H1066" s="297"/>
      <c r="I1066" s="297"/>
      <c r="J1066" s="251"/>
      <c r="K1066" s="34"/>
      <c r="L1066" s="256"/>
      <c r="M1066" s="388"/>
      <c r="N1066" s="298"/>
      <c r="O1066" s="257"/>
      <c r="P1066" s="258"/>
    </row>
    <row r="1067" spans="2:16" x14ac:dyDescent="0.25">
      <c r="B1067" s="48"/>
      <c r="C1067" s="396"/>
      <c r="D1067" s="303"/>
      <c r="E1067" s="303"/>
      <c r="F1067" s="303"/>
      <c r="G1067" s="303"/>
      <c r="H1067" s="303"/>
      <c r="I1067" s="303"/>
      <c r="J1067" s="31"/>
      <c r="K1067" s="32"/>
      <c r="L1067" s="31"/>
      <c r="M1067" s="404"/>
      <c r="N1067" s="304"/>
      <c r="O1067" s="255"/>
      <c r="P1067" s="246"/>
    </row>
    <row r="1068" spans="2:16" x14ac:dyDescent="0.25">
      <c r="B1068" s="48"/>
      <c r="C1068" s="212" t="s">
        <v>108</v>
      </c>
      <c r="D1068" s="202"/>
      <c r="E1068" s="202"/>
      <c r="F1068" s="202"/>
      <c r="G1068" s="202"/>
      <c r="H1068" s="202"/>
      <c r="I1068" s="202"/>
      <c r="J1068" s="202"/>
      <c r="K1068" s="202"/>
      <c r="L1068" s="202"/>
      <c r="M1068" s="202"/>
      <c r="N1068" s="213"/>
      <c r="O1068" s="254">
        <f>SUM(O1064:O1067)</f>
        <v>57600.454545454544</v>
      </c>
      <c r="P1068" s="246"/>
    </row>
    <row r="1069" spans="2:16" x14ac:dyDescent="0.25">
      <c r="B1069" s="48"/>
      <c r="C1069" s="21"/>
      <c r="O1069" s="22"/>
      <c r="P1069" s="50"/>
    </row>
    <row r="1070" spans="2:16" x14ac:dyDescent="0.25">
      <c r="B1070" s="48"/>
      <c r="C1070" s="397" t="s">
        <v>130</v>
      </c>
      <c r="D1070" s="314"/>
      <c r="E1070" s="314"/>
      <c r="F1070" s="314"/>
      <c r="G1070" s="314"/>
      <c r="H1070" s="314"/>
      <c r="I1070" s="314"/>
      <c r="J1070" s="314"/>
      <c r="K1070" s="314"/>
      <c r="L1070" s="314"/>
      <c r="M1070" s="314"/>
      <c r="N1070" s="398"/>
      <c r="O1070" s="259">
        <f>O1044+O1052+O1059+O1068</f>
        <v>112379.86786363638</v>
      </c>
      <c r="P1070" s="260"/>
    </row>
    <row r="1071" spans="2:16" x14ac:dyDescent="0.25">
      <c r="B1071" s="48"/>
      <c r="C1071" s="383" t="s">
        <v>131</v>
      </c>
      <c r="D1071" s="344"/>
      <c r="E1071" s="344"/>
      <c r="F1071" s="344"/>
      <c r="G1071" s="344"/>
      <c r="H1071" s="344"/>
      <c r="I1071" s="344"/>
      <c r="J1071" s="344"/>
      <c r="K1071" s="344"/>
      <c r="L1071" s="344"/>
      <c r="M1071" s="344"/>
      <c r="N1071" s="344"/>
      <c r="O1071" s="384"/>
      <c r="P1071" s="59"/>
    </row>
    <row r="1072" spans="2:16" x14ac:dyDescent="0.25">
      <c r="B1072" s="48"/>
      <c r="C1072" s="363"/>
      <c r="D1072" s="359"/>
      <c r="E1072" s="359"/>
      <c r="F1072" s="359"/>
      <c r="G1072" s="359"/>
      <c r="H1072" s="359"/>
      <c r="I1072" s="359"/>
      <c r="J1072" s="359"/>
      <c r="K1072" s="359"/>
      <c r="L1072" s="359"/>
      <c r="M1072" s="359"/>
      <c r="N1072" s="359"/>
      <c r="O1072" s="362"/>
      <c r="P1072" s="59"/>
    </row>
    <row r="1073" spans="2:16" x14ac:dyDescent="0.25">
      <c r="B1073" s="48"/>
      <c r="C1073" s="385"/>
      <c r="D1073" s="342"/>
      <c r="E1073" s="342"/>
      <c r="F1073" s="342"/>
      <c r="G1073" s="342"/>
      <c r="H1073" s="342"/>
      <c r="I1073" s="342"/>
      <c r="J1073" s="342"/>
      <c r="K1073" s="342"/>
      <c r="L1073" s="342"/>
      <c r="M1073" s="342"/>
      <c r="N1073" s="342"/>
      <c r="O1073" s="350"/>
      <c r="P1073" s="59"/>
    </row>
    <row r="1074" spans="2:16" x14ac:dyDescent="0.25">
      <c r="B1074" s="48"/>
      <c r="C1074" s="403" t="s">
        <v>132</v>
      </c>
      <c r="D1074" s="308"/>
      <c r="E1074" s="308"/>
      <c r="F1074" s="308"/>
      <c r="G1074" s="308"/>
      <c r="H1074" s="308"/>
      <c r="I1074" s="308"/>
      <c r="J1074" s="168"/>
      <c r="K1074" s="169"/>
      <c r="L1074" s="205" t="s">
        <v>133</v>
      </c>
      <c r="M1074" s="381" t="s">
        <v>134</v>
      </c>
      <c r="N1074" s="317"/>
      <c r="O1074" s="35"/>
      <c r="P1074" s="61"/>
    </row>
    <row r="1075" spans="2:16" x14ac:dyDescent="0.25">
      <c r="B1075" s="48"/>
      <c r="C1075" s="367" t="s">
        <v>135</v>
      </c>
      <c r="D1075" s="297"/>
      <c r="E1075" s="297"/>
      <c r="F1075" s="297"/>
      <c r="G1075" s="297"/>
      <c r="H1075" s="297"/>
      <c r="I1075" s="297"/>
      <c r="J1075" s="261"/>
      <c r="K1075" s="36"/>
      <c r="L1075" s="188">
        <f>'PRESUPUESTO OFICIAL (Entidad)'!$K$68</f>
        <v>0.23201877683023656</v>
      </c>
      <c r="M1075" s="357">
        <f>L1075*$O$1070</f>
        <v>26074.23948206452</v>
      </c>
      <c r="N1075" s="298"/>
      <c r="O1075" s="262"/>
      <c r="P1075" s="263"/>
    </row>
    <row r="1076" spans="2:16" x14ac:dyDescent="0.25">
      <c r="B1076" s="48"/>
      <c r="C1076" s="25" t="s">
        <v>136</v>
      </c>
      <c r="D1076" s="26"/>
      <c r="E1076" s="26"/>
      <c r="F1076" s="26"/>
      <c r="G1076" s="26"/>
      <c r="H1076" s="26"/>
      <c r="I1076" s="26"/>
      <c r="J1076" s="261"/>
      <c r="K1076" s="36"/>
      <c r="L1076" s="188">
        <f>'PRESUPUESTO OFICIAL (Entidad)'!$K$69</f>
        <v>0.01</v>
      </c>
      <c r="M1076" s="357">
        <f>L1076*$O$1070</f>
        <v>1123.7986786363638</v>
      </c>
      <c r="N1076" s="298"/>
      <c r="O1076" s="262"/>
      <c r="P1076" s="263"/>
    </row>
    <row r="1077" spans="2:16" x14ac:dyDescent="0.25">
      <c r="B1077" s="48"/>
      <c r="C1077" s="209" t="s">
        <v>137</v>
      </c>
      <c r="D1077" s="167"/>
      <c r="E1077" s="167"/>
      <c r="F1077" s="167"/>
      <c r="G1077" s="167"/>
      <c r="H1077" s="167"/>
      <c r="I1077" s="167"/>
      <c r="J1077" s="264"/>
      <c r="K1077" s="37"/>
      <c r="L1077" s="188">
        <f>'PRESUPUESTO OFICIAL (Entidad)'!$K$70</f>
        <v>2.5000000000000001E-2</v>
      </c>
      <c r="M1077" s="368">
        <f>L1077*$O$1070</f>
        <v>2809.4966965909098</v>
      </c>
      <c r="N1077" s="304"/>
      <c r="O1077" s="262"/>
      <c r="P1077" s="263"/>
    </row>
    <row r="1078" spans="2:16" x14ac:dyDescent="0.25">
      <c r="B1078" s="48"/>
      <c r="C1078" s="419" t="s">
        <v>108</v>
      </c>
      <c r="D1078" s="314"/>
      <c r="E1078" s="314"/>
      <c r="F1078" s="314"/>
      <c r="G1078" s="314"/>
      <c r="H1078" s="314"/>
      <c r="I1078" s="314"/>
      <c r="J1078" s="314"/>
      <c r="K1078" s="314"/>
      <c r="L1078" s="314"/>
      <c r="M1078" s="314"/>
      <c r="N1078" s="398"/>
      <c r="O1078" s="265">
        <f>SUM(M1075:M1077)</f>
        <v>30007.534857291794</v>
      </c>
      <c r="P1078" s="266"/>
    </row>
    <row r="1079" spans="2:16" x14ac:dyDescent="0.25">
      <c r="B1079" s="48"/>
      <c r="C1079" s="21"/>
      <c r="O1079" s="22"/>
      <c r="P1079" s="50"/>
    </row>
    <row r="1080" spans="2:16" x14ac:dyDescent="0.25">
      <c r="B1080" s="48"/>
      <c r="C1080" s="397" t="s">
        <v>138</v>
      </c>
      <c r="D1080" s="314"/>
      <c r="E1080" s="314"/>
      <c r="F1080" s="314"/>
      <c r="G1080" s="314"/>
      <c r="H1080" s="314"/>
      <c r="I1080" s="314"/>
      <c r="J1080" s="314"/>
      <c r="K1080" s="314"/>
      <c r="L1080" s="314"/>
      <c r="M1080" s="314"/>
      <c r="N1080" s="398"/>
      <c r="O1080" s="267">
        <f>ROUND(O1070+O1078,0)</f>
        <v>142387</v>
      </c>
      <c r="P1080" s="266"/>
    </row>
    <row r="1081" spans="2:16" x14ac:dyDescent="0.25">
      <c r="B1081" s="48"/>
      <c r="C1081" s="18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20"/>
      <c r="P1081" s="50"/>
    </row>
    <row r="1082" spans="2:16" x14ac:dyDescent="0.25">
      <c r="B1082" s="48"/>
      <c r="C1082" s="21"/>
      <c r="O1082" s="22"/>
      <c r="P1082" s="50"/>
    </row>
    <row r="1083" spans="2:16" x14ac:dyDescent="0.25">
      <c r="B1083" s="48"/>
      <c r="C1083" s="21"/>
      <c r="O1083" s="22"/>
      <c r="P1083" s="50"/>
    </row>
    <row r="1084" spans="2:16" x14ac:dyDescent="0.25">
      <c r="B1084" s="48"/>
      <c r="C1084" s="21"/>
      <c r="H1084" s="38" t="s">
        <v>139</v>
      </c>
      <c r="I1084" s="38"/>
      <c r="J1084" s="38"/>
      <c r="K1084" s="38"/>
      <c r="O1084" s="22"/>
      <c r="P1084" s="50"/>
    </row>
    <row r="1085" spans="2:16" x14ac:dyDescent="0.25">
      <c r="B1085" s="48"/>
      <c r="C1085" s="21"/>
      <c r="H1085" s="38" t="s">
        <v>140</v>
      </c>
      <c r="O1085" s="22"/>
      <c r="P1085" s="50"/>
    </row>
    <row r="1086" spans="2:16" x14ac:dyDescent="0.25">
      <c r="B1086" s="48"/>
      <c r="C1086" s="21"/>
      <c r="H1086" s="38" t="s">
        <v>141</v>
      </c>
      <c r="O1086" s="22"/>
      <c r="P1086" s="50"/>
    </row>
    <row r="1087" spans="2:16" x14ac:dyDescent="0.25">
      <c r="B1087" s="48"/>
      <c r="C1087" s="9"/>
      <c r="D1087" s="39"/>
      <c r="E1087" s="39"/>
      <c r="F1087" s="39"/>
      <c r="G1087" s="39"/>
      <c r="H1087" s="38" t="s">
        <v>142</v>
      </c>
      <c r="I1087" s="39"/>
      <c r="J1087" s="39"/>
      <c r="K1087" s="39"/>
      <c r="L1087" s="39"/>
      <c r="M1087" s="39"/>
      <c r="N1087" s="39"/>
      <c r="O1087" s="40"/>
      <c r="P1087" s="55"/>
    </row>
    <row r="1088" spans="2:16" x14ac:dyDescent="0.25">
      <c r="B1088" s="48"/>
      <c r="C1088" s="21"/>
      <c r="H1088" s="204" t="s">
        <v>143</v>
      </c>
      <c r="O1088" s="22"/>
      <c r="P1088" s="50"/>
    </row>
    <row r="1089" spans="2:16" x14ac:dyDescent="0.25">
      <c r="B1089" s="48"/>
      <c r="C1089" s="41" t="s">
        <v>144</v>
      </c>
      <c r="D1089" s="166"/>
      <c r="E1089" s="166"/>
      <c r="F1089" s="166"/>
      <c r="G1089" s="166"/>
      <c r="H1089" s="166"/>
      <c r="I1089" s="166"/>
      <c r="J1089" s="166"/>
      <c r="K1089" s="166"/>
      <c r="L1089" s="166"/>
      <c r="M1089" s="166"/>
      <c r="N1089" s="166"/>
      <c r="O1089" s="42"/>
      <c r="P1089" s="50"/>
    </row>
    <row r="1090" spans="2:16" x14ac:dyDescent="0.25">
      <c r="B1090" s="48"/>
      <c r="C1090" s="374"/>
      <c r="D1090" s="297"/>
      <c r="E1090" s="297"/>
      <c r="F1090" s="297"/>
      <c r="G1090" s="297"/>
      <c r="H1090" s="297"/>
      <c r="I1090" s="297"/>
      <c r="J1090" s="297"/>
      <c r="K1090" s="297"/>
      <c r="L1090" s="297"/>
      <c r="M1090" s="297"/>
      <c r="N1090" s="297"/>
      <c r="O1090" s="355"/>
      <c r="P1090" s="55"/>
    </row>
    <row r="1091" spans="2:16" x14ac:dyDescent="0.25">
      <c r="B1091" s="48"/>
      <c r="C1091" s="374"/>
      <c r="D1091" s="297"/>
      <c r="E1091" s="297"/>
      <c r="F1091" s="297"/>
      <c r="G1091" s="297"/>
      <c r="H1091" s="297"/>
      <c r="I1091" s="297"/>
      <c r="J1091" s="297"/>
      <c r="K1091" s="297"/>
      <c r="L1091" s="297"/>
      <c r="M1091" s="297"/>
      <c r="N1091" s="297"/>
      <c r="O1091" s="355"/>
      <c r="P1091" s="55"/>
    </row>
    <row r="1092" spans="2:16" x14ac:dyDescent="0.25">
      <c r="B1092" s="48"/>
      <c r="C1092" s="9"/>
      <c r="D1092" s="39"/>
      <c r="E1092" s="39"/>
      <c r="F1092" s="39"/>
      <c r="G1092" s="39"/>
      <c r="H1092" s="39"/>
      <c r="I1092" s="39"/>
      <c r="J1092" s="39"/>
      <c r="K1092" s="39"/>
      <c r="L1092" s="39"/>
      <c r="M1092" s="39"/>
      <c r="N1092" s="39"/>
      <c r="O1092" s="40"/>
      <c r="P1092" s="55"/>
    </row>
    <row r="1093" spans="2:16" x14ac:dyDescent="0.25">
      <c r="B1093" s="48"/>
      <c r="C1093" s="43" t="s">
        <v>145</v>
      </c>
      <c r="D1093" s="39"/>
      <c r="E1093" s="39"/>
      <c r="F1093" s="39"/>
      <c r="G1093" s="39"/>
      <c r="H1093" s="39"/>
      <c r="I1093" s="39"/>
      <c r="J1093" s="39"/>
      <c r="K1093" s="39"/>
      <c r="L1093" s="39"/>
      <c r="M1093" s="39"/>
      <c r="N1093" s="39"/>
      <c r="O1093" s="40"/>
      <c r="P1093" s="55"/>
    </row>
    <row r="1094" spans="2:16" ht="12.75" customHeight="1" x14ac:dyDescent="0.25">
      <c r="B1094" s="48"/>
      <c r="C1094" s="366" t="s">
        <v>146</v>
      </c>
      <c r="D1094" s="359"/>
      <c r="E1094" s="359"/>
      <c r="F1094" s="359"/>
      <c r="G1094" s="359"/>
      <c r="H1094" s="359"/>
      <c r="I1094" s="359"/>
      <c r="J1094" s="359"/>
      <c r="K1094" s="359"/>
      <c r="L1094" s="359"/>
      <c r="M1094" s="359"/>
      <c r="N1094" s="359"/>
      <c r="O1094" s="362"/>
      <c r="P1094" s="62"/>
    </row>
    <row r="1095" spans="2:16" ht="28.5" customHeight="1" x14ac:dyDescent="0.25">
      <c r="B1095" s="48"/>
      <c r="C1095" s="363"/>
      <c r="D1095" s="359"/>
      <c r="E1095" s="359"/>
      <c r="F1095" s="359"/>
      <c r="G1095" s="359"/>
      <c r="H1095" s="359"/>
      <c r="I1095" s="359"/>
      <c r="J1095" s="359"/>
      <c r="K1095" s="359"/>
      <c r="L1095" s="359"/>
      <c r="M1095" s="359"/>
      <c r="N1095" s="359"/>
      <c r="O1095" s="362"/>
      <c r="P1095" s="62"/>
    </row>
    <row r="1096" spans="2:16" ht="12.9" customHeight="1" x14ac:dyDescent="0.25">
      <c r="B1096" s="48"/>
      <c r="C1096" s="361" t="s">
        <v>147</v>
      </c>
      <c r="D1096" s="359"/>
      <c r="E1096" s="359"/>
      <c r="F1096" s="359"/>
      <c r="G1096" s="359"/>
      <c r="H1096" s="359"/>
      <c r="I1096" s="359"/>
      <c r="J1096" s="359"/>
      <c r="K1096" s="359"/>
      <c r="L1096" s="359"/>
      <c r="M1096" s="359"/>
      <c r="N1096" s="359"/>
      <c r="O1096" s="362"/>
      <c r="P1096" s="62"/>
    </row>
    <row r="1097" spans="2:16" ht="32.25" customHeight="1" x14ac:dyDescent="0.25">
      <c r="B1097" s="48"/>
      <c r="C1097" s="363"/>
      <c r="D1097" s="359"/>
      <c r="E1097" s="359"/>
      <c r="F1097" s="359"/>
      <c r="G1097" s="359"/>
      <c r="H1097" s="359"/>
      <c r="I1097" s="359"/>
      <c r="J1097" s="359"/>
      <c r="K1097" s="359"/>
      <c r="L1097" s="359"/>
      <c r="M1097" s="359"/>
      <c r="N1097" s="359"/>
      <c r="O1097" s="362"/>
      <c r="P1097" s="62"/>
    </row>
    <row r="1098" spans="2:16" x14ac:dyDescent="0.25">
      <c r="B1098" s="48"/>
      <c r="C1098" s="9"/>
      <c r="D1098" s="39"/>
      <c r="E1098" s="39"/>
      <c r="F1098" s="39"/>
      <c r="G1098" s="39"/>
      <c r="H1098" s="39"/>
      <c r="I1098" s="39"/>
      <c r="J1098" s="39"/>
      <c r="K1098" s="39"/>
      <c r="L1098" s="39"/>
      <c r="M1098" s="39"/>
      <c r="N1098" s="39"/>
      <c r="O1098" s="40"/>
      <c r="P1098" s="55"/>
    </row>
    <row r="1099" spans="2:16" x14ac:dyDescent="0.25">
      <c r="B1099" s="48"/>
      <c r="C1099" s="21"/>
      <c r="H1099" s="38" t="s">
        <v>139</v>
      </c>
      <c r="O1099" s="22"/>
      <c r="P1099" s="50"/>
    </row>
    <row r="1100" spans="2:16" x14ac:dyDescent="0.25">
      <c r="B1100" s="48"/>
      <c r="C1100" s="21"/>
      <c r="H1100" s="204" t="s">
        <v>140</v>
      </c>
      <c r="I1100" s="26"/>
      <c r="J1100" s="26"/>
      <c r="K1100" s="26"/>
      <c r="O1100" s="22"/>
      <c r="P1100" s="50"/>
    </row>
    <row r="1101" spans="2:16" x14ac:dyDescent="0.25">
      <c r="B1101" s="48"/>
      <c r="C1101" s="21"/>
      <c r="H1101" s="204" t="s">
        <v>148</v>
      </c>
      <c r="I1101" s="216"/>
      <c r="J1101" s="216"/>
      <c r="K1101" s="216"/>
      <c r="O1101" s="22"/>
      <c r="P1101" s="50"/>
    </row>
    <row r="1102" spans="2:16" x14ac:dyDescent="0.25">
      <c r="B1102" s="48"/>
      <c r="C1102" s="44"/>
      <c r="D1102" s="39"/>
      <c r="E1102" s="39"/>
      <c r="F1102" s="39"/>
      <c r="G1102" s="39"/>
      <c r="H1102" s="204" t="s">
        <v>142</v>
      </c>
      <c r="L1102" s="39"/>
      <c r="M1102" s="39"/>
      <c r="N1102" s="39"/>
      <c r="O1102" s="40"/>
      <c r="P1102" s="55"/>
    </row>
    <row r="1103" spans="2:16" ht="17.25" customHeight="1" x14ac:dyDescent="0.25">
      <c r="B1103" s="48"/>
      <c r="C1103" s="44"/>
      <c r="D1103" s="216"/>
      <c r="E1103" s="216"/>
      <c r="K1103" s="409"/>
      <c r="L1103" s="359"/>
      <c r="M1103" s="359"/>
      <c r="N1103" s="359"/>
      <c r="O1103" s="362"/>
      <c r="P1103" s="63"/>
    </row>
    <row r="1104" spans="2:16" ht="18.75" customHeight="1" x14ac:dyDescent="0.25">
      <c r="B1104" s="48"/>
      <c r="C1104" s="420"/>
      <c r="D1104" s="342"/>
      <c r="E1104" s="342"/>
      <c r="F1104" s="32"/>
      <c r="G1104" s="32"/>
      <c r="H1104" s="32"/>
      <c r="I1104" s="32"/>
      <c r="J1104" s="32"/>
      <c r="K1104" s="342"/>
      <c r="L1104" s="342"/>
      <c r="M1104" s="342"/>
      <c r="N1104" s="342"/>
      <c r="O1104" s="350"/>
      <c r="P1104" s="63"/>
    </row>
    <row r="1105" spans="2:16" x14ac:dyDescent="0.25">
      <c r="B1105" s="64"/>
      <c r="C1105" s="65"/>
      <c r="D1105" s="65"/>
      <c r="E1105" s="65"/>
      <c r="F1105" s="65"/>
      <c r="G1105" s="65"/>
      <c r="H1105" s="65"/>
      <c r="I1105" s="65"/>
      <c r="J1105" s="65"/>
      <c r="K1105" s="65"/>
      <c r="L1105" s="65"/>
      <c r="M1105" s="65"/>
      <c r="N1105" s="65"/>
      <c r="O1105" s="65"/>
      <c r="P1105" s="66"/>
    </row>
    <row r="1107" spans="2:16" x14ac:dyDescent="0.25">
      <c r="B1107" s="45"/>
      <c r="C1107" s="46"/>
      <c r="D1107" s="46"/>
      <c r="E1107" s="46"/>
      <c r="F1107" s="46"/>
      <c r="G1107" s="46"/>
      <c r="H1107" s="46"/>
      <c r="I1107" s="46"/>
      <c r="J1107" s="46"/>
      <c r="K1107" s="46"/>
      <c r="L1107" s="46"/>
      <c r="M1107" s="46"/>
      <c r="N1107" s="46"/>
      <c r="O1107" s="46"/>
      <c r="P1107" s="47"/>
    </row>
    <row r="1108" spans="2:16" ht="48" customHeight="1" x14ac:dyDescent="0.25">
      <c r="B1108" s="48"/>
      <c r="C1108" s="410" t="s">
        <v>80</v>
      </c>
      <c r="D1108" s="297"/>
      <c r="E1108" s="297"/>
      <c r="F1108" s="297"/>
      <c r="G1108" s="297"/>
      <c r="H1108" s="297"/>
      <c r="I1108" s="297"/>
      <c r="J1108" s="297"/>
      <c r="K1108" s="297"/>
      <c r="L1108" s="297"/>
      <c r="M1108" s="297"/>
      <c r="N1108" s="297"/>
      <c r="O1108" s="298"/>
      <c r="P1108" s="49"/>
    </row>
    <row r="1109" spans="2:16" x14ac:dyDescent="0.25">
      <c r="B1109" s="48"/>
      <c r="P1109" s="50"/>
    </row>
    <row r="1110" spans="2:16" x14ac:dyDescent="0.25">
      <c r="B1110" s="48"/>
      <c r="C1110" s="399"/>
      <c r="D1110" s="416"/>
      <c r="E1110" s="344"/>
      <c r="F1110" s="344"/>
      <c r="G1110" s="344"/>
      <c r="H1110" s="344"/>
      <c r="I1110" s="344"/>
      <c r="J1110" s="344"/>
      <c r="K1110" s="345"/>
      <c r="L1110" s="402"/>
      <c r="M1110" s="344"/>
      <c r="N1110" s="344"/>
      <c r="O1110" s="384"/>
      <c r="P1110" s="51"/>
    </row>
    <row r="1111" spans="2:16" x14ac:dyDescent="0.25">
      <c r="B1111" s="48"/>
      <c r="C1111" s="400"/>
      <c r="D1111" s="358" t="s">
        <v>81</v>
      </c>
      <c r="E1111" s="359"/>
      <c r="F1111" s="359"/>
      <c r="G1111" s="359"/>
      <c r="H1111" s="359"/>
      <c r="I1111" s="359"/>
      <c r="J1111" s="359"/>
      <c r="K1111" s="353"/>
      <c r="L1111" s="378"/>
      <c r="M1111" s="311"/>
      <c r="N1111" s="311"/>
      <c r="O1111" s="348"/>
      <c r="P1111" s="51"/>
    </row>
    <row r="1112" spans="2:16" x14ac:dyDescent="0.25">
      <c r="B1112" s="48"/>
      <c r="C1112" s="400"/>
      <c r="D1112" s="358"/>
      <c r="E1112" s="359"/>
      <c r="F1112" s="359"/>
      <c r="G1112" s="359"/>
      <c r="H1112" s="359"/>
      <c r="I1112" s="359"/>
      <c r="J1112" s="359"/>
      <c r="K1112" s="353"/>
      <c r="L1112" s="382" t="s">
        <v>82</v>
      </c>
      <c r="M1112" s="375"/>
      <c r="N1112" s="376"/>
      <c r="O1112" s="377"/>
      <c r="P1112" s="51"/>
    </row>
    <row r="1113" spans="2:16" x14ac:dyDescent="0.25">
      <c r="B1113" s="48"/>
      <c r="C1113" s="400"/>
      <c r="D1113" s="358" t="s">
        <v>83</v>
      </c>
      <c r="E1113" s="359"/>
      <c r="F1113" s="359"/>
      <c r="G1113" s="359"/>
      <c r="H1113" s="359"/>
      <c r="I1113" s="359"/>
      <c r="J1113" s="359"/>
      <c r="K1113" s="353"/>
      <c r="L1113" s="325"/>
      <c r="M1113" s="378"/>
      <c r="N1113" s="311"/>
      <c r="O1113" s="348"/>
      <c r="P1113" s="52"/>
    </row>
    <row r="1114" spans="2:16" ht="12.75" customHeight="1" x14ac:dyDescent="0.25">
      <c r="B1114" s="48"/>
      <c r="C1114" s="400"/>
      <c r="D1114" s="389"/>
      <c r="E1114" s="359"/>
      <c r="F1114" s="359"/>
      <c r="G1114" s="359"/>
      <c r="H1114" s="359"/>
      <c r="I1114" s="359"/>
      <c r="J1114" s="359"/>
      <c r="K1114" s="353"/>
      <c r="L1114" s="379" t="s">
        <v>84</v>
      </c>
      <c r="M1114" s="379">
        <v>13</v>
      </c>
      <c r="N1114" s="379" t="s">
        <v>85</v>
      </c>
      <c r="O1114" s="364">
        <v>26</v>
      </c>
      <c r="P1114" s="51"/>
    </row>
    <row r="1115" spans="2:16" x14ac:dyDescent="0.25">
      <c r="B1115" s="48"/>
      <c r="C1115" s="400"/>
      <c r="D1115" s="390"/>
      <c r="E1115" s="359"/>
      <c r="F1115" s="359"/>
      <c r="G1115" s="359"/>
      <c r="H1115" s="359"/>
      <c r="I1115" s="359"/>
      <c r="J1115" s="359"/>
      <c r="K1115" s="353"/>
      <c r="L1115" s="380"/>
      <c r="M1115" s="380"/>
      <c r="N1115" s="380"/>
      <c r="O1115" s="365"/>
      <c r="P1115" s="51"/>
    </row>
    <row r="1116" spans="2:16" x14ac:dyDescent="0.25">
      <c r="B1116" s="48"/>
      <c r="C1116" s="400"/>
      <c r="D1116" s="358" t="s">
        <v>86</v>
      </c>
      <c r="E1116" s="359"/>
      <c r="F1116" s="359"/>
      <c r="G1116" s="359"/>
      <c r="H1116" s="359"/>
      <c r="I1116" s="359"/>
      <c r="J1116" s="359"/>
      <c r="K1116" s="353"/>
      <c r="L1116" s="380"/>
      <c r="M1116" s="380"/>
      <c r="N1116" s="380"/>
      <c r="O1116" s="365"/>
      <c r="P1116" s="51"/>
    </row>
    <row r="1117" spans="2:16" x14ac:dyDescent="0.25">
      <c r="B1117" s="48"/>
      <c r="C1117" s="1"/>
      <c r="D1117" s="2"/>
      <c r="E1117" s="2"/>
      <c r="F1117" s="2"/>
      <c r="G1117" s="2"/>
      <c r="H1117" s="2"/>
      <c r="I1117" s="2"/>
      <c r="J1117" s="2"/>
      <c r="K1117" s="2"/>
      <c r="L1117" s="2"/>
      <c r="M1117" s="3"/>
      <c r="N1117" s="3"/>
      <c r="O1117" s="4"/>
      <c r="P1117" s="53"/>
    </row>
    <row r="1118" spans="2:16" x14ac:dyDescent="0.25">
      <c r="B1118" s="48"/>
      <c r="C1118" s="5"/>
      <c r="D1118" s="171"/>
      <c r="E1118" s="171"/>
      <c r="F1118" s="171"/>
      <c r="G1118" s="171"/>
      <c r="H1118" s="171"/>
      <c r="I1118" s="171"/>
      <c r="J1118" s="171"/>
      <c r="K1118" s="171"/>
      <c r="L1118" s="6" t="s">
        <v>87</v>
      </c>
      <c r="M1118" s="7" t="s">
        <v>88</v>
      </c>
      <c r="N1118" s="7" t="s">
        <v>89</v>
      </c>
      <c r="O1118" s="8" t="s">
        <v>90</v>
      </c>
      <c r="P1118" s="52"/>
    </row>
    <row r="1119" spans="2:16" x14ac:dyDescent="0.25">
      <c r="B1119" s="48"/>
      <c r="C1119" s="9"/>
      <c r="D1119" s="170"/>
      <c r="E1119" s="170"/>
      <c r="F1119" s="170"/>
      <c r="G1119" s="170"/>
      <c r="H1119" s="170"/>
      <c r="I1119" s="170"/>
      <c r="J1119" s="170"/>
      <c r="K1119" s="170"/>
      <c r="L1119" s="10"/>
      <c r="M1119" s="11"/>
      <c r="N1119" s="11"/>
      <c r="O1119" s="12"/>
      <c r="P1119" s="54"/>
    </row>
    <row r="1120" spans="2:16" ht="18" customHeight="1" x14ac:dyDescent="0.25">
      <c r="B1120" s="48"/>
      <c r="C1120" s="391" t="s">
        <v>91</v>
      </c>
      <c r="D1120" s="359"/>
      <c r="E1120" s="359"/>
      <c r="F1120" s="359"/>
      <c r="G1120" s="170" t="s">
        <v>92</v>
      </c>
      <c r="H1120" s="170"/>
      <c r="I1120" s="170" t="s">
        <v>93</v>
      </c>
      <c r="K1120" s="170"/>
      <c r="L1120" s="10"/>
      <c r="O1120" s="13"/>
      <c r="P1120" s="54"/>
    </row>
    <row r="1121" spans="2:16" x14ac:dyDescent="0.25">
      <c r="B1121" s="48"/>
      <c r="C1121" s="14"/>
      <c r="D1121" s="15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6"/>
      <c r="P1121" s="55"/>
    </row>
    <row r="1122" spans="2:16" x14ac:dyDescent="0.25">
      <c r="B1122" s="48"/>
      <c r="C1122" s="209"/>
      <c r="D1122" s="167"/>
      <c r="E1122" s="167"/>
      <c r="F1122" s="167"/>
      <c r="G1122" s="167"/>
      <c r="H1122" s="167"/>
      <c r="I1122" s="167"/>
      <c r="J1122" s="167"/>
      <c r="K1122" s="167"/>
      <c r="L1122" s="167"/>
      <c r="M1122" s="167"/>
      <c r="N1122" s="167"/>
      <c r="O1122" s="17"/>
      <c r="P1122" s="50"/>
    </row>
    <row r="1123" spans="2:16" x14ac:dyDescent="0.25">
      <c r="B1123" s="48"/>
      <c r="C1123" s="18"/>
      <c r="D1123" s="19"/>
      <c r="E1123" s="19"/>
      <c r="F1123" s="19"/>
      <c r="G1123" s="19"/>
      <c r="H1123" s="19"/>
      <c r="K1123" s="19"/>
      <c r="L1123" s="19"/>
      <c r="M1123" s="19"/>
      <c r="N1123" s="19"/>
      <c r="O1123" s="20"/>
      <c r="P1123" s="50"/>
    </row>
    <row r="1124" spans="2:16" x14ac:dyDescent="0.25">
      <c r="B1124" s="48"/>
      <c r="C1124" s="411" t="s">
        <v>94</v>
      </c>
      <c r="D1124" s="412"/>
      <c r="E1124" s="412"/>
      <c r="F1124" s="412"/>
      <c r="G1124" s="412"/>
      <c r="H1124" s="412"/>
      <c r="I1124" s="412"/>
      <c r="J1124" s="412"/>
      <c r="K1124" s="412"/>
      <c r="L1124" s="412"/>
      <c r="M1124" s="412"/>
      <c r="N1124" s="412"/>
      <c r="O1124" s="413"/>
      <c r="P1124" s="56"/>
    </row>
    <row r="1125" spans="2:16" x14ac:dyDescent="0.25">
      <c r="B1125" s="48"/>
      <c r="C1125" s="21"/>
      <c r="O1125" s="22"/>
      <c r="P1125" s="50"/>
    </row>
    <row r="1126" spans="2:16" x14ac:dyDescent="0.25">
      <c r="B1126" s="48"/>
      <c r="C1126" s="206" t="s">
        <v>95</v>
      </c>
      <c r="D1126" s="418" t="s">
        <v>9</v>
      </c>
      <c r="E1126" s="308"/>
      <c r="F1126" s="308"/>
      <c r="G1126" s="308"/>
      <c r="H1126" s="308"/>
      <c r="I1126" s="308"/>
      <c r="J1126" s="308"/>
      <c r="K1126" s="308"/>
      <c r="L1126" s="309"/>
      <c r="M1126" s="415" t="s">
        <v>96</v>
      </c>
      <c r="N1126" s="309"/>
      <c r="O1126" s="206" t="s">
        <v>11</v>
      </c>
      <c r="P1126" s="57"/>
    </row>
    <row r="1127" spans="2:16" ht="30" customHeight="1" x14ac:dyDescent="0.25">
      <c r="B1127" s="48"/>
      <c r="C1127" s="210">
        <f>'PRESUPUESTO OFICIAL (Entidad)'!D30</f>
        <v>3.3</v>
      </c>
      <c r="D1127" s="406" t="str">
        <f>'PRESUPUESTO OFICIAL (Entidad)'!G30</f>
        <v>Ventana abatible en madera tratada con vidrio, herrajes y sellos (aprox. 1,30 x 1,00 m)</v>
      </c>
      <c r="E1127" s="303"/>
      <c r="F1127" s="303"/>
      <c r="G1127" s="303"/>
      <c r="H1127" s="303"/>
      <c r="I1127" s="303"/>
      <c r="J1127" s="303"/>
      <c r="K1127" s="303"/>
      <c r="L1127" s="371"/>
      <c r="M1127" s="370" t="str">
        <f>'PRESUPUESTO OFICIAL (Entidad)'!H30</f>
        <v>und</v>
      </c>
      <c r="N1127" s="371"/>
      <c r="O1127" s="23">
        <f>'PRESUPUESTO OFICIAL (Entidad)'!I30</f>
        <v>3</v>
      </c>
      <c r="P1127" s="58"/>
    </row>
    <row r="1128" spans="2:16" x14ac:dyDescent="0.25">
      <c r="B1128" s="48"/>
      <c r="C1128" s="383" t="s">
        <v>97</v>
      </c>
      <c r="D1128" s="344"/>
      <c r="E1128" s="344"/>
      <c r="F1128" s="344"/>
      <c r="G1128" s="344"/>
      <c r="H1128" s="344"/>
      <c r="I1128" s="344"/>
      <c r="J1128" s="344"/>
      <c r="K1128" s="344"/>
      <c r="L1128" s="344"/>
      <c r="M1128" s="344"/>
      <c r="N1128" s="344"/>
      <c r="O1128" s="384"/>
      <c r="P1128" s="59"/>
    </row>
    <row r="1129" spans="2:16" x14ac:dyDescent="0.25">
      <c r="B1129" s="48"/>
      <c r="C1129" s="363"/>
      <c r="D1129" s="359"/>
      <c r="E1129" s="359"/>
      <c r="F1129" s="359"/>
      <c r="G1129" s="359"/>
      <c r="H1129" s="359"/>
      <c r="I1129" s="359"/>
      <c r="J1129" s="359"/>
      <c r="K1129" s="359"/>
      <c r="L1129" s="359"/>
      <c r="M1129" s="359"/>
      <c r="N1129" s="359"/>
      <c r="O1129" s="362"/>
      <c r="P1129" s="59"/>
    </row>
    <row r="1130" spans="2:16" x14ac:dyDescent="0.25">
      <c r="B1130" s="48"/>
      <c r="C1130" s="385"/>
      <c r="D1130" s="342"/>
      <c r="E1130" s="342"/>
      <c r="F1130" s="342"/>
      <c r="G1130" s="342"/>
      <c r="H1130" s="342"/>
      <c r="I1130" s="342"/>
      <c r="J1130" s="342"/>
      <c r="K1130" s="342"/>
      <c r="L1130" s="342"/>
      <c r="M1130" s="342"/>
      <c r="N1130" s="342"/>
      <c r="O1130" s="350"/>
      <c r="P1130" s="59"/>
    </row>
    <row r="1131" spans="2:16" x14ac:dyDescent="0.25">
      <c r="B1131" s="48"/>
      <c r="C1131" s="401" t="s">
        <v>9</v>
      </c>
      <c r="D1131" s="308"/>
      <c r="E1131" s="308"/>
      <c r="F1131" s="308"/>
      <c r="G1131" s="317"/>
      <c r="H1131" s="387" t="s">
        <v>98</v>
      </c>
      <c r="I1131" s="308"/>
      <c r="J1131" s="405" t="s">
        <v>99</v>
      </c>
      <c r="K1131" s="312"/>
      <c r="L1131" s="208" t="s">
        <v>100</v>
      </c>
      <c r="M1131" s="394" t="s">
        <v>101</v>
      </c>
      <c r="N1131" s="317"/>
      <c r="O1131" s="24" t="s">
        <v>102</v>
      </c>
      <c r="P1131" s="60"/>
    </row>
    <row r="1132" spans="2:16" x14ac:dyDescent="0.25">
      <c r="B1132" s="48"/>
      <c r="C1132" s="386" t="s">
        <v>103</v>
      </c>
      <c r="D1132" s="297"/>
      <c r="E1132" s="297"/>
      <c r="F1132" s="297"/>
      <c r="G1132" s="298"/>
      <c r="H1132" s="373" t="s">
        <v>104</v>
      </c>
      <c r="I1132" s="298"/>
      <c r="J1132" s="373" t="s">
        <v>105</v>
      </c>
      <c r="K1132" s="298"/>
      <c r="L1132" s="244">
        <v>4825</v>
      </c>
      <c r="M1132" s="369">
        <v>1</v>
      </c>
      <c r="N1132" s="298"/>
      <c r="O1132" s="245">
        <f>IF(M1132=0,0,L1132/M1132)</f>
        <v>4825</v>
      </c>
      <c r="P1132" s="246"/>
    </row>
    <row r="1133" spans="2:16" x14ac:dyDescent="0.25">
      <c r="B1133" s="48"/>
      <c r="C1133" s="386" t="s">
        <v>179</v>
      </c>
      <c r="D1133" s="297"/>
      <c r="E1133" s="297"/>
      <c r="F1133" s="297"/>
      <c r="G1133" s="298"/>
      <c r="H1133" s="373" t="s">
        <v>104</v>
      </c>
      <c r="I1133" s="298"/>
      <c r="J1133" s="373" t="s">
        <v>107</v>
      </c>
      <c r="K1133" s="298"/>
      <c r="L1133" s="244">
        <v>5000</v>
      </c>
      <c r="M1133" s="369">
        <f>M1156/8</f>
        <v>0.4375</v>
      </c>
      <c r="N1133" s="298"/>
      <c r="O1133" s="245">
        <f>IF(M1133=0,0,L1133/M1133)</f>
        <v>11428.571428571429</v>
      </c>
      <c r="P1133" s="246"/>
    </row>
    <row r="1134" spans="2:16" x14ac:dyDescent="0.25">
      <c r="B1134" s="48"/>
      <c r="C1134" s="408"/>
      <c r="D1134" s="303"/>
      <c r="E1134" s="303"/>
      <c r="F1134" s="303"/>
      <c r="G1134" s="304"/>
      <c r="H1134" s="393"/>
      <c r="I1134" s="304"/>
      <c r="J1134" s="393"/>
      <c r="K1134" s="304"/>
      <c r="L1134" s="247"/>
      <c r="M1134" s="407"/>
      <c r="N1134" s="304"/>
      <c r="O1134" s="245"/>
      <c r="P1134" s="246"/>
    </row>
    <row r="1135" spans="2:16" x14ac:dyDescent="0.25">
      <c r="B1135" s="48"/>
      <c r="C1135" s="212" t="s">
        <v>108</v>
      </c>
      <c r="D1135" s="202"/>
      <c r="E1135" s="202"/>
      <c r="F1135" s="202"/>
      <c r="G1135" s="202"/>
      <c r="H1135" s="202"/>
      <c r="I1135" s="202"/>
      <c r="J1135" s="202"/>
      <c r="K1135" s="202"/>
      <c r="L1135" s="202"/>
      <c r="M1135" s="202"/>
      <c r="N1135" s="213"/>
      <c r="O1135" s="248">
        <f>SUM(O1132:O1134)</f>
        <v>16253.571428571429</v>
      </c>
      <c r="P1135" s="249"/>
    </row>
    <row r="1136" spans="2:16" ht="13.5" customHeight="1" x14ac:dyDescent="0.25">
      <c r="B1136" s="48"/>
      <c r="C1136" s="383" t="s">
        <v>109</v>
      </c>
      <c r="D1136" s="344"/>
      <c r="E1136" s="344"/>
      <c r="F1136" s="344"/>
      <c r="G1136" s="344"/>
      <c r="H1136" s="344"/>
      <c r="I1136" s="344"/>
      <c r="J1136" s="344"/>
      <c r="K1136" s="344"/>
      <c r="L1136" s="344"/>
      <c r="M1136" s="344"/>
      <c r="N1136" s="344"/>
      <c r="O1136" s="384"/>
      <c r="P1136" s="59"/>
    </row>
    <row r="1137" spans="2:16" x14ac:dyDescent="0.25">
      <c r="B1137" s="48"/>
      <c r="C1137" s="363"/>
      <c r="D1137" s="359"/>
      <c r="E1137" s="359"/>
      <c r="F1137" s="359"/>
      <c r="G1137" s="359"/>
      <c r="H1137" s="359"/>
      <c r="I1137" s="359"/>
      <c r="J1137" s="359"/>
      <c r="K1137" s="359"/>
      <c r="L1137" s="359"/>
      <c r="M1137" s="359"/>
      <c r="N1137" s="359"/>
      <c r="O1137" s="362"/>
      <c r="P1137" s="59"/>
    </row>
    <row r="1138" spans="2:16" x14ac:dyDescent="0.25">
      <c r="B1138" s="48"/>
      <c r="C1138" s="385"/>
      <c r="D1138" s="342"/>
      <c r="E1138" s="342"/>
      <c r="F1138" s="342"/>
      <c r="G1138" s="342"/>
      <c r="H1138" s="342"/>
      <c r="I1138" s="342"/>
      <c r="J1138" s="342"/>
      <c r="K1138" s="342"/>
      <c r="L1138" s="342"/>
      <c r="M1138" s="342"/>
      <c r="N1138" s="342"/>
      <c r="O1138" s="350"/>
      <c r="P1138" s="59"/>
    </row>
    <row r="1139" spans="2:16" x14ac:dyDescent="0.25">
      <c r="B1139" s="48"/>
      <c r="C1139" s="401" t="s">
        <v>9</v>
      </c>
      <c r="D1139" s="308"/>
      <c r="E1139" s="308"/>
      <c r="F1139" s="308"/>
      <c r="G1139" s="308"/>
      <c r="H1139" s="308"/>
      <c r="I1139" s="308"/>
      <c r="J1139" s="317"/>
      <c r="K1139" s="215" t="s">
        <v>96</v>
      </c>
      <c r="L1139" s="208" t="s">
        <v>11</v>
      </c>
      <c r="M1139" s="394" t="s">
        <v>110</v>
      </c>
      <c r="N1139" s="317"/>
      <c r="O1139" s="24" t="s">
        <v>102</v>
      </c>
      <c r="P1139" s="60"/>
    </row>
    <row r="1140" spans="2:16" x14ac:dyDescent="0.25">
      <c r="B1140" s="48"/>
      <c r="C1140" s="386" t="s">
        <v>189</v>
      </c>
      <c r="D1140" s="297"/>
      <c r="E1140" s="297"/>
      <c r="F1140" s="297"/>
      <c r="G1140" s="297"/>
      <c r="H1140" s="297"/>
      <c r="I1140" s="297"/>
      <c r="J1140" s="298"/>
      <c r="K1140" s="165" t="s">
        <v>32</v>
      </c>
      <c r="L1140" s="250">
        <v>1</v>
      </c>
      <c r="M1140" s="360">
        <v>379455.46</v>
      </c>
      <c r="N1140" s="298"/>
      <c r="O1140" s="245">
        <f>L1140*M1140</f>
        <v>379455.46</v>
      </c>
      <c r="P1140" s="246"/>
    </row>
    <row r="1141" spans="2:16" x14ac:dyDescent="0.25">
      <c r="B1141" s="48"/>
      <c r="C1141" s="386" t="s">
        <v>190</v>
      </c>
      <c r="D1141" s="297"/>
      <c r="E1141" s="297"/>
      <c r="F1141" s="297"/>
      <c r="G1141" s="297"/>
      <c r="H1141" s="297"/>
      <c r="I1141" s="297"/>
      <c r="J1141" s="298"/>
      <c r="K1141" s="165" t="s">
        <v>18</v>
      </c>
      <c r="L1141" s="250">
        <v>1.2</v>
      </c>
      <c r="M1141" s="360">
        <v>54921.184999999998</v>
      </c>
      <c r="N1141" s="298"/>
      <c r="O1141" s="245">
        <f>L1141*M1141</f>
        <v>65905.421999999991</v>
      </c>
      <c r="P1141" s="246"/>
    </row>
    <row r="1142" spans="2:16" x14ac:dyDescent="0.25">
      <c r="B1142" s="48"/>
      <c r="C1142" s="386" t="s">
        <v>191</v>
      </c>
      <c r="D1142" s="297"/>
      <c r="E1142" s="297"/>
      <c r="F1142" s="297"/>
      <c r="G1142" s="297"/>
      <c r="H1142" s="297"/>
      <c r="I1142" s="297"/>
      <c r="J1142" s="298"/>
      <c r="K1142" s="165" t="s">
        <v>192</v>
      </c>
      <c r="L1142" s="250">
        <v>1</v>
      </c>
      <c r="M1142" s="360">
        <v>34949.845000000001</v>
      </c>
      <c r="N1142" s="298"/>
      <c r="O1142" s="245">
        <f>L1142*M1142</f>
        <v>34949.845000000001</v>
      </c>
      <c r="P1142" s="246"/>
    </row>
    <row r="1143" spans="2:16" x14ac:dyDescent="0.25">
      <c r="B1143" s="48"/>
      <c r="C1143" s="408" t="s">
        <v>193</v>
      </c>
      <c r="D1143" s="303"/>
      <c r="E1143" s="303"/>
      <c r="F1143" s="303"/>
      <c r="G1143" s="303"/>
      <c r="H1143" s="303"/>
      <c r="I1143" s="303"/>
      <c r="J1143" s="304"/>
      <c r="K1143" s="185" t="s">
        <v>32</v>
      </c>
      <c r="L1143" s="252">
        <v>0.5</v>
      </c>
      <c r="M1143" s="417">
        <v>17974.205999999998</v>
      </c>
      <c r="N1143" s="304"/>
      <c r="O1143" s="253">
        <f>L1143*M1143</f>
        <v>8987.1029999999992</v>
      </c>
      <c r="P1143" s="246"/>
    </row>
    <row r="1144" spans="2:16" x14ac:dyDescent="0.25">
      <c r="B1144" s="48"/>
      <c r="C1144" s="212" t="s">
        <v>108</v>
      </c>
      <c r="D1144" s="202"/>
      <c r="E1144" s="202"/>
      <c r="F1144" s="202"/>
      <c r="G1144" s="202"/>
      <c r="H1144" s="202"/>
      <c r="I1144" s="202"/>
      <c r="J1144" s="202"/>
      <c r="K1144" s="202"/>
      <c r="L1144" s="202"/>
      <c r="M1144" s="202"/>
      <c r="N1144" s="213"/>
      <c r="O1144" s="254">
        <f>SUM(O1140:O1143)</f>
        <v>489297.82999999996</v>
      </c>
      <c r="P1144" s="246"/>
    </row>
    <row r="1145" spans="2:16" x14ac:dyDescent="0.25">
      <c r="B1145" s="48"/>
      <c r="C1145" s="383" t="s">
        <v>116</v>
      </c>
      <c r="D1145" s="344"/>
      <c r="E1145" s="344"/>
      <c r="F1145" s="344"/>
      <c r="G1145" s="344"/>
      <c r="H1145" s="344"/>
      <c r="I1145" s="344"/>
      <c r="J1145" s="344"/>
      <c r="K1145" s="344"/>
      <c r="L1145" s="344"/>
      <c r="M1145" s="344"/>
      <c r="N1145" s="344"/>
      <c r="O1145" s="384"/>
      <c r="P1145" s="59"/>
    </row>
    <row r="1146" spans="2:16" x14ac:dyDescent="0.25">
      <c r="B1146" s="48"/>
      <c r="C1146" s="363"/>
      <c r="D1146" s="359"/>
      <c r="E1146" s="359"/>
      <c r="F1146" s="359"/>
      <c r="G1146" s="359"/>
      <c r="H1146" s="359"/>
      <c r="I1146" s="359"/>
      <c r="J1146" s="359"/>
      <c r="K1146" s="359"/>
      <c r="L1146" s="359"/>
      <c r="M1146" s="359"/>
      <c r="N1146" s="359"/>
      <c r="O1146" s="362"/>
      <c r="P1146" s="59"/>
    </row>
    <row r="1147" spans="2:16" x14ac:dyDescent="0.25">
      <c r="B1147" s="48"/>
      <c r="C1147" s="385"/>
      <c r="D1147" s="342"/>
      <c r="E1147" s="342"/>
      <c r="F1147" s="342"/>
      <c r="G1147" s="342"/>
      <c r="H1147" s="342"/>
      <c r="I1147" s="342"/>
      <c r="J1147" s="342"/>
      <c r="K1147" s="342"/>
      <c r="L1147" s="342"/>
      <c r="M1147" s="342"/>
      <c r="N1147" s="342"/>
      <c r="O1147" s="350"/>
      <c r="P1147" s="59"/>
    </row>
    <row r="1148" spans="2:16" ht="28.5" customHeight="1" x14ac:dyDescent="0.25">
      <c r="B1148" s="48"/>
      <c r="C1148" s="403" t="s">
        <v>117</v>
      </c>
      <c r="D1148" s="308"/>
      <c r="E1148" s="308"/>
      <c r="F1148" s="308"/>
      <c r="G1148" s="308"/>
      <c r="H1148" s="308"/>
      <c r="I1148" s="308"/>
      <c r="J1148" s="205" t="s">
        <v>118</v>
      </c>
      <c r="K1148" s="28" t="s">
        <v>119</v>
      </c>
      <c r="L1148" s="29" t="s">
        <v>120</v>
      </c>
      <c r="M1148" s="394" t="s">
        <v>121</v>
      </c>
      <c r="N1148" s="317"/>
      <c r="O1148" s="24" t="s">
        <v>102</v>
      </c>
      <c r="P1148" s="60"/>
    </row>
    <row r="1149" spans="2:16" x14ac:dyDescent="0.25">
      <c r="B1149" s="48"/>
      <c r="C1149" s="367" t="s">
        <v>122</v>
      </c>
      <c r="D1149" s="297"/>
      <c r="E1149" s="297"/>
      <c r="F1149" s="297"/>
      <c r="G1149" s="297"/>
      <c r="H1149" s="297"/>
      <c r="I1149" s="297"/>
      <c r="J1149" s="214"/>
      <c r="K1149" s="30"/>
      <c r="L1149" s="214"/>
      <c r="M1149" s="372"/>
      <c r="N1149" s="298"/>
      <c r="O1149" s="245">
        <v>0</v>
      </c>
      <c r="P1149" s="246"/>
    </row>
    <row r="1150" spans="2:16" x14ac:dyDescent="0.25">
      <c r="B1150" s="48"/>
      <c r="C1150" s="396"/>
      <c r="D1150" s="303"/>
      <c r="E1150" s="303"/>
      <c r="F1150" s="303"/>
      <c r="G1150" s="303"/>
      <c r="H1150" s="303"/>
      <c r="I1150" s="303"/>
      <c r="J1150" s="31"/>
      <c r="K1150" s="32"/>
      <c r="L1150" s="31"/>
      <c r="M1150" s="404"/>
      <c r="N1150" s="304"/>
      <c r="O1150" s="255"/>
      <c r="P1150" s="246"/>
    </row>
    <row r="1151" spans="2:16" x14ac:dyDescent="0.25">
      <c r="B1151" s="48"/>
      <c r="C1151" s="212" t="s">
        <v>108</v>
      </c>
      <c r="D1151" s="202"/>
      <c r="E1151" s="202"/>
      <c r="F1151" s="202"/>
      <c r="G1151" s="202"/>
      <c r="H1151" s="202"/>
      <c r="I1151" s="202"/>
      <c r="J1151" s="202"/>
      <c r="K1151" s="202"/>
      <c r="L1151" s="202"/>
      <c r="M1151" s="202"/>
      <c r="N1151" s="213"/>
      <c r="O1151" s="248">
        <f>SUM(O1149:O1150)</f>
        <v>0</v>
      </c>
      <c r="P1151" s="249"/>
    </row>
    <row r="1152" spans="2:16" x14ac:dyDescent="0.25">
      <c r="B1152" s="48"/>
      <c r="C1152" s="383" t="s">
        <v>123</v>
      </c>
      <c r="D1152" s="344"/>
      <c r="E1152" s="344"/>
      <c r="F1152" s="344"/>
      <c r="G1152" s="344"/>
      <c r="H1152" s="344"/>
      <c r="I1152" s="344"/>
      <c r="J1152" s="344"/>
      <c r="K1152" s="344"/>
      <c r="L1152" s="344"/>
      <c r="M1152" s="344"/>
      <c r="N1152" s="344"/>
      <c r="O1152" s="384"/>
      <c r="P1152" s="59"/>
    </row>
    <row r="1153" spans="2:16" x14ac:dyDescent="0.25">
      <c r="B1153" s="48"/>
      <c r="C1153" s="363"/>
      <c r="D1153" s="359"/>
      <c r="E1153" s="359"/>
      <c r="F1153" s="359"/>
      <c r="G1153" s="359"/>
      <c r="H1153" s="359"/>
      <c r="I1153" s="359"/>
      <c r="J1153" s="359"/>
      <c r="K1153" s="359"/>
      <c r="L1153" s="359"/>
      <c r="M1153" s="359"/>
      <c r="N1153" s="359"/>
      <c r="O1153" s="362"/>
      <c r="P1153" s="59"/>
    </row>
    <row r="1154" spans="2:16" x14ac:dyDescent="0.25">
      <c r="B1154" s="48"/>
      <c r="C1154" s="385"/>
      <c r="D1154" s="342"/>
      <c r="E1154" s="342"/>
      <c r="F1154" s="342"/>
      <c r="G1154" s="342"/>
      <c r="H1154" s="342"/>
      <c r="I1154" s="342"/>
      <c r="J1154" s="342"/>
      <c r="K1154" s="342"/>
      <c r="L1154" s="342"/>
      <c r="M1154" s="342"/>
      <c r="N1154" s="342"/>
      <c r="O1154" s="350"/>
      <c r="P1154" s="59"/>
    </row>
    <row r="1155" spans="2:16" ht="28.5" customHeight="1" x14ac:dyDescent="0.25">
      <c r="B1155" s="48"/>
      <c r="C1155" s="403" t="s">
        <v>124</v>
      </c>
      <c r="D1155" s="308"/>
      <c r="E1155" s="308"/>
      <c r="F1155" s="308"/>
      <c r="G1155" s="308"/>
      <c r="H1155" s="308"/>
      <c r="I1155" s="308"/>
      <c r="J1155" s="208" t="s">
        <v>125</v>
      </c>
      <c r="K1155" s="28" t="s">
        <v>126</v>
      </c>
      <c r="L1155" s="205" t="s">
        <v>127</v>
      </c>
      <c r="M1155" s="381" t="s">
        <v>101</v>
      </c>
      <c r="N1155" s="317"/>
      <c r="O1155" s="33" t="s">
        <v>102</v>
      </c>
      <c r="P1155" s="61"/>
    </row>
    <row r="1156" spans="2:16" x14ac:dyDescent="0.25">
      <c r="B1156" s="48"/>
      <c r="C1156" s="395" t="s">
        <v>184</v>
      </c>
      <c r="D1156" s="297"/>
      <c r="E1156" s="297"/>
      <c r="F1156" s="297"/>
      <c r="G1156" s="297"/>
      <c r="H1156" s="297"/>
      <c r="I1156" s="297"/>
      <c r="J1156" s="186">
        <v>130000</v>
      </c>
      <c r="K1156" s="187">
        <v>0.75</v>
      </c>
      <c r="L1156" s="256">
        <f>J1156*(1+K1156)</f>
        <v>227500</v>
      </c>
      <c r="M1156" s="414">
        <v>3.5</v>
      </c>
      <c r="N1156" s="298"/>
      <c r="O1156" s="257">
        <f>IF(M1156=0,0,L1156/M1156)</f>
        <v>65000</v>
      </c>
      <c r="P1156" s="258"/>
    </row>
    <row r="1157" spans="2:16" x14ac:dyDescent="0.25">
      <c r="B1157" s="48"/>
      <c r="C1157" s="395" t="s">
        <v>286</v>
      </c>
      <c r="D1157" s="297"/>
      <c r="E1157" s="297"/>
      <c r="F1157" s="297"/>
      <c r="G1157" s="297"/>
      <c r="H1157" s="297"/>
      <c r="I1157" s="297"/>
      <c r="J1157" s="186">
        <v>63000</v>
      </c>
      <c r="K1157" s="187">
        <v>0.75</v>
      </c>
      <c r="L1157" s="256">
        <f>J1157*(1+K1157)</f>
        <v>110250</v>
      </c>
      <c r="M1157" s="414">
        <v>3.5</v>
      </c>
      <c r="N1157" s="298"/>
      <c r="O1157" s="257">
        <f>IF(M1157=0,0,L1157/M1157*0.81)</f>
        <v>25515</v>
      </c>
      <c r="P1157" s="258"/>
    </row>
    <row r="1158" spans="2:16" x14ac:dyDescent="0.25">
      <c r="B1158" s="48"/>
      <c r="C1158" s="395"/>
      <c r="D1158" s="297"/>
      <c r="E1158" s="297"/>
      <c r="F1158" s="297"/>
      <c r="G1158" s="297"/>
      <c r="H1158" s="297"/>
      <c r="I1158" s="297"/>
      <c r="J1158" s="251"/>
      <c r="K1158" s="34"/>
      <c r="L1158" s="256"/>
      <c r="M1158" s="388"/>
      <c r="N1158" s="298"/>
      <c r="O1158" s="257"/>
      <c r="P1158" s="258"/>
    </row>
    <row r="1159" spans="2:16" x14ac:dyDescent="0.25">
      <c r="B1159" s="48"/>
      <c r="C1159" s="396"/>
      <c r="D1159" s="303"/>
      <c r="E1159" s="303"/>
      <c r="F1159" s="303"/>
      <c r="G1159" s="303"/>
      <c r="H1159" s="303"/>
      <c r="I1159" s="303"/>
      <c r="J1159" s="31"/>
      <c r="K1159" s="32"/>
      <c r="L1159" s="31"/>
      <c r="M1159" s="404"/>
      <c r="N1159" s="304"/>
      <c r="O1159" s="255"/>
      <c r="P1159" s="246"/>
    </row>
    <row r="1160" spans="2:16" x14ac:dyDescent="0.25">
      <c r="B1160" s="48"/>
      <c r="C1160" s="212" t="s">
        <v>108</v>
      </c>
      <c r="D1160" s="202"/>
      <c r="E1160" s="202"/>
      <c r="F1160" s="202"/>
      <c r="G1160" s="202"/>
      <c r="H1160" s="202"/>
      <c r="I1160" s="202"/>
      <c r="J1160" s="202"/>
      <c r="K1160" s="202"/>
      <c r="L1160" s="202"/>
      <c r="M1160" s="202"/>
      <c r="N1160" s="213"/>
      <c r="O1160" s="254">
        <f>SUM(O1156:O1159)</f>
        <v>90515</v>
      </c>
      <c r="P1160" s="246"/>
    </row>
    <row r="1161" spans="2:16" x14ac:dyDescent="0.25">
      <c r="B1161" s="48"/>
      <c r="C1161" s="21"/>
      <c r="O1161" s="22"/>
      <c r="P1161" s="50"/>
    </row>
    <row r="1162" spans="2:16" x14ac:dyDescent="0.25">
      <c r="B1162" s="48"/>
      <c r="C1162" s="397" t="s">
        <v>130</v>
      </c>
      <c r="D1162" s="314"/>
      <c r="E1162" s="314"/>
      <c r="F1162" s="314"/>
      <c r="G1162" s="314"/>
      <c r="H1162" s="314"/>
      <c r="I1162" s="314"/>
      <c r="J1162" s="314"/>
      <c r="K1162" s="314"/>
      <c r="L1162" s="314"/>
      <c r="M1162" s="314"/>
      <c r="N1162" s="398"/>
      <c r="O1162" s="259">
        <f>O1135+O1144+O1151+O1160</f>
        <v>596066.40142857144</v>
      </c>
      <c r="P1162" s="260"/>
    </row>
    <row r="1163" spans="2:16" x14ac:dyDescent="0.25">
      <c r="B1163" s="48"/>
      <c r="C1163" s="383" t="s">
        <v>131</v>
      </c>
      <c r="D1163" s="344"/>
      <c r="E1163" s="344"/>
      <c r="F1163" s="344"/>
      <c r="G1163" s="344"/>
      <c r="H1163" s="344"/>
      <c r="I1163" s="344"/>
      <c r="J1163" s="344"/>
      <c r="K1163" s="344"/>
      <c r="L1163" s="344"/>
      <c r="M1163" s="344"/>
      <c r="N1163" s="344"/>
      <c r="O1163" s="384"/>
      <c r="P1163" s="59"/>
    </row>
    <row r="1164" spans="2:16" x14ac:dyDescent="0.25">
      <c r="B1164" s="48"/>
      <c r="C1164" s="363"/>
      <c r="D1164" s="359"/>
      <c r="E1164" s="359"/>
      <c r="F1164" s="359"/>
      <c r="G1164" s="359"/>
      <c r="H1164" s="359"/>
      <c r="I1164" s="359"/>
      <c r="J1164" s="359"/>
      <c r="K1164" s="359"/>
      <c r="L1164" s="359"/>
      <c r="M1164" s="359"/>
      <c r="N1164" s="359"/>
      <c r="O1164" s="362"/>
      <c r="P1164" s="59"/>
    </row>
    <row r="1165" spans="2:16" x14ac:dyDescent="0.25">
      <c r="B1165" s="48"/>
      <c r="C1165" s="385"/>
      <c r="D1165" s="342"/>
      <c r="E1165" s="342"/>
      <c r="F1165" s="342"/>
      <c r="G1165" s="342"/>
      <c r="H1165" s="342"/>
      <c r="I1165" s="342"/>
      <c r="J1165" s="342"/>
      <c r="K1165" s="342"/>
      <c r="L1165" s="342"/>
      <c r="M1165" s="342"/>
      <c r="N1165" s="342"/>
      <c r="O1165" s="350"/>
      <c r="P1165" s="59"/>
    </row>
    <row r="1166" spans="2:16" x14ac:dyDescent="0.25">
      <c r="B1166" s="48"/>
      <c r="C1166" s="403" t="s">
        <v>132</v>
      </c>
      <c r="D1166" s="308"/>
      <c r="E1166" s="308"/>
      <c r="F1166" s="308"/>
      <c r="G1166" s="308"/>
      <c r="H1166" s="308"/>
      <c r="I1166" s="308"/>
      <c r="J1166" s="168"/>
      <c r="K1166" s="169"/>
      <c r="L1166" s="205" t="s">
        <v>133</v>
      </c>
      <c r="M1166" s="381" t="s">
        <v>134</v>
      </c>
      <c r="N1166" s="317"/>
      <c r="O1166" s="35"/>
      <c r="P1166" s="61"/>
    </row>
    <row r="1167" spans="2:16" x14ac:dyDescent="0.25">
      <c r="B1167" s="48"/>
      <c r="C1167" s="367" t="s">
        <v>135</v>
      </c>
      <c r="D1167" s="297"/>
      <c r="E1167" s="297"/>
      <c r="F1167" s="297"/>
      <c r="G1167" s="297"/>
      <c r="H1167" s="297"/>
      <c r="I1167" s="297"/>
      <c r="J1167" s="261"/>
      <c r="K1167" s="36"/>
      <c r="L1167" s="188">
        <f>'PRESUPUESTO OFICIAL (Entidad)'!$K$68</f>
        <v>0.23201877683023656</v>
      </c>
      <c r="M1167" s="357">
        <f>L1167*$O$1162</f>
        <v>138298.59736905791</v>
      </c>
      <c r="N1167" s="298"/>
      <c r="O1167" s="262"/>
      <c r="P1167" s="263"/>
    </row>
    <row r="1168" spans="2:16" x14ac:dyDescent="0.25">
      <c r="B1168" s="48"/>
      <c r="C1168" s="25" t="s">
        <v>136</v>
      </c>
      <c r="D1168" s="26"/>
      <c r="E1168" s="26"/>
      <c r="F1168" s="26"/>
      <c r="G1168" s="26"/>
      <c r="H1168" s="26"/>
      <c r="I1168" s="26"/>
      <c r="J1168" s="261"/>
      <c r="K1168" s="36"/>
      <c r="L1168" s="188">
        <f>'PRESUPUESTO OFICIAL (Entidad)'!$K$69</f>
        <v>0.01</v>
      </c>
      <c r="M1168" s="357">
        <f>L1168*$O$1162</f>
        <v>5960.6640142857141</v>
      </c>
      <c r="N1168" s="298"/>
      <c r="O1168" s="262"/>
      <c r="P1168" s="263"/>
    </row>
    <row r="1169" spans="2:16" x14ac:dyDescent="0.25">
      <c r="B1169" s="48"/>
      <c r="C1169" s="209" t="s">
        <v>137</v>
      </c>
      <c r="D1169" s="167"/>
      <c r="E1169" s="167"/>
      <c r="F1169" s="167"/>
      <c r="G1169" s="167"/>
      <c r="H1169" s="167"/>
      <c r="I1169" s="167"/>
      <c r="J1169" s="264"/>
      <c r="K1169" s="37"/>
      <c r="L1169" s="188">
        <f>'PRESUPUESTO OFICIAL (Entidad)'!$K$70</f>
        <v>2.5000000000000001E-2</v>
      </c>
      <c r="M1169" s="368">
        <f>L1169*$O$1162</f>
        <v>14901.660035714287</v>
      </c>
      <c r="N1169" s="304"/>
      <c r="O1169" s="262"/>
      <c r="P1169" s="263"/>
    </row>
    <row r="1170" spans="2:16" x14ac:dyDescent="0.25">
      <c r="B1170" s="48"/>
      <c r="C1170" s="419" t="s">
        <v>108</v>
      </c>
      <c r="D1170" s="314"/>
      <c r="E1170" s="314"/>
      <c r="F1170" s="314"/>
      <c r="G1170" s="314"/>
      <c r="H1170" s="314"/>
      <c r="I1170" s="314"/>
      <c r="J1170" s="314"/>
      <c r="K1170" s="314"/>
      <c r="L1170" s="314"/>
      <c r="M1170" s="314"/>
      <c r="N1170" s="398"/>
      <c r="O1170" s="265">
        <f>SUM(M1167:M1169)</f>
        <v>159160.92141905791</v>
      </c>
      <c r="P1170" s="266"/>
    </row>
    <row r="1171" spans="2:16" x14ac:dyDescent="0.25">
      <c r="B1171" s="48"/>
      <c r="C1171" s="21"/>
      <c r="O1171" s="22"/>
      <c r="P1171" s="50"/>
    </row>
    <row r="1172" spans="2:16" x14ac:dyDescent="0.25">
      <c r="B1172" s="48"/>
      <c r="C1172" s="397" t="s">
        <v>138</v>
      </c>
      <c r="D1172" s="314"/>
      <c r="E1172" s="314"/>
      <c r="F1172" s="314"/>
      <c r="G1172" s="314"/>
      <c r="H1172" s="314"/>
      <c r="I1172" s="314"/>
      <c r="J1172" s="314"/>
      <c r="K1172" s="314"/>
      <c r="L1172" s="314"/>
      <c r="M1172" s="314"/>
      <c r="N1172" s="398"/>
      <c r="O1172" s="267">
        <f>ROUND(O1162+O1170,0)</f>
        <v>755227</v>
      </c>
      <c r="P1172" s="266"/>
    </row>
    <row r="1173" spans="2:16" x14ac:dyDescent="0.25">
      <c r="B1173" s="48"/>
      <c r="C1173" s="18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20"/>
      <c r="P1173" s="50"/>
    </row>
    <row r="1174" spans="2:16" x14ac:dyDescent="0.25">
      <c r="B1174" s="48"/>
      <c r="C1174" s="21"/>
      <c r="O1174" s="22"/>
      <c r="P1174" s="50"/>
    </row>
    <row r="1175" spans="2:16" x14ac:dyDescent="0.25">
      <c r="B1175" s="48"/>
      <c r="C1175" s="21"/>
      <c r="O1175" s="22"/>
      <c r="P1175" s="50"/>
    </row>
    <row r="1176" spans="2:16" x14ac:dyDescent="0.25">
      <c r="B1176" s="48"/>
      <c r="C1176" s="21"/>
      <c r="H1176" s="38" t="s">
        <v>139</v>
      </c>
      <c r="I1176" s="38"/>
      <c r="J1176" s="38"/>
      <c r="K1176" s="38"/>
      <c r="O1176" s="22"/>
      <c r="P1176" s="50"/>
    </row>
    <row r="1177" spans="2:16" x14ac:dyDescent="0.25">
      <c r="B1177" s="48"/>
      <c r="C1177" s="21"/>
      <c r="H1177" s="38" t="s">
        <v>140</v>
      </c>
      <c r="O1177" s="22"/>
      <c r="P1177" s="50"/>
    </row>
    <row r="1178" spans="2:16" x14ac:dyDescent="0.25">
      <c r="B1178" s="48"/>
      <c r="C1178" s="21"/>
      <c r="H1178" s="38" t="s">
        <v>141</v>
      </c>
      <c r="O1178" s="22"/>
      <c r="P1178" s="50"/>
    </row>
    <row r="1179" spans="2:16" x14ac:dyDescent="0.25">
      <c r="B1179" s="48"/>
      <c r="C1179" s="9"/>
      <c r="D1179" s="39"/>
      <c r="E1179" s="39"/>
      <c r="F1179" s="39"/>
      <c r="G1179" s="39"/>
      <c r="H1179" s="38" t="s">
        <v>142</v>
      </c>
      <c r="I1179" s="39"/>
      <c r="J1179" s="39"/>
      <c r="K1179" s="39"/>
      <c r="L1179" s="39"/>
      <c r="M1179" s="39"/>
      <c r="N1179" s="39"/>
      <c r="O1179" s="40"/>
      <c r="P1179" s="55"/>
    </row>
    <row r="1180" spans="2:16" x14ac:dyDescent="0.25">
      <c r="B1180" s="48"/>
      <c r="C1180" s="21"/>
      <c r="H1180" s="204" t="s">
        <v>143</v>
      </c>
      <c r="O1180" s="22"/>
      <c r="P1180" s="50"/>
    </row>
    <row r="1181" spans="2:16" x14ac:dyDescent="0.25">
      <c r="B1181" s="48"/>
      <c r="C1181" s="41" t="s">
        <v>144</v>
      </c>
      <c r="D1181" s="166"/>
      <c r="E1181" s="166"/>
      <c r="F1181" s="166"/>
      <c r="G1181" s="166"/>
      <c r="H1181" s="166"/>
      <c r="I1181" s="166"/>
      <c r="J1181" s="166"/>
      <c r="K1181" s="166"/>
      <c r="L1181" s="166"/>
      <c r="M1181" s="166"/>
      <c r="N1181" s="166"/>
      <c r="O1181" s="42"/>
      <c r="P1181" s="50"/>
    </row>
    <row r="1182" spans="2:16" x14ac:dyDescent="0.25">
      <c r="B1182" s="48"/>
      <c r="C1182" s="374"/>
      <c r="D1182" s="297"/>
      <c r="E1182" s="297"/>
      <c r="F1182" s="297"/>
      <c r="G1182" s="297"/>
      <c r="H1182" s="297"/>
      <c r="I1182" s="297"/>
      <c r="J1182" s="297"/>
      <c r="K1182" s="297"/>
      <c r="L1182" s="297"/>
      <c r="M1182" s="297"/>
      <c r="N1182" s="297"/>
      <c r="O1182" s="355"/>
      <c r="P1182" s="55"/>
    </row>
    <row r="1183" spans="2:16" x14ac:dyDescent="0.25">
      <c r="B1183" s="48"/>
      <c r="C1183" s="374"/>
      <c r="D1183" s="297"/>
      <c r="E1183" s="297"/>
      <c r="F1183" s="297"/>
      <c r="G1183" s="297"/>
      <c r="H1183" s="297"/>
      <c r="I1183" s="297"/>
      <c r="J1183" s="297"/>
      <c r="K1183" s="297"/>
      <c r="L1183" s="297"/>
      <c r="M1183" s="297"/>
      <c r="N1183" s="297"/>
      <c r="O1183" s="355"/>
      <c r="P1183" s="55"/>
    </row>
    <row r="1184" spans="2:16" x14ac:dyDescent="0.25">
      <c r="B1184" s="48"/>
      <c r="C1184" s="9"/>
      <c r="D1184" s="39"/>
      <c r="E1184" s="39"/>
      <c r="F1184" s="39"/>
      <c r="G1184" s="39"/>
      <c r="H1184" s="39"/>
      <c r="I1184" s="39"/>
      <c r="J1184" s="39"/>
      <c r="K1184" s="39"/>
      <c r="L1184" s="39"/>
      <c r="M1184" s="39"/>
      <c r="N1184" s="39"/>
      <c r="O1184" s="40"/>
      <c r="P1184" s="55"/>
    </row>
    <row r="1185" spans="2:16" x14ac:dyDescent="0.25">
      <c r="B1185" s="48"/>
      <c r="C1185" s="43" t="s">
        <v>145</v>
      </c>
      <c r="D1185" s="39"/>
      <c r="E1185" s="39"/>
      <c r="F1185" s="39"/>
      <c r="G1185" s="39"/>
      <c r="H1185" s="39"/>
      <c r="I1185" s="39"/>
      <c r="J1185" s="39"/>
      <c r="K1185" s="39"/>
      <c r="L1185" s="39"/>
      <c r="M1185" s="39"/>
      <c r="N1185" s="39"/>
      <c r="O1185" s="40"/>
      <c r="P1185" s="55"/>
    </row>
    <row r="1186" spans="2:16" ht="12.75" customHeight="1" x14ac:dyDescent="0.25">
      <c r="B1186" s="48"/>
      <c r="C1186" s="366" t="s">
        <v>146</v>
      </c>
      <c r="D1186" s="359"/>
      <c r="E1186" s="359"/>
      <c r="F1186" s="359"/>
      <c r="G1186" s="359"/>
      <c r="H1186" s="359"/>
      <c r="I1186" s="359"/>
      <c r="J1186" s="359"/>
      <c r="K1186" s="359"/>
      <c r="L1186" s="359"/>
      <c r="M1186" s="359"/>
      <c r="N1186" s="359"/>
      <c r="O1186" s="362"/>
      <c r="P1186" s="62"/>
    </row>
    <row r="1187" spans="2:16" ht="28.5" customHeight="1" x14ac:dyDescent="0.25">
      <c r="B1187" s="48"/>
      <c r="C1187" s="363"/>
      <c r="D1187" s="359"/>
      <c r="E1187" s="359"/>
      <c r="F1187" s="359"/>
      <c r="G1187" s="359"/>
      <c r="H1187" s="359"/>
      <c r="I1187" s="359"/>
      <c r="J1187" s="359"/>
      <c r="K1187" s="359"/>
      <c r="L1187" s="359"/>
      <c r="M1187" s="359"/>
      <c r="N1187" s="359"/>
      <c r="O1187" s="362"/>
      <c r="P1187" s="62"/>
    </row>
    <row r="1188" spans="2:16" ht="12.9" customHeight="1" x14ac:dyDescent="0.25">
      <c r="B1188" s="48"/>
      <c r="C1188" s="361" t="s">
        <v>147</v>
      </c>
      <c r="D1188" s="359"/>
      <c r="E1188" s="359"/>
      <c r="F1188" s="359"/>
      <c r="G1188" s="359"/>
      <c r="H1188" s="359"/>
      <c r="I1188" s="359"/>
      <c r="J1188" s="359"/>
      <c r="K1188" s="359"/>
      <c r="L1188" s="359"/>
      <c r="M1188" s="359"/>
      <c r="N1188" s="359"/>
      <c r="O1188" s="362"/>
      <c r="P1188" s="62"/>
    </row>
    <row r="1189" spans="2:16" ht="32.25" customHeight="1" x14ac:dyDescent="0.25">
      <c r="B1189" s="48"/>
      <c r="C1189" s="363"/>
      <c r="D1189" s="359"/>
      <c r="E1189" s="359"/>
      <c r="F1189" s="359"/>
      <c r="G1189" s="359"/>
      <c r="H1189" s="359"/>
      <c r="I1189" s="359"/>
      <c r="J1189" s="359"/>
      <c r="K1189" s="359"/>
      <c r="L1189" s="359"/>
      <c r="M1189" s="359"/>
      <c r="N1189" s="359"/>
      <c r="O1189" s="362"/>
      <c r="P1189" s="62"/>
    </row>
    <row r="1190" spans="2:16" x14ac:dyDescent="0.25">
      <c r="B1190" s="48"/>
      <c r="C1190" s="9"/>
      <c r="D1190" s="39"/>
      <c r="E1190" s="39"/>
      <c r="F1190" s="39"/>
      <c r="G1190" s="39"/>
      <c r="H1190" s="39"/>
      <c r="I1190" s="39"/>
      <c r="J1190" s="39"/>
      <c r="K1190" s="39"/>
      <c r="L1190" s="39"/>
      <c r="M1190" s="39"/>
      <c r="N1190" s="39"/>
      <c r="O1190" s="40"/>
      <c r="P1190" s="55"/>
    </row>
    <row r="1191" spans="2:16" x14ac:dyDescent="0.25">
      <c r="B1191" s="48"/>
      <c r="C1191" s="21"/>
      <c r="H1191" s="38" t="s">
        <v>139</v>
      </c>
      <c r="O1191" s="22"/>
      <c r="P1191" s="50"/>
    </row>
    <row r="1192" spans="2:16" x14ac:dyDescent="0.25">
      <c r="B1192" s="48"/>
      <c r="C1192" s="21"/>
      <c r="H1192" s="204" t="s">
        <v>140</v>
      </c>
      <c r="I1192" s="26"/>
      <c r="J1192" s="26"/>
      <c r="K1192" s="26"/>
      <c r="O1192" s="22"/>
      <c r="P1192" s="50"/>
    </row>
    <row r="1193" spans="2:16" x14ac:dyDescent="0.25">
      <c r="B1193" s="48"/>
      <c r="C1193" s="21"/>
      <c r="H1193" s="204" t="s">
        <v>148</v>
      </c>
      <c r="I1193" s="216"/>
      <c r="J1193" s="216"/>
      <c r="K1193" s="216"/>
      <c r="O1193" s="22"/>
      <c r="P1193" s="50"/>
    </row>
    <row r="1194" spans="2:16" x14ac:dyDescent="0.25">
      <c r="B1194" s="48"/>
      <c r="C1194" s="44"/>
      <c r="D1194" s="39"/>
      <c r="E1194" s="39"/>
      <c r="F1194" s="39"/>
      <c r="G1194" s="39"/>
      <c r="H1194" s="204" t="s">
        <v>142</v>
      </c>
      <c r="L1194" s="39"/>
      <c r="M1194" s="39"/>
      <c r="N1194" s="39"/>
      <c r="O1194" s="40"/>
      <c r="P1194" s="55"/>
    </row>
    <row r="1195" spans="2:16" ht="17.25" customHeight="1" x14ac:dyDescent="0.25">
      <c r="B1195" s="48"/>
      <c r="C1195" s="44"/>
      <c r="D1195" s="216"/>
      <c r="E1195" s="216"/>
      <c r="K1195" s="409"/>
      <c r="L1195" s="359"/>
      <c r="M1195" s="359"/>
      <c r="N1195" s="359"/>
      <c r="O1195" s="362"/>
      <c r="P1195" s="63"/>
    </row>
    <row r="1196" spans="2:16" ht="18.75" customHeight="1" x14ac:dyDescent="0.25">
      <c r="B1196" s="48"/>
      <c r="C1196" s="420"/>
      <c r="D1196" s="342"/>
      <c r="E1196" s="342"/>
      <c r="F1196" s="32"/>
      <c r="G1196" s="32"/>
      <c r="H1196" s="32"/>
      <c r="I1196" s="32"/>
      <c r="J1196" s="32"/>
      <c r="K1196" s="342"/>
      <c r="L1196" s="342"/>
      <c r="M1196" s="342"/>
      <c r="N1196" s="342"/>
      <c r="O1196" s="350"/>
      <c r="P1196" s="63"/>
    </row>
    <row r="1197" spans="2:16" x14ac:dyDescent="0.25">
      <c r="B1197" s="64"/>
      <c r="C1197" s="65"/>
      <c r="D1197" s="65"/>
      <c r="E1197" s="65"/>
      <c r="F1197" s="65"/>
      <c r="G1197" s="65"/>
      <c r="H1197" s="65"/>
      <c r="I1197" s="65"/>
      <c r="J1197" s="65"/>
      <c r="K1197" s="65"/>
      <c r="L1197" s="65"/>
      <c r="M1197" s="65"/>
      <c r="N1197" s="65"/>
      <c r="O1197" s="65"/>
      <c r="P1197" s="66"/>
    </row>
    <row r="1199" spans="2:16" x14ac:dyDescent="0.25">
      <c r="B1199" s="45"/>
      <c r="C1199" s="46"/>
      <c r="D1199" s="46"/>
      <c r="E1199" s="46"/>
      <c r="F1199" s="46"/>
      <c r="G1199" s="46"/>
      <c r="H1199" s="46"/>
      <c r="I1199" s="46"/>
      <c r="J1199" s="46"/>
      <c r="K1199" s="46"/>
      <c r="L1199" s="46"/>
      <c r="M1199" s="46"/>
      <c r="N1199" s="46"/>
      <c r="O1199" s="46"/>
      <c r="P1199" s="47"/>
    </row>
    <row r="1200" spans="2:16" ht="48" customHeight="1" x14ac:dyDescent="0.25">
      <c r="B1200" s="48"/>
      <c r="C1200" s="410" t="s">
        <v>80</v>
      </c>
      <c r="D1200" s="297"/>
      <c r="E1200" s="297"/>
      <c r="F1200" s="297"/>
      <c r="G1200" s="297"/>
      <c r="H1200" s="297"/>
      <c r="I1200" s="297"/>
      <c r="J1200" s="297"/>
      <c r="K1200" s="297"/>
      <c r="L1200" s="297"/>
      <c r="M1200" s="297"/>
      <c r="N1200" s="297"/>
      <c r="O1200" s="298"/>
      <c r="P1200" s="49"/>
    </row>
    <row r="1201" spans="2:16" x14ac:dyDescent="0.25">
      <c r="B1201" s="48"/>
      <c r="P1201" s="50"/>
    </row>
    <row r="1202" spans="2:16" x14ac:dyDescent="0.25">
      <c r="B1202" s="48"/>
      <c r="C1202" s="399"/>
      <c r="D1202" s="416"/>
      <c r="E1202" s="344"/>
      <c r="F1202" s="344"/>
      <c r="G1202" s="344"/>
      <c r="H1202" s="344"/>
      <c r="I1202" s="344"/>
      <c r="J1202" s="344"/>
      <c r="K1202" s="345"/>
      <c r="L1202" s="402"/>
      <c r="M1202" s="344"/>
      <c r="N1202" s="344"/>
      <c r="O1202" s="384"/>
      <c r="P1202" s="51"/>
    </row>
    <row r="1203" spans="2:16" x14ac:dyDescent="0.25">
      <c r="B1203" s="48"/>
      <c r="C1203" s="400"/>
      <c r="D1203" s="358" t="s">
        <v>81</v>
      </c>
      <c r="E1203" s="359"/>
      <c r="F1203" s="359"/>
      <c r="G1203" s="359"/>
      <c r="H1203" s="359"/>
      <c r="I1203" s="359"/>
      <c r="J1203" s="359"/>
      <c r="K1203" s="353"/>
      <c r="L1203" s="378"/>
      <c r="M1203" s="311"/>
      <c r="N1203" s="311"/>
      <c r="O1203" s="348"/>
      <c r="P1203" s="51"/>
    </row>
    <row r="1204" spans="2:16" x14ac:dyDescent="0.25">
      <c r="B1204" s="48"/>
      <c r="C1204" s="400"/>
      <c r="D1204" s="358"/>
      <c r="E1204" s="359"/>
      <c r="F1204" s="359"/>
      <c r="G1204" s="359"/>
      <c r="H1204" s="359"/>
      <c r="I1204" s="359"/>
      <c r="J1204" s="359"/>
      <c r="K1204" s="353"/>
      <c r="L1204" s="382" t="s">
        <v>82</v>
      </c>
      <c r="M1204" s="375"/>
      <c r="N1204" s="376"/>
      <c r="O1204" s="377"/>
      <c r="P1204" s="51"/>
    </row>
    <row r="1205" spans="2:16" x14ac:dyDescent="0.25">
      <c r="B1205" s="48"/>
      <c r="C1205" s="400"/>
      <c r="D1205" s="358" t="s">
        <v>83</v>
      </c>
      <c r="E1205" s="359"/>
      <c r="F1205" s="359"/>
      <c r="G1205" s="359"/>
      <c r="H1205" s="359"/>
      <c r="I1205" s="359"/>
      <c r="J1205" s="359"/>
      <c r="K1205" s="353"/>
      <c r="L1205" s="325"/>
      <c r="M1205" s="378"/>
      <c r="N1205" s="311"/>
      <c r="O1205" s="348"/>
      <c r="P1205" s="52"/>
    </row>
    <row r="1206" spans="2:16" ht="12.75" customHeight="1" x14ac:dyDescent="0.25">
      <c r="B1206" s="48"/>
      <c r="C1206" s="400"/>
      <c r="D1206" s="389"/>
      <c r="E1206" s="359"/>
      <c r="F1206" s="359"/>
      <c r="G1206" s="359"/>
      <c r="H1206" s="359"/>
      <c r="I1206" s="359"/>
      <c r="J1206" s="359"/>
      <c r="K1206" s="353"/>
      <c r="L1206" s="379" t="s">
        <v>84</v>
      </c>
      <c r="M1206" s="379">
        <v>14</v>
      </c>
      <c r="N1206" s="379" t="s">
        <v>85</v>
      </c>
      <c r="O1206" s="364">
        <v>26</v>
      </c>
      <c r="P1206" s="51"/>
    </row>
    <row r="1207" spans="2:16" x14ac:dyDescent="0.25">
      <c r="B1207" s="48"/>
      <c r="C1207" s="400"/>
      <c r="D1207" s="390"/>
      <c r="E1207" s="359"/>
      <c r="F1207" s="359"/>
      <c r="G1207" s="359"/>
      <c r="H1207" s="359"/>
      <c r="I1207" s="359"/>
      <c r="J1207" s="359"/>
      <c r="K1207" s="353"/>
      <c r="L1207" s="380"/>
      <c r="M1207" s="380"/>
      <c r="N1207" s="380"/>
      <c r="O1207" s="365"/>
      <c r="P1207" s="51"/>
    </row>
    <row r="1208" spans="2:16" x14ac:dyDescent="0.25">
      <c r="B1208" s="48"/>
      <c r="C1208" s="400"/>
      <c r="D1208" s="358" t="s">
        <v>86</v>
      </c>
      <c r="E1208" s="359"/>
      <c r="F1208" s="359"/>
      <c r="G1208" s="359"/>
      <c r="H1208" s="359"/>
      <c r="I1208" s="359"/>
      <c r="J1208" s="359"/>
      <c r="K1208" s="353"/>
      <c r="L1208" s="380"/>
      <c r="M1208" s="380"/>
      <c r="N1208" s="380"/>
      <c r="O1208" s="365"/>
      <c r="P1208" s="51"/>
    </row>
    <row r="1209" spans="2:16" x14ac:dyDescent="0.25">
      <c r="B1209" s="48"/>
      <c r="C1209" s="1"/>
      <c r="D1209" s="2"/>
      <c r="E1209" s="2"/>
      <c r="F1209" s="2"/>
      <c r="G1209" s="2"/>
      <c r="H1209" s="2"/>
      <c r="I1209" s="2"/>
      <c r="J1209" s="2"/>
      <c r="K1209" s="2"/>
      <c r="L1209" s="2"/>
      <c r="M1209" s="3"/>
      <c r="N1209" s="3"/>
      <c r="O1209" s="4"/>
      <c r="P1209" s="53"/>
    </row>
    <row r="1210" spans="2:16" x14ac:dyDescent="0.25">
      <c r="B1210" s="48"/>
      <c r="C1210" s="5"/>
      <c r="D1210" s="171"/>
      <c r="E1210" s="171"/>
      <c r="F1210" s="171"/>
      <c r="G1210" s="171"/>
      <c r="H1210" s="171"/>
      <c r="I1210" s="171"/>
      <c r="J1210" s="171"/>
      <c r="K1210" s="171"/>
      <c r="L1210" s="6" t="s">
        <v>87</v>
      </c>
      <c r="M1210" s="7" t="s">
        <v>88</v>
      </c>
      <c r="N1210" s="7" t="s">
        <v>89</v>
      </c>
      <c r="O1210" s="8" t="s">
        <v>90</v>
      </c>
      <c r="P1210" s="52"/>
    </row>
    <row r="1211" spans="2:16" x14ac:dyDescent="0.25">
      <c r="B1211" s="48"/>
      <c r="C1211" s="9"/>
      <c r="D1211" s="170"/>
      <c r="E1211" s="170"/>
      <c r="F1211" s="170"/>
      <c r="G1211" s="170"/>
      <c r="H1211" s="170"/>
      <c r="I1211" s="170"/>
      <c r="J1211" s="170"/>
      <c r="K1211" s="170"/>
      <c r="L1211" s="10"/>
      <c r="M1211" s="11"/>
      <c r="N1211" s="11"/>
      <c r="O1211" s="12"/>
      <c r="P1211" s="54"/>
    </row>
    <row r="1212" spans="2:16" ht="18" customHeight="1" x14ac:dyDescent="0.25">
      <c r="B1212" s="48"/>
      <c r="C1212" s="391" t="s">
        <v>91</v>
      </c>
      <c r="D1212" s="359"/>
      <c r="E1212" s="359"/>
      <c r="F1212" s="359"/>
      <c r="G1212" s="170" t="s">
        <v>92</v>
      </c>
      <c r="H1212" s="170"/>
      <c r="I1212" s="170" t="s">
        <v>93</v>
      </c>
      <c r="K1212" s="170"/>
      <c r="L1212" s="10"/>
      <c r="O1212" s="13"/>
      <c r="P1212" s="54"/>
    </row>
    <row r="1213" spans="2:16" x14ac:dyDescent="0.25">
      <c r="B1213" s="48"/>
      <c r="C1213" s="14"/>
      <c r="D1213" s="15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6"/>
      <c r="P1213" s="55"/>
    </row>
    <row r="1214" spans="2:16" x14ac:dyDescent="0.25">
      <c r="B1214" s="48"/>
      <c r="C1214" s="209"/>
      <c r="D1214" s="167"/>
      <c r="E1214" s="167"/>
      <c r="F1214" s="167"/>
      <c r="G1214" s="167"/>
      <c r="H1214" s="167"/>
      <c r="I1214" s="167"/>
      <c r="J1214" s="167"/>
      <c r="K1214" s="167"/>
      <c r="L1214" s="167"/>
      <c r="M1214" s="167"/>
      <c r="N1214" s="167"/>
      <c r="O1214" s="17"/>
      <c r="P1214" s="50"/>
    </row>
    <row r="1215" spans="2:16" x14ac:dyDescent="0.25">
      <c r="B1215" s="48"/>
      <c r="C1215" s="18"/>
      <c r="D1215" s="19"/>
      <c r="E1215" s="19"/>
      <c r="F1215" s="19"/>
      <c r="G1215" s="19"/>
      <c r="H1215" s="19"/>
      <c r="K1215" s="19"/>
      <c r="L1215" s="19"/>
      <c r="M1215" s="19"/>
      <c r="N1215" s="19"/>
      <c r="O1215" s="20"/>
      <c r="P1215" s="50"/>
    </row>
    <row r="1216" spans="2:16" x14ac:dyDescent="0.25">
      <c r="B1216" s="48"/>
      <c r="C1216" s="411" t="s">
        <v>94</v>
      </c>
      <c r="D1216" s="412"/>
      <c r="E1216" s="412"/>
      <c r="F1216" s="412"/>
      <c r="G1216" s="412"/>
      <c r="H1216" s="412"/>
      <c r="I1216" s="412"/>
      <c r="J1216" s="412"/>
      <c r="K1216" s="412"/>
      <c r="L1216" s="412"/>
      <c r="M1216" s="412"/>
      <c r="N1216" s="412"/>
      <c r="O1216" s="413"/>
      <c r="P1216" s="56"/>
    </row>
    <row r="1217" spans="2:16" x14ac:dyDescent="0.25">
      <c r="B1217" s="48"/>
      <c r="C1217" s="21"/>
      <c r="O1217" s="22"/>
      <c r="P1217" s="50"/>
    </row>
    <row r="1218" spans="2:16" x14ac:dyDescent="0.25">
      <c r="B1218" s="48"/>
      <c r="C1218" s="206" t="s">
        <v>95</v>
      </c>
      <c r="D1218" s="418" t="s">
        <v>9</v>
      </c>
      <c r="E1218" s="308"/>
      <c r="F1218" s="308"/>
      <c r="G1218" s="308"/>
      <c r="H1218" s="308"/>
      <c r="I1218" s="308"/>
      <c r="J1218" s="308"/>
      <c r="K1218" s="308"/>
      <c r="L1218" s="309"/>
      <c r="M1218" s="415" t="s">
        <v>96</v>
      </c>
      <c r="N1218" s="309"/>
      <c r="O1218" s="206" t="s">
        <v>11</v>
      </c>
      <c r="P1218" s="57"/>
    </row>
    <row r="1219" spans="2:16" ht="30" customHeight="1" x14ac:dyDescent="0.25">
      <c r="B1219" s="48"/>
      <c r="C1219" s="210">
        <f>'PRESUPUESTO OFICIAL (Entidad)'!D31</f>
        <v>3.4</v>
      </c>
      <c r="D1219" s="406" t="str">
        <f>'PRESUPUESTO OFICIAL (Entidad)'!G31</f>
        <v>Puerta de acceso en madera tratada 0,90 x 2,10 m, con cerradura y herrajes</v>
      </c>
      <c r="E1219" s="303"/>
      <c r="F1219" s="303"/>
      <c r="G1219" s="303"/>
      <c r="H1219" s="303"/>
      <c r="I1219" s="303"/>
      <c r="J1219" s="303"/>
      <c r="K1219" s="303"/>
      <c r="L1219" s="371"/>
      <c r="M1219" s="370" t="str">
        <f>'PRESUPUESTO OFICIAL (Entidad)'!H31</f>
        <v>und</v>
      </c>
      <c r="N1219" s="371"/>
      <c r="O1219" s="23">
        <f>'PRESUPUESTO OFICIAL (Entidad)'!I31</f>
        <v>1</v>
      </c>
      <c r="P1219" s="58"/>
    </row>
    <row r="1220" spans="2:16" x14ac:dyDescent="0.25">
      <c r="B1220" s="48"/>
      <c r="C1220" s="383" t="s">
        <v>97</v>
      </c>
      <c r="D1220" s="344"/>
      <c r="E1220" s="344"/>
      <c r="F1220" s="344"/>
      <c r="G1220" s="344"/>
      <c r="H1220" s="344"/>
      <c r="I1220" s="344"/>
      <c r="J1220" s="344"/>
      <c r="K1220" s="344"/>
      <c r="L1220" s="344"/>
      <c r="M1220" s="344"/>
      <c r="N1220" s="344"/>
      <c r="O1220" s="384"/>
      <c r="P1220" s="59"/>
    </row>
    <row r="1221" spans="2:16" x14ac:dyDescent="0.25">
      <c r="B1221" s="48"/>
      <c r="C1221" s="363"/>
      <c r="D1221" s="359"/>
      <c r="E1221" s="359"/>
      <c r="F1221" s="359"/>
      <c r="G1221" s="359"/>
      <c r="H1221" s="359"/>
      <c r="I1221" s="359"/>
      <c r="J1221" s="359"/>
      <c r="K1221" s="359"/>
      <c r="L1221" s="359"/>
      <c r="M1221" s="359"/>
      <c r="N1221" s="359"/>
      <c r="O1221" s="362"/>
      <c r="P1221" s="59"/>
    </row>
    <row r="1222" spans="2:16" x14ac:dyDescent="0.25">
      <c r="B1222" s="48"/>
      <c r="C1222" s="385"/>
      <c r="D1222" s="342"/>
      <c r="E1222" s="342"/>
      <c r="F1222" s="342"/>
      <c r="G1222" s="342"/>
      <c r="H1222" s="342"/>
      <c r="I1222" s="342"/>
      <c r="J1222" s="342"/>
      <c r="K1222" s="342"/>
      <c r="L1222" s="342"/>
      <c r="M1222" s="342"/>
      <c r="N1222" s="342"/>
      <c r="O1222" s="350"/>
      <c r="P1222" s="59"/>
    </row>
    <row r="1223" spans="2:16" x14ac:dyDescent="0.25">
      <c r="B1223" s="48"/>
      <c r="C1223" s="401" t="s">
        <v>9</v>
      </c>
      <c r="D1223" s="308"/>
      <c r="E1223" s="308"/>
      <c r="F1223" s="308"/>
      <c r="G1223" s="317"/>
      <c r="H1223" s="387" t="s">
        <v>98</v>
      </c>
      <c r="I1223" s="308"/>
      <c r="J1223" s="405" t="s">
        <v>99</v>
      </c>
      <c r="K1223" s="312"/>
      <c r="L1223" s="208" t="s">
        <v>100</v>
      </c>
      <c r="M1223" s="394" t="s">
        <v>101</v>
      </c>
      <c r="N1223" s="317"/>
      <c r="O1223" s="24" t="s">
        <v>102</v>
      </c>
      <c r="P1223" s="60"/>
    </row>
    <row r="1224" spans="2:16" x14ac:dyDescent="0.25">
      <c r="B1224" s="48"/>
      <c r="C1224" s="386" t="s">
        <v>103</v>
      </c>
      <c r="D1224" s="297"/>
      <c r="E1224" s="297"/>
      <c r="F1224" s="297"/>
      <c r="G1224" s="298"/>
      <c r="H1224" s="373" t="s">
        <v>104</v>
      </c>
      <c r="I1224" s="298"/>
      <c r="J1224" s="373" t="s">
        <v>105</v>
      </c>
      <c r="K1224" s="298"/>
      <c r="L1224" s="244">
        <v>8443.75</v>
      </c>
      <c r="M1224" s="369">
        <v>1</v>
      </c>
      <c r="N1224" s="298"/>
      <c r="O1224" s="245">
        <f>IF(M1224=0,0,L1224/M1224)</f>
        <v>8443.75</v>
      </c>
      <c r="P1224" s="246"/>
    </row>
    <row r="1225" spans="2:16" x14ac:dyDescent="0.25">
      <c r="B1225" s="48"/>
      <c r="C1225" s="386" t="s">
        <v>179</v>
      </c>
      <c r="D1225" s="297"/>
      <c r="E1225" s="297"/>
      <c r="F1225" s="297"/>
      <c r="G1225" s="298"/>
      <c r="H1225" s="373" t="s">
        <v>104</v>
      </c>
      <c r="I1225" s="298"/>
      <c r="J1225" s="373" t="s">
        <v>107</v>
      </c>
      <c r="K1225" s="298"/>
      <c r="L1225" s="244">
        <v>5000</v>
      </c>
      <c r="M1225" s="369">
        <f>M1247/8</f>
        <v>0.25</v>
      </c>
      <c r="N1225" s="298"/>
      <c r="O1225" s="245">
        <f>IF(M1225=0,0,L1225/M1225)</f>
        <v>20000</v>
      </c>
      <c r="P1225" s="246"/>
    </row>
    <row r="1226" spans="2:16" x14ac:dyDescent="0.25">
      <c r="B1226" s="48"/>
      <c r="C1226" s="408"/>
      <c r="D1226" s="303"/>
      <c r="E1226" s="303"/>
      <c r="F1226" s="303"/>
      <c r="G1226" s="304"/>
      <c r="H1226" s="393"/>
      <c r="I1226" s="304"/>
      <c r="J1226" s="393"/>
      <c r="K1226" s="304"/>
      <c r="L1226" s="247"/>
      <c r="M1226" s="407"/>
      <c r="N1226" s="304"/>
      <c r="O1226" s="245"/>
      <c r="P1226" s="246"/>
    </row>
    <row r="1227" spans="2:16" x14ac:dyDescent="0.25">
      <c r="B1227" s="48"/>
      <c r="C1227" s="212" t="s">
        <v>108</v>
      </c>
      <c r="D1227" s="202"/>
      <c r="E1227" s="202"/>
      <c r="F1227" s="202"/>
      <c r="G1227" s="202"/>
      <c r="H1227" s="202"/>
      <c r="I1227" s="202"/>
      <c r="J1227" s="202"/>
      <c r="K1227" s="202"/>
      <c r="L1227" s="202"/>
      <c r="M1227" s="202"/>
      <c r="N1227" s="213"/>
      <c r="O1227" s="248">
        <f>SUM(O1224:O1226)</f>
        <v>28443.75</v>
      </c>
      <c r="P1227" s="249"/>
    </row>
    <row r="1228" spans="2:16" ht="13.5" customHeight="1" x14ac:dyDescent="0.25">
      <c r="B1228" s="48"/>
      <c r="C1228" s="383" t="s">
        <v>109</v>
      </c>
      <c r="D1228" s="344"/>
      <c r="E1228" s="344"/>
      <c r="F1228" s="344"/>
      <c r="G1228" s="344"/>
      <c r="H1228" s="344"/>
      <c r="I1228" s="344"/>
      <c r="J1228" s="344"/>
      <c r="K1228" s="344"/>
      <c r="L1228" s="344"/>
      <c r="M1228" s="344"/>
      <c r="N1228" s="344"/>
      <c r="O1228" s="384"/>
      <c r="P1228" s="59"/>
    </row>
    <row r="1229" spans="2:16" x14ac:dyDescent="0.25">
      <c r="B1229" s="48"/>
      <c r="C1229" s="363"/>
      <c r="D1229" s="359"/>
      <c r="E1229" s="359"/>
      <c r="F1229" s="359"/>
      <c r="G1229" s="359"/>
      <c r="H1229" s="359"/>
      <c r="I1229" s="359"/>
      <c r="J1229" s="359"/>
      <c r="K1229" s="359"/>
      <c r="L1229" s="359"/>
      <c r="M1229" s="359"/>
      <c r="N1229" s="359"/>
      <c r="O1229" s="362"/>
      <c r="P1229" s="59"/>
    </row>
    <row r="1230" spans="2:16" x14ac:dyDescent="0.25">
      <c r="B1230" s="48"/>
      <c r="C1230" s="385"/>
      <c r="D1230" s="342"/>
      <c r="E1230" s="342"/>
      <c r="F1230" s="342"/>
      <c r="G1230" s="342"/>
      <c r="H1230" s="342"/>
      <c r="I1230" s="342"/>
      <c r="J1230" s="342"/>
      <c r="K1230" s="342"/>
      <c r="L1230" s="342"/>
      <c r="M1230" s="342"/>
      <c r="N1230" s="342"/>
      <c r="O1230" s="350"/>
      <c r="P1230" s="59"/>
    </row>
    <row r="1231" spans="2:16" x14ac:dyDescent="0.25">
      <c r="B1231" s="48"/>
      <c r="C1231" s="401" t="s">
        <v>9</v>
      </c>
      <c r="D1231" s="308"/>
      <c r="E1231" s="308"/>
      <c r="F1231" s="308"/>
      <c r="G1231" s="308"/>
      <c r="H1231" s="308"/>
      <c r="I1231" s="308"/>
      <c r="J1231" s="317"/>
      <c r="K1231" s="215" t="s">
        <v>96</v>
      </c>
      <c r="L1231" s="208" t="s">
        <v>11</v>
      </c>
      <c r="M1231" s="394" t="s">
        <v>110</v>
      </c>
      <c r="N1231" s="317"/>
      <c r="O1231" s="24" t="s">
        <v>102</v>
      </c>
      <c r="P1231" s="60"/>
    </row>
    <row r="1232" spans="2:16" x14ac:dyDescent="0.25">
      <c r="B1232" s="48"/>
      <c r="C1232" s="386" t="s">
        <v>194</v>
      </c>
      <c r="D1232" s="297"/>
      <c r="E1232" s="297"/>
      <c r="F1232" s="297"/>
      <c r="G1232" s="297"/>
      <c r="H1232" s="297"/>
      <c r="I1232" s="297"/>
      <c r="J1232" s="298"/>
      <c r="K1232" s="165" t="s">
        <v>32</v>
      </c>
      <c r="L1232" s="250">
        <v>1</v>
      </c>
      <c r="M1232" s="360">
        <v>509269.17</v>
      </c>
      <c r="N1232" s="298"/>
      <c r="O1232" s="245">
        <f>L1232*M1232</f>
        <v>509269.17</v>
      </c>
      <c r="P1232" s="246"/>
    </row>
    <row r="1233" spans="2:16" x14ac:dyDescent="0.25">
      <c r="B1233" s="48"/>
      <c r="C1233" s="386" t="s">
        <v>195</v>
      </c>
      <c r="D1233" s="297"/>
      <c r="E1233" s="297"/>
      <c r="F1233" s="297"/>
      <c r="G1233" s="297"/>
      <c r="H1233" s="297"/>
      <c r="I1233" s="297"/>
      <c r="J1233" s="298"/>
      <c r="K1233" s="165" t="s">
        <v>32</v>
      </c>
      <c r="L1233" s="250">
        <v>1</v>
      </c>
      <c r="M1233" s="360">
        <v>84878.195000000007</v>
      </c>
      <c r="N1233" s="298"/>
      <c r="O1233" s="245">
        <f>L1233*M1233</f>
        <v>84878.195000000007</v>
      </c>
      <c r="P1233" s="246"/>
    </row>
    <row r="1234" spans="2:16" x14ac:dyDescent="0.25">
      <c r="B1234" s="48"/>
      <c r="C1234" s="408" t="s">
        <v>196</v>
      </c>
      <c r="D1234" s="303"/>
      <c r="E1234" s="303"/>
      <c r="F1234" s="303"/>
      <c r="G1234" s="303"/>
      <c r="H1234" s="303"/>
      <c r="I1234" s="303"/>
      <c r="J1234" s="304"/>
      <c r="K1234" s="185" t="s">
        <v>32</v>
      </c>
      <c r="L1234" s="252">
        <v>3</v>
      </c>
      <c r="M1234" s="417">
        <v>5991.402</v>
      </c>
      <c r="N1234" s="304"/>
      <c r="O1234" s="253">
        <f>L1234*M1234</f>
        <v>17974.205999999998</v>
      </c>
      <c r="P1234" s="246"/>
    </row>
    <row r="1235" spans="2:16" x14ac:dyDescent="0.25">
      <c r="B1235" s="48"/>
      <c r="C1235" s="212" t="s">
        <v>108</v>
      </c>
      <c r="D1235" s="202"/>
      <c r="E1235" s="202"/>
      <c r="F1235" s="202"/>
      <c r="G1235" s="202"/>
      <c r="H1235" s="202"/>
      <c r="I1235" s="202"/>
      <c r="J1235" s="202"/>
      <c r="K1235" s="202"/>
      <c r="L1235" s="202"/>
      <c r="M1235" s="202"/>
      <c r="N1235" s="213"/>
      <c r="O1235" s="254">
        <f>SUM(O1232:O1234)</f>
        <v>612121.571</v>
      </c>
      <c r="P1235" s="246"/>
    </row>
    <row r="1236" spans="2:16" x14ac:dyDescent="0.25">
      <c r="B1236" s="48"/>
      <c r="C1236" s="383" t="s">
        <v>116</v>
      </c>
      <c r="D1236" s="344"/>
      <c r="E1236" s="344"/>
      <c r="F1236" s="344"/>
      <c r="G1236" s="344"/>
      <c r="H1236" s="344"/>
      <c r="I1236" s="344"/>
      <c r="J1236" s="344"/>
      <c r="K1236" s="344"/>
      <c r="L1236" s="344"/>
      <c r="M1236" s="344"/>
      <c r="N1236" s="344"/>
      <c r="O1236" s="384"/>
      <c r="P1236" s="59"/>
    </row>
    <row r="1237" spans="2:16" x14ac:dyDescent="0.25">
      <c r="B1237" s="48"/>
      <c r="C1237" s="363"/>
      <c r="D1237" s="359"/>
      <c r="E1237" s="359"/>
      <c r="F1237" s="359"/>
      <c r="G1237" s="359"/>
      <c r="H1237" s="359"/>
      <c r="I1237" s="359"/>
      <c r="J1237" s="359"/>
      <c r="K1237" s="359"/>
      <c r="L1237" s="359"/>
      <c r="M1237" s="359"/>
      <c r="N1237" s="359"/>
      <c r="O1237" s="362"/>
      <c r="P1237" s="59"/>
    </row>
    <row r="1238" spans="2:16" x14ac:dyDescent="0.25">
      <c r="B1238" s="48"/>
      <c r="C1238" s="385"/>
      <c r="D1238" s="342"/>
      <c r="E1238" s="342"/>
      <c r="F1238" s="342"/>
      <c r="G1238" s="342"/>
      <c r="H1238" s="342"/>
      <c r="I1238" s="342"/>
      <c r="J1238" s="342"/>
      <c r="K1238" s="342"/>
      <c r="L1238" s="342"/>
      <c r="M1238" s="342"/>
      <c r="N1238" s="342"/>
      <c r="O1238" s="350"/>
      <c r="P1238" s="59"/>
    </row>
    <row r="1239" spans="2:16" ht="28.5" customHeight="1" x14ac:dyDescent="0.25">
      <c r="B1239" s="48"/>
      <c r="C1239" s="403" t="s">
        <v>117</v>
      </c>
      <c r="D1239" s="308"/>
      <c r="E1239" s="308"/>
      <c r="F1239" s="308"/>
      <c r="G1239" s="308"/>
      <c r="H1239" s="308"/>
      <c r="I1239" s="308"/>
      <c r="J1239" s="205" t="s">
        <v>118</v>
      </c>
      <c r="K1239" s="28" t="s">
        <v>119</v>
      </c>
      <c r="L1239" s="29" t="s">
        <v>120</v>
      </c>
      <c r="M1239" s="394" t="s">
        <v>121</v>
      </c>
      <c r="N1239" s="317"/>
      <c r="O1239" s="24" t="s">
        <v>102</v>
      </c>
      <c r="P1239" s="60"/>
    </row>
    <row r="1240" spans="2:16" x14ac:dyDescent="0.25">
      <c r="B1240" s="48"/>
      <c r="C1240" s="367" t="s">
        <v>122</v>
      </c>
      <c r="D1240" s="297"/>
      <c r="E1240" s="297"/>
      <c r="F1240" s="297"/>
      <c r="G1240" s="297"/>
      <c r="H1240" s="297"/>
      <c r="I1240" s="297"/>
      <c r="J1240" s="214"/>
      <c r="K1240" s="30"/>
      <c r="L1240" s="214"/>
      <c r="M1240" s="372"/>
      <c r="N1240" s="298"/>
      <c r="O1240" s="245">
        <v>0</v>
      </c>
      <c r="P1240" s="246"/>
    </row>
    <row r="1241" spans="2:16" x14ac:dyDescent="0.25">
      <c r="B1241" s="48"/>
      <c r="C1241" s="396"/>
      <c r="D1241" s="303"/>
      <c r="E1241" s="303"/>
      <c r="F1241" s="303"/>
      <c r="G1241" s="303"/>
      <c r="H1241" s="303"/>
      <c r="I1241" s="303"/>
      <c r="J1241" s="31"/>
      <c r="K1241" s="32"/>
      <c r="L1241" s="31"/>
      <c r="M1241" s="404"/>
      <c r="N1241" s="304"/>
      <c r="O1241" s="255"/>
      <c r="P1241" s="246"/>
    </row>
    <row r="1242" spans="2:16" x14ac:dyDescent="0.25">
      <c r="B1242" s="48"/>
      <c r="C1242" s="212" t="s">
        <v>108</v>
      </c>
      <c r="D1242" s="202"/>
      <c r="E1242" s="202"/>
      <c r="F1242" s="202"/>
      <c r="G1242" s="202"/>
      <c r="H1242" s="202"/>
      <c r="I1242" s="202"/>
      <c r="J1242" s="202"/>
      <c r="K1242" s="202"/>
      <c r="L1242" s="202"/>
      <c r="M1242" s="202"/>
      <c r="N1242" s="213"/>
      <c r="O1242" s="248">
        <f>SUM(O1240:O1241)</f>
        <v>0</v>
      </c>
      <c r="P1242" s="249"/>
    </row>
    <row r="1243" spans="2:16" x14ac:dyDescent="0.25">
      <c r="B1243" s="48"/>
      <c r="C1243" s="383" t="s">
        <v>123</v>
      </c>
      <c r="D1243" s="344"/>
      <c r="E1243" s="344"/>
      <c r="F1243" s="344"/>
      <c r="G1243" s="344"/>
      <c r="H1243" s="344"/>
      <c r="I1243" s="344"/>
      <c r="J1243" s="344"/>
      <c r="K1243" s="344"/>
      <c r="L1243" s="344"/>
      <c r="M1243" s="344"/>
      <c r="N1243" s="344"/>
      <c r="O1243" s="384"/>
      <c r="P1243" s="59"/>
    </row>
    <row r="1244" spans="2:16" x14ac:dyDescent="0.25">
      <c r="B1244" s="48"/>
      <c r="C1244" s="363"/>
      <c r="D1244" s="359"/>
      <c r="E1244" s="359"/>
      <c r="F1244" s="359"/>
      <c r="G1244" s="359"/>
      <c r="H1244" s="359"/>
      <c r="I1244" s="359"/>
      <c r="J1244" s="359"/>
      <c r="K1244" s="359"/>
      <c r="L1244" s="359"/>
      <c r="M1244" s="359"/>
      <c r="N1244" s="359"/>
      <c r="O1244" s="362"/>
      <c r="P1244" s="59"/>
    </row>
    <row r="1245" spans="2:16" x14ac:dyDescent="0.25">
      <c r="B1245" s="48"/>
      <c r="C1245" s="385"/>
      <c r="D1245" s="342"/>
      <c r="E1245" s="342"/>
      <c r="F1245" s="342"/>
      <c r="G1245" s="342"/>
      <c r="H1245" s="342"/>
      <c r="I1245" s="342"/>
      <c r="J1245" s="342"/>
      <c r="K1245" s="342"/>
      <c r="L1245" s="342"/>
      <c r="M1245" s="342"/>
      <c r="N1245" s="342"/>
      <c r="O1245" s="350"/>
      <c r="P1245" s="59"/>
    </row>
    <row r="1246" spans="2:16" ht="28.5" customHeight="1" x14ac:dyDescent="0.25">
      <c r="B1246" s="48"/>
      <c r="C1246" s="403" t="s">
        <v>124</v>
      </c>
      <c r="D1246" s="308"/>
      <c r="E1246" s="308"/>
      <c r="F1246" s="308"/>
      <c r="G1246" s="308"/>
      <c r="H1246" s="308"/>
      <c r="I1246" s="308"/>
      <c r="J1246" s="208" t="s">
        <v>125</v>
      </c>
      <c r="K1246" s="28" t="s">
        <v>126</v>
      </c>
      <c r="L1246" s="205" t="s">
        <v>127</v>
      </c>
      <c r="M1246" s="381" t="s">
        <v>101</v>
      </c>
      <c r="N1246" s="317"/>
      <c r="O1246" s="33" t="s">
        <v>102</v>
      </c>
      <c r="P1246" s="61"/>
    </row>
    <row r="1247" spans="2:16" x14ac:dyDescent="0.25">
      <c r="B1247" s="48"/>
      <c r="C1247" s="395" t="s">
        <v>184</v>
      </c>
      <c r="D1247" s="297"/>
      <c r="E1247" s="297"/>
      <c r="F1247" s="297"/>
      <c r="G1247" s="297"/>
      <c r="H1247" s="297"/>
      <c r="I1247" s="297"/>
      <c r="J1247" s="186">
        <v>130000</v>
      </c>
      <c r="K1247" s="187">
        <v>0.75</v>
      </c>
      <c r="L1247" s="256">
        <f>J1247*(1+K1247)</f>
        <v>227500</v>
      </c>
      <c r="M1247" s="414">
        <v>2</v>
      </c>
      <c r="N1247" s="298"/>
      <c r="O1247" s="257">
        <f>IF(M1247=0,0,L1247/M1247)</f>
        <v>113750</v>
      </c>
      <c r="P1247" s="258"/>
    </row>
    <row r="1248" spans="2:16" x14ac:dyDescent="0.25">
      <c r="B1248" s="48"/>
      <c r="C1248" s="395" t="s">
        <v>286</v>
      </c>
      <c r="D1248" s="297"/>
      <c r="E1248" s="297"/>
      <c r="F1248" s="297"/>
      <c r="G1248" s="297"/>
      <c r="H1248" s="297"/>
      <c r="I1248" s="297"/>
      <c r="J1248" s="186">
        <v>63000</v>
      </c>
      <c r="K1248" s="187">
        <v>0.75</v>
      </c>
      <c r="L1248" s="256">
        <f>J1248*(1+K1248)</f>
        <v>110250</v>
      </c>
      <c r="M1248" s="414">
        <v>2</v>
      </c>
      <c r="N1248" s="298"/>
      <c r="O1248" s="257">
        <f>IF(M1248=0,0,L1248/M1248*0.81)</f>
        <v>44651.25</v>
      </c>
      <c r="P1248" s="258"/>
    </row>
    <row r="1249" spans="2:16" x14ac:dyDescent="0.25">
      <c r="B1249" s="48"/>
      <c r="C1249" s="395"/>
      <c r="D1249" s="297"/>
      <c r="E1249" s="297"/>
      <c r="F1249" s="297"/>
      <c r="G1249" s="297"/>
      <c r="H1249" s="297"/>
      <c r="I1249" s="297"/>
      <c r="J1249" s="251"/>
      <c r="K1249" s="34"/>
      <c r="L1249" s="256"/>
      <c r="M1249" s="388"/>
      <c r="N1249" s="298"/>
      <c r="O1249" s="257"/>
      <c r="P1249" s="258"/>
    </row>
    <row r="1250" spans="2:16" x14ac:dyDescent="0.25">
      <c r="B1250" s="48"/>
      <c r="C1250" s="396"/>
      <c r="D1250" s="303"/>
      <c r="E1250" s="303"/>
      <c r="F1250" s="303"/>
      <c r="G1250" s="303"/>
      <c r="H1250" s="303"/>
      <c r="I1250" s="303"/>
      <c r="J1250" s="31"/>
      <c r="K1250" s="32"/>
      <c r="L1250" s="31"/>
      <c r="M1250" s="404"/>
      <c r="N1250" s="304"/>
      <c r="O1250" s="255"/>
      <c r="P1250" s="246"/>
    </row>
    <row r="1251" spans="2:16" x14ac:dyDescent="0.25">
      <c r="B1251" s="48"/>
      <c r="C1251" s="212" t="s">
        <v>108</v>
      </c>
      <c r="D1251" s="202"/>
      <c r="E1251" s="202"/>
      <c r="F1251" s="202"/>
      <c r="G1251" s="202"/>
      <c r="H1251" s="202"/>
      <c r="I1251" s="202"/>
      <c r="J1251" s="202"/>
      <c r="K1251" s="202"/>
      <c r="L1251" s="202"/>
      <c r="M1251" s="202"/>
      <c r="N1251" s="213"/>
      <c r="O1251" s="254">
        <f>SUM(O1247:O1250)</f>
        <v>158401.25</v>
      </c>
      <c r="P1251" s="246"/>
    </row>
    <row r="1252" spans="2:16" x14ac:dyDescent="0.25">
      <c r="B1252" s="48"/>
      <c r="C1252" s="21"/>
      <c r="O1252" s="22"/>
      <c r="P1252" s="50"/>
    </row>
    <row r="1253" spans="2:16" x14ac:dyDescent="0.25">
      <c r="B1253" s="48"/>
      <c r="C1253" s="397" t="s">
        <v>130</v>
      </c>
      <c r="D1253" s="314"/>
      <c r="E1253" s="314"/>
      <c r="F1253" s="314"/>
      <c r="G1253" s="314"/>
      <c r="H1253" s="314"/>
      <c r="I1253" s="314"/>
      <c r="J1253" s="314"/>
      <c r="K1253" s="314"/>
      <c r="L1253" s="314"/>
      <c r="M1253" s="314"/>
      <c r="N1253" s="398"/>
      <c r="O1253" s="259">
        <f>O1227+O1235+O1242+O1251</f>
        <v>798966.571</v>
      </c>
      <c r="P1253" s="260"/>
    </row>
    <row r="1254" spans="2:16" x14ac:dyDescent="0.25">
      <c r="B1254" s="48"/>
      <c r="C1254" s="383" t="s">
        <v>131</v>
      </c>
      <c r="D1254" s="344"/>
      <c r="E1254" s="344"/>
      <c r="F1254" s="344"/>
      <c r="G1254" s="344"/>
      <c r="H1254" s="344"/>
      <c r="I1254" s="344"/>
      <c r="J1254" s="344"/>
      <c r="K1254" s="344"/>
      <c r="L1254" s="344"/>
      <c r="M1254" s="344"/>
      <c r="N1254" s="344"/>
      <c r="O1254" s="384"/>
      <c r="P1254" s="59"/>
    </row>
    <row r="1255" spans="2:16" x14ac:dyDescent="0.25">
      <c r="B1255" s="48"/>
      <c r="C1255" s="363"/>
      <c r="D1255" s="359"/>
      <c r="E1255" s="359"/>
      <c r="F1255" s="359"/>
      <c r="G1255" s="359"/>
      <c r="H1255" s="359"/>
      <c r="I1255" s="359"/>
      <c r="J1255" s="359"/>
      <c r="K1255" s="359"/>
      <c r="L1255" s="359"/>
      <c r="M1255" s="359"/>
      <c r="N1255" s="359"/>
      <c r="O1255" s="362"/>
      <c r="P1255" s="59"/>
    </row>
    <row r="1256" spans="2:16" x14ac:dyDescent="0.25">
      <c r="B1256" s="48"/>
      <c r="C1256" s="385"/>
      <c r="D1256" s="342"/>
      <c r="E1256" s="342"/>
      <c r="F1256" s="342"/>
      <c r="G1256" s="342"/>
      <c r="H1256" s="342"/>
      <c r="I1256" s="342"/>
      <c r="J1256" s="342"/>
      <c r="K1256" s="342"/>
      <c r="L1256" s="342"/>
      <c r="M1256" s="342"/>
      <c r="N1256" s="342"/>
      <c r="O1256" s="350"/>
      <c r="P1256" s="59"/>
    </row>
    <row r="1257" spans="2:16" x14ac:dyDescent="0.25">
      <c r="B1257" s="48"/>
      <c r="C1257" s="403" t="s">
        <v>132</v>
      </c>
      <c r="D1257" s="308"/>
      <c r="E1257" s="308"/>
      <c r="F1257" s="308"/>
      <c r="G1257" s="308"/>
      <c r="H1257" s="308"/>
      <c r="I1257" s="308"/>
      <c r="J1257" s="168"/>
      <c r="K1257" s="169"/>
      <c r="L1257" s="205" t="s">
        <v>133</v>
      </c>
      <c r="M1257" s="381" t="s">
        <v>134</v>
      </c>
      <c r="N1257" s="317"/>
      <c r="O1257" s="35"/>
      <c r="P1257" s="61"/>
    </row>
    <row r="1258" spans="2:16" x14ac:dyDescent="0.25">
      <c r="B1258" s="48"/>
      <c r="C1258" s="367" t="s">
        <v>135</v>
      </c>
      <c r="D1258" s="297"/>
      <c r="E1258" s="297"/>
      <c r="F1258" s="297"/>
      <c r="G1258" s="297"/>
      <c r="H1258" s="297"/>
      <c r="I1258" s="297"/>
      <c r="J1258" s="261"/>
      <c r="K1258" s="36"/>
      <c r="L1258" s="188">
        <f>'PRESUPUESTO OFICIAL (Entidad)'!$K$68</f>
        <v>0.23201877683023656</v>
      </c>
      <c r="M1258" s="357">
        <f>L1258*$O$1253</f>
        <v>185375.24653166835</v>
      </c>
      <c r="N1258" s="298"/>
      <c r="O1258" s="262"/>
      <c r="P1258" s="263"/>
    </row>
    <row r="1259" spans="2:16" x14ac:dyDescent="0.25">
      <c r="B1259" s="48"/>
      <c r="C1259" s="25" t="s">
        <v>136</v>
      </c>
      <c r="D1259" s="26"/>
      <c r="E1259" s="26"/>
      <c r="F1259" s="26"/>
      <c r="G1259" s="26"/>
      <c r="H1259" s="26"/>
      <c r="I1259" s="26"/>
      <c r="J1259" s="261"/>
      <c r="K1259" s="36"/>
      <c r="L1259" s="188">
        <f>'PRESUPUESTO OFICIAL (Entidad)'!$K$69</f>
        <v>0.01</v>
      </c>
      <c r="M1259" s="357">
        <f>L1259*$O$1253</f>
        <v>7989.6657100000002</v>
      </c>
      <c r="N1259" s="298"/>
      <c r="O1259" s="262"/>
      <c r="P1259" s="263"/>
    </row>
    <row r="1260" spans="2:16" x14ac:dyDescent="0.25">
      <c r="B1260" s="48"/>
      <c r="C1260" s="209" t="s">
        <v>137</v>
      </c>
      <c r="D1260" s="167"/>
      <c r="E1260" s="167"/>
      <c r="F1260" s="167"/>
      <c r="G1260" s="167"/>
      <c r="H1260" s="167"/>
      <c r="I1260" s="167"/>
      <c r="J1260" s="264"/>
      <c r="K1260" s="37"/>
      <c r="L1260" s="188">
        <f>'PRESUPUESTO OFICIAL (Entidad)'!$K$70</f>
        <v>2.5000000000000001E-2</v>
      </c>
      <c r="M1260" s="368">
        <f>L1260*$O$1253</f>
        <v>19974.164275000003</v>
      </c>
      <c r="N1260" s="304"/>
      <c r="O1260" s="262"/>
      <c r="P1260" s="263"/>
    </row>
    <row r="1261" spans="2:16" x14ac:dyDescent="0.25">
      <c r="B1261" s="48"/>
      <c r="C1261" s="419" t="s">
        <v>108</v>
      </c>
      <c r="D1261" s="314"/>
      <c r="E1261" s="314"/>
      <c r="F1261" s="314"/>
      <c r="G1261" s="314"/>
      <c r="H1261" s="314"/>
      <c r="I1261" s="314"/>
      <c r="J1261" s="314"/>
      <c r="K1261" s="314"/>
      <c r="L1261" s="314"/>
      <c r="M1261" s="314"/>
      <c r="N1261" s="398"/>
      <c r="O1261" s="265">
        <f>SUM(M1258:M1260)</f>
        <v>213339.07651666837</v>
      </c>
      <c r="P1261" s="266"/>
    </row>
    <row r="1262" spans="2:16" x14ac:dyDescent="0.25">
      <c r="B1262" s="48"/>
      <c r="C1262" s="21"/>
      <c r="O1262" s="22"/>
      <c r="P1262" s="50"/>
    </row>
    <row r="1263" spans="2:16" x14ac:dyDescent="0.25">
      <c r="B1263" s="48"/>
      <c r="C1263" s="397" t="s">
        <v>138</v>
      </c>
      <c r="D1263" s="314"/>
      <c r="E1263" s="314"/>
      <c r="F1263" s="314"/>
      <c r="G1263" s="314"/>
      <c r="H1263" s="314"/>
      <c r="I1263" s="314"/>
      <c r="J1263" s="314"/>
      <c r="K1263" s="314"/>
      <c r="L1263" s="314"/>
      <c r="M1263" s="314"/>
      <c r="N1263" s="398"/>
      <c r="O1263" s="267">
        <f>ROUND(O1253+O1261,0)</f>
        <v>1012306</v>
      </c>
      <c r="P1263" s="266"/>
    </row>
    <row r="1264" spans="2:16" x14ac:dyDescent="0.25">
      <c r="B1264" s="48"/>
      <c r="C1264" s="18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20"/>
      <c r="P1264" s="50"/>
    </row>
    <row r="1265" spans="2:16" x14ac:dyDescent="0.25">
      <c r="B1265" s="48"/>
      <c r="C1265" s="21"/>
      <c r="O1265" s="22"/>
      <c r="P1265" s="50"/>
    </row>
    <row r="1266" spans="2:16" x14ac:dyDescent="0.25">
      <c r="B1266" s="48"/>
      <c r="C1266" s="21"/>
      <c r="O1266" s="22"/>
      <c r="P1266" s="50"/>
    </row>
    <row r="1267" spans="2:16" x14ac:dyDescent="0.25">
      <c r="B1267" s="48"/>
      <c r="C1267" s="21"/>
      <c r="H1267" s="38" t="s">
        <v>139</v>
      </c>
      <c r="I1267" s="38"/>
      <c r="J1267" s="38"/>
      <c r="K1267" s="38"/>
      <c r="O1267" s="22"/>
      <c r="P1267" s="50"/>
    </row>
    <row r="1268" spans="2:16" x14ac:dyDescent="0.25">
      <c r="B1268" s="48"/>
      <c r="C1268" s="21"/>
      <c r="H1268" s="38" t="s">
        <v>140</v>
      </c>
      <c r="O1268" s="22"/>
      <c r="P1268" s="50"/>
    </row>
    <row r="1269" spans="2:16" x14ac:dyDescent="0.25">
      <c r="B1269" s="48"/>
      <c r="C1269" s="21"/>
      <c r="H1269" s="38" t="s">
        <v>141</v>
      </c>
      <c r="O1269" s="22"/>
      <c r="P1269" s="50"/>
    </row>
    <row r="1270" spans="2:16" x14ac:dyDescent="0.25">
      <c r="B1270" s="48"/>
      <c r="C1270" s="9"/>
      <c r="D1270" s="39"/>
      <c r="E1270" s="39"/>
      <c r="F1270" s="39"/>
      <c r="G1270" s="39"/>
      <c r="H1270" s="38" t="s">
        <v>142</v>
      </c>
      <c r="I1270" s="39"/>
      <c r="J1270" s="39"/>
      <c r="K1270" s="39"/>
      <c r="L1270" s="39"/>
      <c r="M1270" s="39"/>
      <c r="N1270" s="39"/>
      <c r="O1270" s="40"/>
      <c r="P1270" s="55"/>
    </row>
    <row r="1271" spans="2:16" x14ac:dyDescent="0.25">
      <c r="B1271" s="48"/>
      <c r="C1271" s="21"/>
      <c r="H1271" s="204" t="s">
        <v>143</v>
      </c>
      <c r="O1271" s="22"/>
      <c r="P1271" s="50"/>
    </row>
    <row r="1272" spans="2:16" x14ac:dyDescent="0.25">
      <c r="B1272" s="48"/>
      <c r="C1272" s="41" t="s">
        <v>144</v>
      </c>
      <c r="D1272" s="166"/>
      <c r="E1272" s="166"/>
      <c r="F1272" s="166"/>
      <c r="G1272" s="166"/>
      <c r="H1272" s="166"/>
      <c r="I1272" s="166"/>
      <c r="J1272" s="166"/>
      <c r="K1272" s="166"/>
      <c r="L1272" s="166"/>
      <c r="M1272" s="166"/>
      <c r="N1272" s="166"/>
      <c r="O1272" s="42"/>
      <c r="P1272" s="50"/>
    </row>
    <row r="1273" spans="2:16" x14ac:dyDescent="0.25">
      <c r="B1273" s="48"/>
      <c r="C1273" s="374"/>
      <c r="D1273" s="297"/>
      <c r="E1273" s="297"/>
      <c r="F1273" s="297"/>
      <c r="G1273" s="297"/>
      <c r="H1273" s="297"/>
      <c r="I1273" s="297"/>
      <c r="J1273" s="297"/>
      <c r="K1273" s="297"/>
      <c r="L1273" s="297"/>
      <c r="M1273" s="297"/>
      <c r="N1273" s="297"/>
      <c r="O1273" s="355"/>
      <c r="P1273" s="55"/>
    </row>
    <row r="1274" spans="2:16" x14ac:dyDescent="0.25">
      <c r="B1274" s="48"/>
      <c r="C1274" s="374"/>
      <c r="D1274" s="297"/>
      <c r="E1274" s="297"/>
      <c r="F1274" s="297"/>
      <c r="G1274" s="297"/>
      <c r="H1274" s="297"/>
      <c r="I1274" s="297"/>
      <c r="J1274" s="297"/>
      <c r="K1274" s="297"/>
      <c r="L1274" s="297"/>
      <c r="M1274" s="297"/>
      <c r="N1274" s="297"/>
      <c r="O1274" s="355"/>
      <c r="P1274" s="55"/>
    </row>
    <row r="1275" spans="2:16" x14ac:dyDescent="0.25">
      <c r="B1275" s="48"/>
      <c r="C1275" s="9"/>
      <c r="D1275" s="39"/>
      <c r="E1275" s="39"/>
      <c r="F1275" s="39"/>
      <c r="G1275" s="39"/>
      <c r="H1275" s="39"/>
      <c r="I1275" s="39"/>
      <c r="J1275" s="39"/>
      <c r="K1275" s="39"/>
      <c r="L1275" s="39"/>
      <c r="M1275" s="39"/>
      <c r="N1275" s="39"/>
      <c r="O1275" s="40"/>
      <c r="P1275" s="55"/>
    </row>
    <row r="1276" spans="2:16" x14ac:dyDescent="0.25">
      <c r="B1276" s="48"/>
      <c r="C1276" s="43" t="s">
        <v>145</v>
      </c>
      <c r="D1276" s="39"/>
      <c r="E1276" s="39"/>
      <c r="F1276" s="39"/>
      <c r="G1276" s="39"/>
      <c r="H1276" s="39"/>
      <c r="I1276" s="39"/>
      <c r="J1276" s="39"/>
      <c r="K1276" s="39"/>
      <c r="L1276" s="39"/>
      <c r="M1276" s="39"/>
      <c r="N1276" s="39"/>
      <c r="O1276" s="40"/>
      <c r="P1276" s="55"/>
    </row>
    <row r="1277" spans="2:16" ht="12.75" customHeight="1" x14ac:dyDescent="0.25">
      <c r="B1277" s="48"/>
      <c r="C1277" s="366" t="s">
        <v>146</v>
      </c>
      <c r="D1277" s="359"/>
      <c r="E1277" s="359"/>
      <c r="F1277" s="359"/>
      <c r="G1277" s="359"/>
      <c r="H1277" s="359"/>
      <c r="I1277" s="359"/>
      <c r="J1277" s="359"/>
      <c r="K1277" s="359"/>
      <c r="L1277" s="359"/>
      <c r="M1277" s="359"/>
      <c r="N1277" s="359"/>
      <c r="O1277" s="362"/>
      <c r="P1277" s="62"/>
    </row>
    <row r="1278" spans="2:16" ht="28.5" customHeight="1" x14ac:dyDescent="0.25">
      <c r="B1278" s="48"/>
      <c r="C1278" s="363"/>
      <c r="D1278" s="359"/>
      <c r="E1278" s="359"/>
      <c r="F1278" s="359"/>
      <c r="G1278" s="359"/>
      <c r="H1278" s="359"/>
      <c r="I1278" s="359"/>
      <c r="J1278" s="359"/>
      <c r="K1278" s="359"/>
      <c r="L1278" s="359"/>
      <c r="M1278" s="359"/>
      <c r="N1278" s="359"/>
      <c r="O1278" s="362"/>
      <c r="P1278" s="62"/>
    </row>
    <row r="1279" spans="2:16" ht="12.9" customHeight="1" x14ac:dyDescent="0.25">
      <c r="B1279" s="48"/>
      <c r="C1279" s="361" t="s">
        <v>147</v>
      </c>
      <c r="D1279" s="359"/>
      <c r="E1279" s="359"/>
      <c r="F1279" s="359"/>
      <c r="G1279" s="359"/>
      <c r="H1279" s="359"/>
      <c r="I1279" s="359"/>
      <c r="J1279" s="359"/>
      <c r="K1279" s="359"/>
      <c r="L1279" s="359"/>
      <c r="M1279" s="359"/>
      <c r="N1279" s="359"/>
      <c r="O1279" s="362"/>
      <c r="P1279" s="62"/>
    </row>
    <row r="1280" spans="2:16" ht="32.25" customHeight="1" x14ac:dyDescent="0.25">
      <c r="B1280" s="48"/>
      <c r="C1280" s="363"/>
      <c r="D1280" s="359"/>
      <c r="E1280" s="359"/>
      <c r="F1280" s="359"/>
      <c r="G1280" s="359"/>
      <c r="H1280" s="359"/>
      <c r="I1280" s="359"/>
      <c r="J1280" s="359"/>
      <c r="K1280" s="359"/>
      <c r="L1280" s="359"/>
      <c r="M1280" s="359"/>
      <c r="N1280" s="359"/>
      <c r="O1280" s="362"/>
      <c r="P1280" s="62"/>
    </row>
    <row r="1281" spans="2:16" x14ac:dyDescent="0.25">
      <c r="B1281" s="48"/>
      <c r="C1281" s="9"/>
      <c r="D1281" s="39"/>
      <c r="E1281" s="39"/>
      <c r="F1281" s="39"/>
      <c r="G1281" s="39"/>
      <c r="H1281" s="39"/>
      <c r="I1281" s="39"/>
      <c r="J1281" s="39"/>
      <c r="K1281" s="39"/>
      <c r="L1281" s="39"/>
      <c r="M1281" s="39"/>
      <c r="N1281" s="39"/>
      <c r="O1281" s="40"/>
      <c r="P1281" s="55"/>
    </row>
    <row r="1282" spans="2:16" x14ac:dyDescent="0.25">
      <c r="B1282" s="48"/>
      <c r="C1282" s="21"/>
      <c r="H1282" s="38" t="s">
        <v>139</v>
      </c>
      <c r="O1282" s="22"/>
      <c r="P1282" s="50"/>
    </row>
    <row r="1283" spans="2:16" x14ac:dyDescent="0.25">
      <c r="B1283" s="48"/>
      <c r="C1283" s="21"/>
      <c r="H1283" s="204" t="s">
        <v>140</v>
      </c>
      <c r="I1283" s="26"/>
      <c r="J1283" s="26"/>
      <c r="K1283" s="26"/>
      <c r="O1283" s="22"/>
      <c r="P1283" s="50"/>
    </row>
    <row r="1284" spans="2:16" x14ac:dyDescent="0.25">
      <c r="B1284" s="48"/>
      <c r="C1284" s="21"/>
      <c r="H1284" s="204" t="s">
        <v>148</v>
      </c>
      <c r="I1284" s="216"/>
      <c r="J1284" s="216"/>
      <c r="K1284" s="216"/>
      <c r="O1284" s="22"/>
      <c r="P1284" s="50"/>
    </row>
    <row r="1285" spans="2:16" x14ac:dyDescent="0.25">
      <c r="B1285" s="48"/>
      <c r="C1285" s="44"/>
      <c r="D1285" s="39"/>
      <c r="E1285" s="39"/>
      <c r="F1285" s="39"/>
      <c r="G1285" s="39"/>
      <c r="H1285" s="204" t="s">
        <v>142</v>
      </c>
      <c r="L1285" s="39"/>
      <c r="M1285" s="39"/>
      <c r="N1285" s="39"/>
      <c r="O1285" s="40"/>
      <c r="P1285" s="55"/>
    </row>
    <row r="1286" spans="2:16" ht="17.25" customHeight="1" x14ac:dyDescent="0.25">
      <c r="B1286" s="48"/>
      <c r="C1286" s="44"/>
      <c r="D1286" s="216"/>
      <c r="E1286" s="216"/>
      <c r="K1286" s="409"/>
      <c r="L1286" s="359"/>
      <c r="M1286" s="359"/>
      <c r="N1286" s="359"/>
      <c r="O1286" s="362"/>
      <c r="P1286" s="63"/>
    </row>
    <row r="1287" spans="2:16" ht="18.75" customHeight="1" x14ac:dyDescent="0.25">
      <c r="B1287" s="48"/>
      <c r="C1287" s="420"/>
      <c r="D1287" s="342"/>
      <c r="E1287" s="342"/>
      <c r="F1287" s="32"/>
      <c r="G1287" s="32"/>
      <c r="H1287" s="32"/>
      <c r="I1287" s="32"/>
      <c r="J1287" s="32"/>
      <c r="K1287" s="342"/>
      <c r="L1287" s="342"/>
      <c r="M1287" s="342"/>
      <c r="N1287" s="342"/>
      <c r="O1287" s="350"/>
      <c r="P1287" s="63"/>
    </row>
    <row r="1288" spans="2:16" x14ac:dyDescent="0.25">
      <c r="B1288" s="64"/>
      <c r="C1288" s="65"/>
      <c r="D1288" s="65"/>
      <c r="E1288" s="65"/>
      <c r="F1288" s="65"/>
      <c r="G1288" s="65"/>
      <c r="H1288" s="65"/>
      <c r="I1288" s="65"/>
      <c r="J1288" s="65"/>
      <c r="K1288" s="65"/>
      <c r="L1288" s="65"/>
      <c r="M1288" s="65"/>
      <c r="N1288" s="65"/>
      <c r="O1288" s="65"/>
      <c r="P1288" s="66"/>
    </row>
    <row r="1290" spans="2:16" x14ac:dyDescent="0.25">
      <c r="B1290" s="45"/>
      <c r="C1290" s="46"/>
      <c r="D1290" s="46"/>
      <c r="E1290" s="46"/>
      <c r="F1290" s="46"/>
      <c r="G1290" s="46"/>
      <c r="H1290" s="46"/>
      <c r="I1290" s="46"/>
      <c r="J1290" s="46"/>
      <c r="K1290" s="46"/>
      <c r="L1290" s="46"/>
      <c r="M1290" s="46"/>
      <c r="N1290" s="46"/>
      <c r="O1290" s="46"/>
      <c r="P1290" s="47"/>
    </row>
    <row r="1291" spans="2:16" ht="48" customHeight="1" x14ac:dyDescent="0.25">
      <c r="B1291" s="48"/>
      <c r="C1291" s="410" t="s">
        <v>80</v>
      </c>
      <c r="D1291" s="297"/>
      <c r="E1291" s="297"/>
      <c r="F1291" s="297"/>
      <c r="G1291" s="297"/>
      <c r="H1291" s="297"/>
      <c r="I1291" s="297"/>
      <c r="J1291" s="297"/>
      <c r="K1291" s="297"/>
      <c r="L1291" s="297"/>
      <c r="M1291" s="297"/>
      <c r="N1291" s="297"/>
      <c r="O1291" s="298"/>
      <c r="P1291" s="49"/>
    </row>
    <row r="1292" spans="2:16" x14ac:dyDescent="0.25">
      <c r="B1292" s="48"/>
      <c r="P1292" s="50"/>
    </row>
    <row r="1293" spans="2:16" x14ac:dyDescent="0.25">
      <c r="B1293" s="48"/>
      <c r="C1293" s="399"/>
      <c r="D1293" s="416"/>
      <c r="E1293" s="344"/>
      <c r="F1293" s="344"/>
      <c r="G1293" s="344"/>
      <c r="H1293" s="344"/>
      <c r="I1293" s="344"/>
      <c r="J1293" s="344"/>
      <c r="K1293" s="345"/>
      <c r="L1293" s="402"/>
      <c r="M1293" s="344"/>
      <c r="N1293" s="344"/>
      <c r="O1293" s="384"/>
      <c r="P1293" s="51"/>
    </row>
    <row r="1294" spans="2:16" x14ac:dyDescent="0.25">
      <c r="B1294" s="48"/>
      <c r="C1294" s="400"/>
      <c r="D1294" s="358" t="s">
        <v>81</v>
      </c>
      <c r="E1294" s="359"/>
      <c r="F1294" s="359"/>
      <c r="G1294" s="359"/>
      <c r="H1294" s="359"/>
      <c r="I1294" s="359"/>
      <c r="J1294" s="359"/>
      <c r="K1294" s="353"/>
      <c r="L1294" s="378"/>
      <c r="M1294" s="311"/>
      <c r="N1294" s="311"/>
      <c r="O1294" s="348"/>
      <c r="P1294" s="51"/>
    </row>
    <row r="1295" spans="2:16" x14ac:dyDescent="0.25">
      <c r="B1295" s="48"/>
      <c r="C1295" s="400"/>
      <c r="D1295" s="358"/>
      <c r="E1295" s="359"/>
      <c r="F1295" s="359"/>
      <c r="G1295" s="359"/>
      <c r="H1295" s="359"/>
      <c r="I1295" s="359"/>
      <c r="J1295" s="359"/>
      <c r="K1295" s="353"/>
      <c r="L1295" s="382" t="s">
        <v>82</v>
      </c>
      <c r="M1295" s="375"/>
      <c r="N1295" s="376"/>
      <c r="O1295" s="377"/>
      <c r="P1295" s="51"/>
    </row>
    <row r="1296" spans="2:16" x14ac:dyDescent="0.25">
      <c r="B1296" s="48"/>
      <c r="C1296" s="400"/>
      <c r="D1296" s="358" t="s">
        <v>83</v>
      </c>
      <c r="E1296" s="359"/>
      <c r="F1296" s="359"/>
      <c r="G1296" s="359"/>
      <c r="H1296" s="359"/>
      <c r="I1296" s="359"/>
      <c r="J1296" s="359"/>
      <c r="K1296" s="353"/>
      <c r="L1296" s="325"/>
      <c r="M1296" s="378"/>
      <c r="N1296" s="311"/>
      <c r="O1296" s="348"/>
      <c r="P1296" s="52"/>
    </row>
    <row r="1297" spans="2:16" ht="12.75" customHeight="1" x14ac:dyDescent="0.25">
      <c r="B1297" s="48"/>
      <c r="C1297" s="400"/>
      <c r="D1297" s="389"/>
      <c r="E1297" s="359"/>
      <c r="F1297" s="359"/>
      <c r="G1297" s="359"/>
      <c r="H1297" s="359"/>
      <c r="I1297" s="359"/>
      <c r="J1297" s="359"/>
      <c r="K1297" s="353"/>
      <c r="L1297" s="379" t="s">
        <v>84</v>
      </c>
      <c r="M1297" s="379">
        <v>15</v>
      </c>
      <c r="N1297" s="379" t="s">
        <v>85</v>
      </c>
      <c r="O1297" s="364">
        <v>26</v>
      </c>
      <c r="P1297" s="51"/>
    </row>
    <row r="1298" spans="2:16" x14ac:dyDescent="0.25">
      <c r="B1298" s="48"/>
      <c r="C1298" s="400"/>
      <c r="D1298" s="390"/>
      <c r="E1298" s="359"/>
      <c r="F1298" s="359"/>
      <c r="G1298" s="359"/>
      <c r="H1298" s="359"/>
      <c r="I1298" s="359"/>
      <c r="J1298" s="359"/>
      <c r="K1298" s="353"/>
      <c r="L1298" s="380"/>
      <c r="M1298" s="380"/>
      <c r="N1298" s="380"/>
      <c r="O1298" s="365"/>
      <c r="P1298" s="51"/>
    </row>
    <row r="1299" spans="2:16" x14ac:dyDescent="0.25">
      <c r="B1299" s="48"/>
      <c r="C1299" s="400"/>
      <c r="D1299" s="358" t="s">
        <v>86</v>
      </c>
      <c r="E1299" s="359"/>
      <c r="F1299" s="359"/>
      <c r="G1299" s="359"/>
      <c r="H1299" s="359"/>
      <c r="I1299" s="359"/>
      <c r="J1299" s="359"/>
      <c r="K1299" s="353"/>
      <c r="L1299" s="380"/>
      <c r="M1299" s="380"/>
      <c r="N1299" s="380"/>
      <c r="O1299" s="365"/>
      <c r="P1299" s="51"/>
    </row>
    <row r="1300" spans="2:16" x14ac:dyDescent="0.25">
      <c r="B1300" s="48"/>
      <c r="C1300" s="1"/>
      <c r="D1300" s="2"/>
      <c r="E1300" s="2"/>
      <c r="F1300" s="2"/>
      <c r="G1300" s="2"/>
      <c r="H1300" s="2"/>
      <c r="I1300" s="2"/>
      <c r="J1300" s="2"/>
      <c r="K1300" s="2"/>
      <c r="L1300" s="2"/>
      <c r="M1300" s="3"/>
      <c r="N1300" s="3"/>
      <c r="O1300" s="4"/>
      <c r="P1300" s="53"/>
    </row>
    <row r="1301" spans="2:16" x14ac:dyDescent="0.25">
      <c r="B1301" s="48"/>
      <c r="C1301" s="5"/>
      <c r="D1301" s="171"/>
      <c r="E1301" s="171"/>
      <c r="F1301" s="171"/>
      <c r="G1301" s="171"/>
      <c r="H1301" s="171"/>
      <c r="I1301" s="171"/>
      <c r="J1301" s="171"/>
      <c r="K1301" s="171"/>
      <c r="L1301" s="6" t="s">
        <v>87</v>
      </c>
      <c r="M1301" s="7" t="s">
        <v>88</v>
      </c>
      <c r="N1301" s="7" t="s">
        <v>89</v>
      </c>
      <c r="O1301" s="8" t="s">
        <v>90</v>
      </c>
      <c r="P1301" s="52"/>
    </row>
    <row r="1302" spans="2:16" x14ac:dyDescent="0.25">
      <c r="B1302" s="48"/>
      <c r="C1302" s="9"/>
      <c r="D1302" s="170"/>
      <c r="E1302" s="170"/>
      <c r="F1302" s="170"/>
      <c r="G1302" s="170"/>
      <c r="H1302" s="170"/>
      <c r="I1302" s="170"/>
      <c r="J1302" s="170"/>
      <c r="K1302" s="170"/>
      <c r="L1302" s="10"/>
      <c r="M1302" s="11"/>
      <c r="N1302" s="11"/>
      <c r="O1302" s="12"/>
      <c r="P1302" s="54"/>
    </row>
    <row r="1303" spans="2:16" ht="18" customHeight="1" x14ac:dyDescent="0.25">
      <c r="B1303" s="48"/>
      <c r="C1303" s="391" t="s">
        <v>91</v>
      </c>
      <c r="D1303" s="359"/>
      <c r="E1303" s="359"/>
      <c r="F1303" s="359"/>
      <c r="G1303" s="170" t="s">
        <v>92</v>
      </c>
      <c r="H1303" s="170"/>
      <c r="I1303" s="170" t="s">
        <v>93</v>
      </c>
      <c r="K1303" s="170"/>
      <c r="L1303" s="10"/>
      <c r="O1303" s="13"/>
      <c r="P1303" s="54"/>
    </row>
    <row r="1304" spans="2:16" x14ac:dyDescent="0.25">
      <c r="B1304" s="48"/>
      <c r="C1304" s="14"/>
      <c r="D1304" s="15"/>
      <c r="E1304" s="15"/>
      <c r="F1304" s="15"/>
      <c r="G1304" s="15"/>
      <c r="H1304" s="15"/>
      <c r="I1304" s="15"/>
      <c r="J1304" s="15"/>
      <c r="K1304" s="15"/>
      <c r="L1304" s="15"/>
      <c r="M1304" s="15"/>
      <c r="N1304" s="15"/>
      <c r="O1304" s="16"/>
      <c r="P1304" s="55"/>
    </row>
    <row r="1305" spans="2:16" x14ac:dyDescent="0.25">
      <c r="B1305" s="48"/>
      <c r="C1305" s="209"/>
      <c r="D1305" s="167"/>
      <c r="E1305" s="167"/>
      <c r="F1305" s="167"/>
      <c r="G1305" s="167"/>
      <c r="H1305" s="167"/>
      <c r="I1305" s="167"/>
      <c r="J1305" s="167"/>
      <c r="K1305" s="167"/>
      <c r="L1305" s="167"/>
      <c r="M1305" s="167"/>
      <c r="N1305" s="167"/>
      <c r="O1305" s="17"/>
      <c r="P1305" s="50"/>
    </row>
    <row r="1306" spans="2:16" x14ac:dyDescent="0.25">
      <c r="B1306" s="48"/>
      <c r="C1306" s="18"/>
      <c r="D1306" s="19"/>
      <c r="E1306" s="19"/>
      <c r="F1306" s="19"/>
      <c r="G1306" s="19"/>
      <c r="H1306" s="19"/>
      <c r="K1306" s="19"/>
      <c r="L1306" s="19"/>
      <c r="M1306" s="19"/>
      <c r="N1306" s="19"/>
      <c r="O1306" s="20"/>
      <c r="P1306" s="50"/>
    </row>
    <row r="1307" spans="2:16" x14ac:dyDescent="0.25">
      <c r="B1307" s="48"/>
      <c r="C1307" s="411" t="s">
        <v>94</v>
      </c>
      <c r="D1307" s="412"/>
      <c r="E1307" s="412"/>
      <c r="F1307" s="412"/>
      <c r="G1307" s="412"/>
      <c r="H1307" s="412"/>
      <c r="I1307" s="412"/>
      <c r="J1307" s="412"/>
      <c r="K1307" s="412"/>
      <c r="L1307" s="412"/>
      <c r="M1307" s="412"/>
      <c r="N1307" s="412"/>
      <c r="O1307" s="413"/>
      <c r="P1307" s="56"/>
    </row>
    <row r="1308" spans="2:16" x14ac:dyDescent="0.25">
      <c r="B1308" s="48"/>
      <c r="C1308" s="21"/>
      <c r="O1308" s="22"/>
      <c r="P1308" s="50"/>
    </row>
    <row r="1309" spans="2:16" x14ac:dyDescent="0.25">
      <c r="B1309" s="48"/>
      <c r="C1309" s="206" t="s">
        <v>95</v>
      </c>
      <c r="D1309" s="418" t="s">
        <v>9</v>
      </c>
      <c r="E1309" s="308"/>
      <c r="F1309" s="308"/>
      <c r="G1309" s="308"/>
      <c r="H1309" s="308"/>
      <c r="I1309" s="308"/>
      <c r="J1309" s="308"/>
      <c r="K1309" s="308"/>
      <c r="L1309" s="309"/>
      <c r="M1309" s="415" t="s">
        <v>96</v>
      </c>
      <c r="N1309" s="309"/>
      <c r="O1309" s="206" t="s">
        <v>11</v>
      </c>
      <c r="P1309" s="57"/>
    </row>
    <row r="1310" spans="2:16" ht="30" customHeight="1" x14ac:dyDescent="0.25">
      <c r="B1310" s="48"/>
      <c r="C1310" s="210">
        <f>'PRESUPUESTO OFICIAL (Entidad)'!D34</f>
        <v>4.0999999999999996</v>
      </c>
      <c r="D1310" s="406" t="str">
        <f>'PRESUPUESTO OFICIAL (Entidad)'!G34</f>
        <v>Estructura secundaria de cubierta en guadua/madera inmunizada</v>
      </c>
      <c r="E1310" s="303"/>
      <c r="F1310" s="303"/>
      <c r="G1310" s="303"/>
      <c r="H1310" s="303"/>
      <c r="I1310" s="303"/>
      <c r="J1310" s="303"/>
      <c r="K1310" s="303"/>
      <c r="L1310" s="371"/>
      <c r="M1310" s="370" t="str">
        <f>'PRESUPUESTO OFICIAL (Entidad)'!H34</f>
        <v>m2</v>
      </c>
      <c r="N1310" s="371"/>
      <c r="O1310" s="23">
        <f>'PRESUPUESTO OFICIAL (Entidad)'!I34</f>
        <v>25</v>
      </c>
      <c r="P1310" s="58"/>
    </row>
    <row r="1311" spans="2:16" x14ac:dyDescent="0.25">
      <c r="B1311" s="48"/>
      <c r="C1311" s="383" t="s">
        <v>97</v>
      </c>
      <c r="D1311" s="344"/>
      <c r="E1311" s="344"/>
      <c r="F1311" s="344"/>
      <c r="G1311" s="344"/>
      <c r="H1311" s="344"/>
      <c r="I1311" s="344"/>
      <c r="J1311" s="344"/>
      <c r="K1311" s="344"/>
      <c r="L1311" s="344"/>
      <c r="M1311" s="344"/>
      <c r="N1311" s="344"/>
      <c r="O1311" s="384"/>
      <c r="P1311" s="59"/>
    </row>
    <row r="1312" spans="2:16" x14ac:dyDescent="0.25">
      <c r="B1312" s="48"/>
      <c r="C1312" s="363"/>
      <c r="D1312" s="359"/>
      <c r="E1312" s="359"/>
      <c r="F1312" s="359"/>
      <c r="G1312" s="359"/>
      <c r="H1312" s="359"/>
      <c r="I1312" s="359"/>
      <c r="J1312" s="359"/>
      <c r="K1312" s="359"/>
      <c r="L1312" s="359"/>
      <c r="M1312" s="359"/>
      <c r="N1312" s="359"/>
      <c r="O1312" s="362"/>
      <c r="P1312" s="59"/>
    </row>
    <row r="1313" spans="2:16" x14ac:dyDescent="0.25">
      <c r="B1313" s="48"/>
      <c r="C1313" s="385"/>
      <c r="D1313" s="342"/>
      <c r="E1313" s="342"/>
      <c r="F1313" s="342"/>
      <c r="G1313" s="342"/>
      <c r="H1313" s="342"/>
      <c r="I1313" s="342"/>
      <c r="J1313" s="342"/>
      <c r="K1313" s="342"/>
      <c r="L1313" s="342"/>
      <c r="M1313" s="342"/>
      <c r="N1313" s="342"/>
      <c r="O1313" s="350"/>
      <c r="P1313" s="59"/>
    </row>
    <row r="1314" spans="2:16" x14ac:dyDescent="0.25">
      <c r="B1314" s="48"/>
      <c r="C1314" s="401" t="s">
        <v>9</v>
      </c>
      <c r="D1314" s="308"/>
      <c r="E1314" s="308"/>
      <c r="F1314" s="308"/>
      <c r="G1314" s="317"/>
      <c r="H1314" s="387" t="s">
        <v>98</v>
      </c>
      <c r="I1314" s="308"/>
      <c r="J1314" s="405" t="s">
        <v>99</v>
      </c>
      <c r="K1314" s="312"/>
      <c r="L1314" s="208" t="s">
        <v>100</v>
      </c>
      <c r="M1314" s="394" t="s">
        <v>101</v>
      </c>
      <c r="N1314" s="317"/>
      <c r="O1314" s="24" t="s">
        <v>102</v>
      </c>
      <c r="P1314" s="60"/>
    </row>
    <row r="1315" spans="2:16" x14ac:dyDescent="0.25">
      <c r="B1315" s="48"/>
      <c r="C1315" s="386" t="s">
        <v>103</v>
      </c>
      <c r="D1315" s="297"/>
      <c r="E1315" s="297"/>
      <c r="F1315" s="297"/>
      <c r="G1315" s="298"/>
      <c r="H1315" s="373" t="s">
        <v>104</v>
      </c>
      <c r="I1315" s="298"/>
      <c r="J1315" s="373" t="s">
        <v>105</v>
      </c>
      <c r="K1315" s="298"/>
      <c r="L1315" s="244">
        <v>2110.9375</v>
      </c>
      <c r="M1315" s="369">
        <v>1</v>
      </c>
      <c r="N1315" s="298"/>
      <c r="O1315" s="245">
        <f>IF(M1315=0,0,L1315/M1315)</f>
        <v>2110.9375</v>
      </c>
      <c r="P1315" s="246"/>
    </row>
    <row r="1316" spans="2:16" x14ac:dyDescent="0.25">
      <c r="B1316" s="48"/>
      <c r="C1316" s="386" t="s">
        <v>180</v>
      </c>
      <c r="D1316" s="297"/>
      <c r="E1316" s="297"/>
      <c r="F1316" s="297"/>
      <c r="G1316" s="298"/>
      <c r="H1316" s="373" t="s">
        <v>104</v>
      </c>
      <c r="I1316" s="298"/>
      <c r="J1316" s="373" t="s">
        <v>107</v>
      </c>
      <c r="K1316" s="298"/>
      <c r="L1316" s="244">
        <v>3000</v>
      </c>
      <c r="M1316" s="369">
        <f>M1338/8</f>
        <v>1</v>
      </c>
      <c r="N1316" s="298"/>
      <c r="O1316" s="245">
        <f>IF(M1316=0,0,L1316/M1316)</f>
        <v>3000</v>
      </c>
      <c r="P1316" s="246"/>
    </row>
    <row r="1317" spans="2:16" x14ac:dyDescent="0.25">
      <c r="B1317" s="48"/>
      <c r="C1317" s="408" t="s">
        <v>179</v>
      </c>
      <c r="D1317" s="303"/>
      <c r="E1317" s="303"/>
      <c r="F1317" s="303"/>
      <c r="G1317" s="304"/>
      <c r="H1317" s="393" t="s">
        <v>104</v>
      </c>
      <c r="I1317" s="304"/>
      <c r="J1317" s="393" t="s">
        <v>107</v>
      </c>
      <c r="K1317" s="304"/>
      <c r="L1317" s="247">
        <v>5000</v>
      </c>
      <c r="M1317" s="422">
        <f>M1338/8</f>
        <v>1</v>
      </c>
      <c r="N1317" s="304"/>
      <c r="O1317" s="245">
        <f>IF(M1317=0,0,L1317/M1317)</f>
        <v>5000</v>
      </c>
      <c r="P1317" s="246"/>
    </row>
    <row r="1318" spans="2:16" x14ac:dyDescent="0.25">
      <c r="B1318" s="48"/>
      <c r="C1318" s="212" t="s">
        <v>108</v>
      </c>
      <c r="D1318" s="202"/>
      <c r="E1318" s="202"/>
      <c r="F1318" s="202"/>
      <c r="G1318" s="202"/>
      <c r="H1318" s="202"/>
      <c r="I1318" s="202"/>
      <c r="J1318" s="202"/>
      <c r="K1318" s="202"/>
      <c r="L1318" s="202"/>
      <c r="M1318" s="202"/>
      <c r="N1318" s="213"/>
      <c r="O1318" s="248">
        <f>SUM(O1315:O1317)</f>
        <v>10110.9375</v>
      </c>
      <c r="P1318" s="249"/>
    </row>
    <row r="1319" spans="2:16" ht="13.5" customHeight="1" x14ac:dyDescent="0.25">
      <c r="B1319" s="48"/>
      <c r="C1319" s="383" t="s">
        <v>109</v>
      </c>
      <c r="D1319" s="344"/>
      <c r="E1319" s="344"/>
      <c r="F1319" s="344"/>
      <c r="G1319" s="344"/>
      <c r="H1319" s="344"/>
      <c r="I1319" s="344"/>
      <c r="J1319" s="344"/>
      <c r="K1319" s="344"/>
      <c r="L1319" s="344"/>
      <c r="M1319" s="344"/>
      <c r="N1319" s="344"/>
      <c r="O1319" s="384"/>
      <c r="P1319" s="59"/>
    </row>
    <row r="1320" spans="2:16" x14ac:dyDescent="0.25">
      <c r="B1320" s="48"/>
      <c r="C1320" s="363"/>
      <c r="D1320" s="359"/>
      <c r="E1320" s="359"/>
      <c r="F1320" s="359"/>
      <c r="G1320" s="359"/>
      <c r="H1320" s="359"/>
      <c r="I1320" s="359"/>
      <c r="J1320" s="359"/>
      <c r="K1320" s="359"/>
      <c r="L1320" s="359"/>
      <c r="M1320" s="359"/>
      <c r="N1320" s="359"/>
      <c r="O1320" s="362"/>
      <c r="P1320" s="59"/>
    </row>
    <row r="1321" spans="2:16" x14ac:dyDescent="0.25">
      <c r="B1321" s="48"/>
      <c r="C1321" s="385"/>
      <c r="D1321" s="342"/>
      <c r="E1321" s="342"/>
      <c r="F1321" s="342"/>
      <c r="G1321" s="342"/>
      <c r="H1321" s="342"/>
      <c r="I1321" s="342"/>
      <c r="J1321" s="342"/>
      <c r="K1321" s="342"/>
      <c r="L1321" s="342"/>
      <c r="M1321" s="342"/>
      <c r="N1321" s="342"/>
      <c r="O1321" s="350"/>
      <c r="P1321" s="59"/>
    </row>
    <row r="1322" spans="2:16" x14ac:dyDescent="0.25">
      <c r="B1322" s="48"/>
      <c r="C1322" s="401" t="s">
        <v>9</v>
      </c>
      <c r="D1322" s="308"/>
      <c r="E1322" s="308"/>
      <c r="F1322" s="308"/>
      <c r="G1322" s="308"/>
      <c r="H1322" s="308"/>
      <c r="I1322" s="308"/>
      <c r="J1322" s="317"/>
      <c r="K1322" s="215" t="s">
        <v>96</v>
      </c>
      <c r="L1322" s="208" t="s">
        <v>11</v>
      </c>
      <c r="M1322" s="394" t="s">
        <v>110</v>
      </c>
      <c r="N1322" s="317"/>
      <c r="O1322" s="24" t="s">
        <v>102</v>
      </c>
      <c r="P1322" s="60"/>
    </row>
    <row r="1323" spans="2:16" x14ac:dyDescent="0.25">
      <c r="B1323" s="48"/>
      <c r="C1323" s="386" t="s">
        <v>181</v>
      </c>
      <c r="D1323" s="297"/>
      <c r="E1323" s="297"/>
      <c r="F1323" s="297"/>
      <c r="G1323" s="297"/>
      <c r="H1323" s="297"/>
      <c r="I1323" s="297"/>
      <c r="J1323" s="298"/>
      <c r="K1323" s="165" t="s">
        <v>20</v>
      </c>
      <c r="L1323" s="250">
        <v>2.5</v>
      </c>
      <c r="M1323" s="360">
        <v>9486.3865000000005</v>
      </c>
      <c r="N1323" s="298"/>
      <c r="O1323" s="245">
        <f>L1323*M1323</f>
        <v>23715.966250000001</v>
      </c>
      <c r="P1323" s="246"/>
    </row>
    <row r="1324" spans="2:16" x14ac:dyDescent="0.25">
      <c r="B1324" s="48"/>
      <c r="C1324" s="386" t="s">
        <v>188</v>
      </c>
      <c r="D1324" s="297"/>
      <c r="E1324" s="297"/>
      <c r="F1324" s="297"/>
      <c r="G1324" s="297"/>
      <c r="H1324" s="297"/>
      <c r="I1324" s="297"/>
      <c r="J1324" s="298"/>
      <c r="K1324" s="165" t="s">
        <v>115</v>
      </c>
      <c r="L1324" s="250">
        <v>0.2</v>
      </c>
      <c r="M1324" s="360">
        <v>5991.402</v>
      </c>
      <c r="N1324" s="298"/>
      <c r="O1324" s="245">
        <f>L1324*M1324</f>
        <v>1198.2804000000001</v>
      </c>
      <c r="P1324" s="246"/>
    </row>
    <row r="1325" spans="2:16" x14ac:dyDescent="0.25">
      <c r="B1325" s="48"/>
      <c r="C1325" s="408" t="s">
        <v>183</v>
      </c>
      <c r="D1325" s="303"/>
      <c r="E1325" s="303"/>
      <c r="F1325" s="303"/>
      <c r="G1325" s="303"/>
      <c r="H1325" s="303"/>
      <c r="I1325" s="303"/>
      <c r="J1325" s="304"/>
      <c r="K1325" s="185" t="s">
        <v>29</v>
      </c>
      <c r="L1325" s="252">
        <v>0.3</v>
      </c>
      <c r="M1325" s="417">
        <v>15977.072</v>
      </c>
      <c r="N1325" s="304"/>
      <c r="O1325" s="253">
        <f>L1325*M1325</f>
        <v>4793.1215999999995</v>
      </c>
      <c r="P1325" s="246"/>
    </row>
    <row r="1326" spans="2:16" x14ac:dyDescent="0.25">
      <c r="B1326" s="48"/>
      <c r="C1326" s="212" t="s">
        <v>108</v>
      </c>
      <c r="D1326" s="202"/>
      <c r="E1326" s="202"/>
      <c r="F1326" s="202"/>
      <c r="G1326" s="202"/>
      <c r="H1326" s="202"/>
      <c r="I1326" s="202"/>
      <c r="J1326" s="202"/>
      <c r="K1326" s="202"/>
      <c r="L1326" s="202"/>
      <c r="M1326" s="202"/>
      <c r="N1326" s="213"/>
      <c r="O1326" s="254">
        <f>SUM(O1323:O1325)</f>
        <v>29707.36825</v>
      </c>
      <c r="P1326" s="246"/>
    </row>
    <row r="1327" spans="2:16" x14ac:dyDescent="0.25">
      <c r="B1327" s="48"/>
      <c r="C1327" s="383" t="s">
        <v>116</v>
      </c>
      <c r="D1327" s="344"/>
      <c r="E1327" s="344"/>
      <c r="F1327" s="344"/>
      <c r="G1327" s="344"/>
      <c r="H1327" s="344"/>
      <c r="I1327" s="344"/>
      <c r="J1327" s="344"/>
      <c r="K1327" s="344"/>
      <c r="L1327" s="344"/>
      <c r="M1327" s="344"/>
      <c r="N1327" s="344"/>
      <c r="O1327" s="384"/>
      <c r="P1327" s="59"/>
    </row>
    <row r="1328" spans="2:16" x14ac:dyDescent="0.25">
      <c r="B1328" s="48"/>
      <c r="C1328" s="363"/>
      <c r="D1328" s="359"/>
      <c r="E1328" s="359"/>
      <c r="F1328" s="359"/>
      <c r="G1328" s="359"/>
      <c r="H1328" s="359"/>
      <c r="I1328" s="359"/>
      <c r="J1328" s="359"/>
      <c r="K1328" s="359"/>
      <c r="L1328" s="359"/>
      <c r="M1328" s="359"/>
      <c r="N1328" s="359"/>
      <c r="O1328" s="362"/>
      <c r="P1328" s="59"/>
    </row>
    <row r="1329" spans="2:16" x14ac:dyDescent="0.25">
      <c r="B1329" s="48"/>
      <c r="C1329" s="385"/>
      <c r="D1329" s="342"/>
      <c r="E1329" s="342"/>
      <c r="F1329" s="342"/>
      <c r="G1329" s="342"/>
      <c r="H1329" s="342"/>
      <c r="I1329" s="342"/>
      <c r="J1329" s="342"/>
      <c r="K1329" s="342"/>
      <c r="L1329" s="342"/>
      <c r="M1329" s="342"/>
      <c r="N1329" s="342"/>
      <c r="O1329" s="350"/>
      <c r="P1329" s="59"/>
    </row>
    <row r="1330" spans="2:16" ht="28.5" customHeight="1" x14ac:dyDescent="0.25">
      <c r="B1330" s="48"/>
      <c r="C1330" s="403" t="s">
        <v>117</v>
      </c>
      <c r="D1330" s="308"/>
      <c r="E1330" s="308"/>
      <c r="F1330" s="308"/>
      <c r="G1330" s="308"/>
      <c r="H1330" s="308"/>
      <c r="I1330" s="308"/>
      <c r="J1330" s="205" t="s">
        <v>118</v>
      </c>
      <c r="K1330" s="28" t="s">
        <v>119</v>
      </c>
      <c r="L1330" s="29" t="s">
        <v>120</v>
      </c>
      <c r="M1330" s="394" t="s">
        <v>121</v>
      </c>
      <c r="N1330" s="317"/>
      <c r="O1330" s="24" t="s">
        <v>102</v>
      </c>
      <c r="P1330" s="60"/>
    </row>
    <row r="1331" spans="2:16" x14ac:dyDescent="0.25">
      <c r="B1331" s="48"/>
      <c r="C1331" s="367" t="s">
        <v>122</v>
      </c>
      <c r="D1331" s="297"/>
      <c r="E1331" s="297"/>
      <c r="F1331" s="297"/>
      <c r="G1331" s="297"/>
      <c r="H1331" s="297"/>
      <c r="I1331" s="297"/>
      <c r="J1331" s="214"/>
      <c r="K1331" s="30"/>
      <c r="L1331" s="214"/>
      <c r="M1331" s="372"/>
      <c r="N1331" s="298"/>
      <c r="O1331" s="245">
        <v>0</v>
      </c>
      <c r="P1331" s="246"/>
    </row>
    <row r="1332" spans="2:16" x14ac:dyDescent="0.25">
      <c r="B1332" s="48"/>
      <c r="C1332" s="396"/>
      <c r="D1332" s="303"/>
      <c r="E1332" s="303"/>
      <c r="F1332" s="303"/>
      <c r="G1332" s="303"/>
      <c r="H1332" s="303"/>
      <c r="I1332" s="303"/>
      <c r="J1332" s="31"/>
      <c r="K1332" s="32"/>
      <c r="L1332" s="31"/>
      <c r="M1332" s="404"/>
      <c r="N1332" s="304"/>
      <c r="O1332" s="255"/>
      <c r="P1332" s="246"/>
    </row>
    <row r="1333" spans="2:16" x14ac:dyDescent="0.25">
      <c r="B1333" s="48"/>
      <c r="C1333" s="212" t="s">
        <v>108</v>
      </c>
      <c r="D1333" s="202"/>
      <c r="E1333" s="202"/>
      <c r="F1333" s="202"/>
      <c r="G1333" s="202"/>
      <c r="H1333" s="202"/>
      <c r="I1333" s="202"/>
      <c r="J1333" s="202"/>
      <c r="K1333" s="202"/>
      <c r="L1333" s="202"/>
      <c r="M1333" s="202"/>
      <c r="N1333" s="213"/>
      <c r="O1333" s="248">
        <f>SUM(O1331:O1332)</f>
        <v>0</v>
      </c>
      <c r="P1333" s="249"/>
    </row>
    <row r="1334" spans="2:16" x14ac:dyDescent="0.25">
      <c r="B1334" s="48"/>
      <c r="C1334" s="383" t="s">
        <v>123</v>
      </c>
      <c r="D1334" s="344"/>
      <c r="E1334" s="344"/>
      <c r="F1334" s="344"/>
      <c r="G1334" s="344"/>
      <c r="H1334" s="344"/>
      <c r="I1334" s="344"/>
      <c r="J1334" s="344"/>
      <c r="K1334" s="344"/>
      <c r="L1334" s="344"/>
      <c r="M1334" s="344"/>
      <c r="N1334" s="344"/>
      <c r="O1334" s="384"/>
      <c r="P1334" s="59"/>
    </row>
    <row r="1335" spans="2:16" x14ac:dyDescent="0.25">
      <c r="B1335" s="48"/>
      <c r="C1335" s="363"/>
      <c r="D1335" s="359"/>
      <c r="E1335" s="359"/>
      <c r="F1335" s="359"/>
      <c r="G1335" s="359"/>
      <c r="H1335" s="359"/>
      <c r="I1335" s="359"/>
      <c r="J1335" s="359"/>
      <c r="K1335" s="359"/>
      <c r="L1335" s="359"/>
      <c r="M1335" s="359"/>
      <c r="N1335" s="359"/>
      <c r="O1335" s="362"/>
      <c r="P1335" s="59"/>
    </row>
    <row r="1336" spans="2:16" x14ac:dyDescent="0.25">
      <c r="B1336" s="48"/>
      <c r="C1336" s="385"/>
      <c r="D1336" s="342"/>
      <c r="E1336" s="342"/>
      <c r="F1336" s="342"/>
      <c r="G1336" s="342"/>
      <c r="H1336" s="342"/>
      <c r="I1336" s="342"/>
      <c r="J1336" s="342"/>
      <c r="K1336" s="342"/>
      <c r="L1336" s="342"/>
      <c r="M1336" s="342"/>
      <c r="N1336" s="342"/>
      <c r="O1336" s="350"/>
      <c r="P1336" s="59"/>
    </row>
    <row r="1337" spans="2:16" ht="28.5" customHeight="1" x14ac:dyDescent="0.25">
      <c r="B1337" s="48"/>
      <c r="C1337" s="403" t="s">
        <v>124</v>
      </c>
      <c r="D1337" s="308"/>
      <c r="E1337" s="308"/>
      <c r="F1337" s="308"/>
      <c r="G1337" s="308"/>
      <c r="H1337" s="308"/>
      <c r="I1337" s="308"/>
      <c r="J1337" s="208" t="s">
        <v>125</v>
      </c>
      <c r="K1337" s="28" t="s">
        <v>126</v>
      </c>
      <c r="L1337" s="205" t="s">
        <v>127</v>
      </c>
      <c r="M1337" s="381" t="s">
        <v>101</v>
      </c>
      <c r="N1337" s="317"/>
      <c r="O1337" s="33" t="s">
        <v>102</v>
      </c>
      <c r="P1337" s="61"/>
    </row>
    <row r="1338" spans="2:16" x14ac:dyDescent="0.25">
      <c r="B1338" s="48"/>
      <c r="C1338" s="395" t="s">
        <v>288</v>
      </c>
      <c r="D1338" s="297"/>
      <c r="E1338" s="297"/>
      <c r="F1338" s="297"/>
      <c r="G1338" s="297"/>
      <c r="H1338" s="297"/>
      <c r="I1338" s="297"/>
      <c r="J1338" s="186">
        <v>130000</v>
      </c>
      <c r="K1338" s="187">
        <v>0.75</v>
      </c>
      <c r="L1338" s="256">
        <f>J1338*(1+K1338)</f>
        <v>227500</v>
      </c>
      <c r="M1338" s="414">
        <v>8</v>
      </c>
      <c r="N1338" s="298"/>
      <c r="O1338" s="257">
        <f>IF(M1338=0,0,L1338/M1338)</f>
        <v>28437.5</v>
      </c>
      <c r="P1338" s="258"/>
    </row>
    <row r="1339" spans="2:16" x14ac:dyDescent="0.25">
      <c r="B1339" s="48"/>
      <c r="C1339" s="395" t="s">
        <v>129</v>
      </c>
      <c r="D1339" s="297"/>
      <c r="E1339" s="297"/>
      <c r="F1339" s="297"/>
      <c r="G1339" s="297"/>
      <c r="H1339" s="297"/>
      <c r="I1339" s="297"/>
      <c r="J1339" s="186">
        <v>63000</v>
      </c>
      <c r="K1339" s="187">
        <v>0.75</v>
      </c>
      <c r="L1339" s="256">
        <f>J1339*(1+K1339)</f>
        <v>110250</v>
      </c>
      <c r="M1339" s="414">
        <v>8</v>
      </c>
      <c r="N1339" s="298"/>
      <c r="O1339" s="257">
        <f>IF(M1339=0,0,L1339/M1339*0.81)</f>
        <v>11162.8125</v>
      </c>
      <c r="P1339" s="258"/>
    </row>
    <row r="1340" spans="2:16" x14ac:dyDescent="0.25">
      <c r="B1340" s="48"/>
      <c r="C1340" s="395"/>
      <c r="D1340" s="297"/>
      <c r="E1340" s="297"/>
      <c r="F1340" s="297"/>
      <c r="G1340" s="297"/>
      <c r="H1340" s="297"/>
      <c r="I1340" s="297"/>
      <c r="J1340" s="251"/>
      <c r="K1340" s="34"/>
      <c r="L1340" s="256"/>
      <c r="M1340" s="388"/>
      <c r="N1340" s="298"/>
      <c r="O1340" s="257"/>
      <c r="P1340" s="258"/>
    </row>
    <row r="1341" spans="2:16" x14ac:dyDescent="0.25">
      <c r="B1341" s="48"/>
      <c r="C1341" s="396"/>
      <c r="D1341" s="303"/>
      <c r="E1341" s="303"/>
      <c r="F1341" s="303"/>
      <c r="G1341" s="303"/>
      <c r="H1341" s="303"/>
      <c r="I1341" s="303"/>
      <c r="J1341" s="31"/>
      <c r="K1341" s="32"/>
      <c r="L1341" s="31"/>
      <c r="M1341" s="404"/>
      <c r="N1341" s="304"/>
      <c r="O1341" s="255"/>
      <c r="P1341" s="246"/>
    </row>
    <row r="1342" spans="2:16" x14ac:dyDescent="0.25">
      <c r="B1342" s="48"/>
      <c r="C1342" s="212" t="s">
        <v>108</v>
      </c>
      <c r="D1342" s="202"/>
      <c r="E1342" s="202"/>
      <c r="F1342" s="202"/>
      <c r="G1342" s="202"/>
      <c r="H1342" s="202"/>
      <c r="I1342" s="202"/>
      <c r="J1342" s="202"/>
      <c r="K1342" s="202"/>
      <c r="L1342" s="202"/>
      <c r="M1342" s="202"/>
      <c r="N1342" s="213"/>
      <c r="O1342" s="254">
        <f>SUM(O1338:O1341)</f>
        <v>39600.3125</v>
      </c>
      <c r="P1342" s="246"/>
    </row>
    <row r="1343" spans="2:16" x14ac:dyDescent="0.25">
      <c r="B1343" s="48"/>
      <c r="C1343" s="21"/>
      <c r="O1343" s="22"/>
      <c r="P1343" s="50"/>
    </row>
    <row r="1344" spans="2:16" x14ac:dyDescent="0.25">
      <c r="B1344" s="48"/>
      <c r="C1344" s="397" t="s">
        <v>130</v>
      </c>
      <c r="D1344" s="314"/>
      <c r="E1344" s="314"/>
      <c r="F1344" s="314"/>
      <c r="G1344" s="314"/>
      <c r="H1344" s="314"/>
      <c r="I1344" s="314"/>
      <c r="J1344" s="314"/>
      <c r="K1344" s="314"/>
      <c r="L1344" s="314"/>
      <c r="M1344" s="314"/>
      <c r="N1344" s="398"/>
      <c r="O1344" s="259">
        <f>O1318+O1326+O1333+O1342</f>
        <v>79418.61825</v>
      </c>
      <c r="P1344" s="260"/>
    </row>
    <row r="1345" spans="2:16" x14ac:dyDescent="0.25">
      <c r="B1345" s="48"/>
      <c r="C1345" s="383" t="s">
        <v>131</v>
      </c>
      <c r="D1345" s="344"/>
      <c r="E1345" s="344"/>
      <c r="F1345" s="344"/>
      <c r="G1345" s="344"/>
      <c r="H1345" s="344"/>
      <c r="I1345" s="344"/>
      <c r="J1345" s="344"/>
      <c r="K1345" s="344"/>
      <c r="L1345" s="344"/>
      <c r="M1345" s="344"/>
      <c r="N1345" s="344"/>
      <c r="O1345" s="384"/>
      <c r="P1345" s="59"/>
    </row>
    <row r="1346" spans="2:16" x14ac:dyDescent="0.25">
      <c r="B1346" s="48"/>
      <c r="C1346" s="363"/>
      <c r="D1346" s="359"/>
      <c r="E1346" s="359"/>
      <c r="F1346" s="359"/>
      <c r="G1346" s="359"/>
      <c r="H1346" s="359"/>
      <c r="I1346" s="359"/>
      <c r="J1346" s="359"/>
      <c r="K1346" s="359"/>
      <c r="L1346" s="359"/>
      <c r="M1346" s="359"/>
      <c r="N1346" s="359"/>
      <c r="O1346" s="362"/>
      <c r="P1346" s="59"/>
    </row>
    <row r="1347" spans="2:16" x14ac:dyDescent="0.25">
      <c r="B1347" s="48"/>
      <c r="C1347" s="385"/>
      <c r="D1347" s="342"/>
      <c r="E1347" s="342"/>
      <c r="F1347" s="342"/>
      <c r="G1347" s="342"/>
      <c r="H1347" s="342"/>
      <c r="I1347" s="342"/>
      <c r="J1347" s="342"/>
      <c r="K1347" s="342"/>
      <c r="L1347" s="342"/>
      <c r="M1347" s="342"/>
      <c r="N1347" s="342"/>
      <c r="O1347" s="350"/>
      <c r="P1347" s="59"/>
    </row>
    <row r="1348" spans="2:16" x14ac:dyDescent="0.25">
      <c r="B1348" s="48"/>
      <c r="C1348" s="403" t="s">
        <v>132</v>
      </c>
      <c r="D1348" s="308"/>
      <c r="E1348" s="308"/>
      <c r="F1348" s="308"/>
      <c r="G1348" s="308"/>
      <c r="H1348" s="308"/>
      <c r="I1348" s="308"/>
      <c r="J1348" s="168"/>
      <c r="K1348" s="169"/>
      <c r="L1348" s="205" t="s">
        <v>133</v>
      </c>
      <c r="M1348" s="381" t="s">
        <v>134</v>
      </c>
      <c r="N1348" s="317"/>
      <c r="O1348" s="35"/>
      <c r="P1348" s="61"/>
    </row>
    <row r="1349" spans="2:16" x14ac:dyDescent="0.25">
      <c r="B1349" s="48"/>
      <c r="C1349" s="367" t="s">
        <v>135</v>
      </c>
      <c r="D1349" s="297"/>
      <c r="E1349" s="297"/>
      <c r="F1349" s="297"/>
      <c r="G1349" s="297"/>
      <c r="H1349" s="297"/>
      <c r="I1349" s="297"/>
      <c r="J1349" s="261"/>
      <c r="K1349" s="36"/>
      <c r="L1349" s="188">
        <f>'PRESUPUESTO OFICIAL (Entidad)'!$K$68</f>
        <v>0.23201877683023656</v>
      </c>
      <c r="M1349" s="357">
        <f>L1349*$O$1344</f>
        <v>18426.610663912503</v>
      </c>
      <c r="N1349" s="298"/>
      <c r="O1349" s="262"/>
      <c r="P1349" s="263"/>
    </row>
    <row r="1350" spans="2:16" x14ac:dyDescent="0.25">
      <c r="B1350" s="48"/>
      <c r="C1350" s="25" t="s">
        <v>136</v>
      </c>
      <c r="D1350" s="26"/>
      <c r="E1350" s="26"/>
      <c r="F1350" s="26"/>
      <c r="G1350" s="26"/>
      <c r="H1350" s="26"/>
      <c r="I1350" s="26"/>
      <c r="J1350" s="261"/>
      <c r="K1350" s="36"/>
      <c r="L1350" s="188">
        <f>'PRESUPUESTO OFICIAL (Entidad)'!$K$69</f>
        <v>0.01</v>
      </c>
      <c r="M1350" s="357">
        <f>L1350*$O$1344</f>
        <v>794.18618249999997</v>
      </c>
      <c r="N1350" s="298"/>
      <c r="O1350" s="262"/>
      <c r="P1350" s="263"/>
    </row>
    <row r="1351" spans="2:16" x14ac:dyDescent="0.25">
      <c r="B1351" s="48"/>
      <c r="C1351" s="209" t="s">
        <v>137</v>
      </c>
      <c r="D1351" s="167"/>
      <c r="E1351" s="167"/>
      <c r="F1351" s="167"/>
      <c r="G1351" s="167"/>
      <c r="H1351" s="167"/>
      <c r="I1351" s="167"/>
      <c r="J1351" s="264"/>
      <c r="K1351" s="37"/>
      <c r="L1351" s="188">
        <f>'PRESUPUESTO OFICIAL (Entidad)'!$K$70</f>
        <v>2.5000000000000001E-2</v>
      </c>
      <c r="M1351" s="368">
        <f>L1351*$O$1344</f>
        <v>1985.46545625</v>
      </c>
      <c r="N1351" s="304"/>
      <c r="O1351" s="262"/>
      <c r="P1351" s="263"/>
    </row>
    <row r="1352" spans="2:16" x14ac:dyDescent="0.25">
      <c r="B1352" s="48"/>
      <c r="C1352" s="419" t="s">
        <v>108</v>
      </c>
      <c r="D1352" s="314"/>
      <c r="E1352" s="314"/>
      <c r="F1352" s="314"/>
      <c r="G1352" s="314"/>
      <c r="H1352" s="314"/>
      <c r="I1352" s="314"/>
      <c r="J1352" s="314"/>
      <c r="K1352" s="314"/>
      <c r="L1352" s="314"/>
      <c r="M1352" s="314"/>
      <c r="N1352" s="398"/>
      <c r="O1352" s="265">
        <f>SUM(M1349:M1351)</f>
        <v>21206.262302662504</v>
      </c>
      <c r="P1352" s="266"/>
    </row>
    <row r="1353" spans="2:16" x14ac:dyDescent="0.25">
      <c r="B1353" s="48"/>
      <c r="C1353" s="21"/>
      <c r="O1353" s="22"/>
      <c r="P1353" s="50"/>
    </row>
    <row r="1354" spans="2:16" x14ac:dyDescent="0.25">
      <c r="B1354" s="48"/>
      <c r="C1354" s="397" t="s">
        <v>138</v>
      </c>
      <c r="D1354" s="314"/>
      <c r="E1354" s="314"/>
      <c r="F1354" s="314"/>
      <c r="G1354" s="314"/>
      <c r="H1354" s="314"/>
      <c r="I1354" s="314"/>
      <c r="J1354" s="314"/>
      <c r="K1354" s="314"/>
      <c r="L1354" s="314"/>
      <c r="M1354" s="314"/>
      <c r="N1354" s="398"/>
      <c r="O1354" s="267">
        <f>ROUND(O1344+O1352,0)</f>
        <v>100625</v>
      </c>
      <c r="P1354" s="266"/>
    </row>
    <row r="1355" spans="2:16" x14ac:dyDescent="0.25">
      <c r="B1355" s="48"/>
      <c r="C1355" s="18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20"/>
      <c r="P1355" s="50"/>
    </row>
    <row r="1356" spans="2:16" x14ac:dyDescent="0.25">
      <c r="B1356" s="48"/>
      <c r="C1356" s="21"/>
      <c r="O1356" s="22"/>
      <c r="P1356" s="50"/>
    </row>
    <row r="1357" spans="2:16" x14ac:dyDescent="0.25">
      <c r="B1357" s="48"/>
      <c r="C1357" s="21"/>
      <c r="O1357" s="22"/>
      <c r="P1357" s="50"/>
    </row>
    <row r="1358" spans="2:16" x14ac:dyDescent="0.25">
      <c r="B1358" s="48"/>
      <c r="C1358" s="21"/>
      <c r="H1358" s="38" t="s">
        <v>139</v>
      </c>
      <c r="I1358" s="38"/>
      <c r="J1358" s="38"/>
      <c r="K1358" s="38"/>
      <c r="O1358" s="22"/>
      <c r="P1358" s="50"/>
    </row>
    <row r="1359" spans="2:16" x14ac:dyDescent="0.25">
      <c r="B1359" s="48"/>
      <c r="C1359" s="21"/>
      <c r="H1359" s="38" t="s">
        <v>140</v>
      </c>
      <c r="O1359" s="22"/>
      <c r="P1359" s="50"/>
    </row>
    <row r="1360" spans="2:16" x14ac:dyDescent="0.25">
      <c r="B1360" s="48"/>
      <c r="C1360" s="21"/>
      <c r="H1360" s="38" t="s">
        <v>141</v>
      </c>
      <c r="O1360" s="22"/>
      <c r="P1360" s="50"/>
    </row>
    <row r="1361" spans="2:16" x14ac:dyDescent="0.25">
      <c r="B1361" s="48"/>
      <c r="C1361" s="9"/>
      <c r="D1361" s="39"/>
      <c r="E1361" s="39"/>
      <c r="F1361" s="39"/>
      <c r="G1361" s="39"/>
      <c r="H1361" s="38" t="s">
        <v>142</v>
      </c>
      <c r="I1361" s="39"/>
      <c r="J1361" s="39"/>
      <c r="K1361" s="39"/>
      <c r="L1361" s="39"/>
      <c r="M1361" s="39"/>
      <c r="N1361" s="39"/>
      <c r="O1361" s="40"/>
      <c r="P1361" s="55"/>
    </row>
    <row r="1362" spans="2:16" x14ac:dyDescent="0.25">
      <c r="B1362" s="48"/>
      <c r="C1362" s="21"/>
      <c r="H1362" s="204" t="s">
        <v>143</v>
      </c>
      <c r="O1362" s="22"/>
      <c r="P1362" s="50"/>
    </row>
    <row r="1363" spans="2:16" x14ac:dyDescent="0.25">
      <c r="B1363" s="48"/>
      <c r="C1363" s="41" t="s">
        <v>144</v>
      </c>
      <c r="D1363" s="166"/>
      <c r="E1363" s="166"/>
      <c r="F1363" s="166"/>
      <c r="G1363" s="166"/>
      <c r="H1363" s="166"/>
      <c r="I1363" s="166"/>
      <c r="J1363" s="166"/>
      <c r="K1363" s="166"/>
      <c r="L1363" s="166"/>
      <c r="M1363" s="166"/>
      <c r="N1363" s="166"/>
      <c r="O1363" s="42"/>
      <c r="P1363" s="50"/>
    </row>
    <row r="1364" spans="2:16" x14ac:dyDescent="0.25">
      <c r="B1364" s="48"/>
      <c r="C1364" s="374"/>
      <c r="D1364" s="297"/>
      <c r="E1364" s="297"/>
      <c r="F1364" s="297"/>
      <c r="G1364" s="297"/>
      <c r="H1364" s="297"/>
      <c r="I1364" s="297"/>
      <c r="J1364" s="297"/>
      <c r="K1364" s="297"/>
      <c r="L1364" s="297"/>
      <c r="M1364" s="297"/>
      <c r="N1364" s="297"/>
      <c r="O1364" s="355"/>
      <c r="P1364" s="55"/>
    </row>
    <row r="1365" spans="2:16" x14ac:dyDescent="0.25">
      <c r="B1365" s="48"/>
      <c r="C1365" s="374"/>
      <c r="D1365" s="297"/>
      <c r="E1365" s="297"/>
      <c r="F1365" s="297"/>
      <c r="G1365" s="297"/>
      <c r="H1365" s="297"/>
      <c r="I1365" s="297"/>
      <c r="J1365" s="297"/>
      <c r="K1365" s="297"/>
      <c r="L1365" s="297"/>
      <c r="M1365" s="297"/>
      <c r="N1365" s="297"/>
      <c r="O1365" s="355"/>
      <c r="P1365" s="55"/>
    </row>
    <row r="1366" spans="2:16" x14ac:dyDescent="0.25">
      <c r="B1366" s="48"/>
      <c r="C1366" s="9"/>
      <c r="D1366" s="39"/>
      <c r="E1366" s="39"/>
      <c r="F1366" s="39"/>
      <c r="G1366" s="39"/>
      <c r="H1366" s="39"/>
      <c r="I1366" s="39"/>
      <c r="J1366" s="39"/>
      <c r="K1366" s="39"/>
      <c r="L1366" s="39"/>
      <c r="M1366" s="39"/>
      <c r="N1366" s="39"/>
      <c r="O1366" s="40"/>
      <c r="P1366" s="55"/>
    </row>
    <row r="1367" spans="2:16" x14ac:dyDescent="0.25">
      <c r="B1367" s="48"/>
      <c r="C1367" s="43" t="s">
        <v>145</v>
      </c>
      <c r="D1367" s="39"/>
      <c r="E1367" s="39"/>
      <c r="F1367" s="39"/>
      <c r="G1367" s="39"/>
      <c r="H1367" s="39"/>
      <c r="I1367" s="39"/>
      <c r="J1367" s="39"/>
      <c r="K1367" s="39"/>
      <c r="L1367" s="39"/>
      <c r="M1367" s="39"/>
      <c r="N1367" s="39"/>
      <c r="O1367" s="40"/>
      <c r="P1367" s="55"/>
    </row>
    <row r="1368" spans="2:16" ht="12.75" customHeight="1" x14ac:dyDescent="0.25">
      <c r="B1368" s="48"/>
      <c r="C1368" s="366" t="s">
        <v>146</v>
      </c>
      <c r="D1368" s="359"/>
      <c r="E1368" s="359"/>
      <c r="F1368" s="359"/>
      <c r="G1368" s="359"/>
      <c r="H1368" s="359"/>
      <c r="I1368" s="359"/>
      <c r="J1368" s="359"/>
      <c r="K1368" s="359"/>
      <c r="L1368" s="359"/>
      <c r="M1368" s="359"/>
      <c r="N1368" s="359"/>
      <c r="O1368" s="362"/>
      <c r="P1368" s="62"/>
    </row>
    <row r="1369" spans="2:16" ht="28.5" customHeight="1" x14ac:dyDescent="0.25">
      <c r="B1369" s="48"/>
      <c r="C1369" s="363"/>
      <c r="D1369" s="359"/>
      <c r="E1369" s="359"/>
      <c r="F1369" s="359"/>
      <c r="G1369" s="359"/>
      <c r="H1369" s="359"/>
      <c r="I1369" s="359"/>
      <c r="J1369" s="359"/>
      <c r="K1369" s="359"/>
      <c r="L1369" s="359"/>
      <c r="M1369" s="359"/>
      <c r="N1369" s="359"/>
      <c r="O1369" s="362"/>
      <c r="P1369" s="62"/>
    </row>
    <row r="1370" spans="2:16" ht="12.9" customHeight="1" x14ac:dyDescent="0.25">
      <c r="B1370" s="48"/>
      <c r="C1370" s="361" t="s">
        <v>147</v>
      </c>
      <c r="D1370" s="359"/>
      <c r="E1370" s="359"/>
      <c r="F1370" s="359"/>
      <c r="G1370" s="359"/>
      <c r="H1370" s="359"/>
      <c r="I1370" s="359"/>
      <c r="J1370" s="359"/>
      <c r="K1370" s="359"/>
      <c r="L1370" s="359"/>
      <c r="M1370" s="359"/>
      <c r="N1370" s="359"/>
      <c r="O1370" s="362"/>
      <c r="P1370" s="62"/>
    </row>
    <row r="1371" spans="2:16" ht="32.25" customHeight="1" x14ac:dyDescent="0.25">
      <c r="B1371" s="48"/>
      <c r="C1371" s="363"/>
      <c r="D1371" s="359"/>
      <c r="E1371" s="359"/>
      <c r="F1371" s="359"/>
      <c r="G1371" s="359"/>
      <c r="H1371" s="359"/>
      <c r="I1371" s="359"/>
      <c r="J1371" s="359"/>
      <c r="K1371" s="359"/>
      <c r="L1371" s="359"/>
      <c r="M1371" s="359"/>
      <c r="N1371" s="359"/>
      <c r="O1371" s="362"/>
      <c r="P1371" s="62"/>
    </row>
    <row r="1372" spans="2:16" x14ac:dyDescent="0.25">
      <c r="B1372" s="48"/>
      <c r="C1372" s="9"/>
      <c r="D1372" s="39"/>
      <c r="E1372" s="39"/>
      <c r="F1372" s="39"/>
      <c r="G1372" s="39"/>
      <c r="H1372" s="39"/>
      <c r="I1372" s="39"/>
      <c r="J1372" s="39"/>
      <c r="K1372" s="39"/>
      <c r="L1372" s="39"/>
      <c r="M1372" s="39"/>
      <c r="N1372" s="39"/>
      <c r="O1372" s="40"/>
      <c r="P1372" s="55"/>
    </row>
    <row r="1373" spans="2:16" x14ac:dyDescent="0.25">
      <c r="B1373" s="48"/>
      <c r="C1373" s="21"/>
      <c r="H1373" s="38" t="s">
        <v>139</v>
      </c>
      <c r="O1373" s="22"/>
      <c r="P1373" s="50"/>
    </row>
    <row r="1374" spans="2:16" x14ac:dyDescent="0.25">
      <c r="B1374" s="48"/>
      <c r="C1374" s="21"/>
      <c r="H1374" s="204" t="s">
        <v>140</v>
      </c>
      <c r="I1374" s="26"/>
      <c r="J1374" s="26"/>
      <c r="K1374" s="26"/>
      <c r="O1374" s="22"/>
      <c r="P1374" s="50"/>
    </row>
    <row r="1375" spans="2:16" x14ac:dyDescent="0.25">
      <c r="B1375" s="48"/>
      <c r="C1375" s="21"/>
      <c r="H1375" s="204" t="s">
        <v>148</v>
      </c>
      <c r="I1375" s="216"/>
      <c r="J1375" s="216"/>
      <c r="K1375" s="216"/>
      <c r="O1375" s="22"/>
      <c r="P1375" s="50"/>
    </row>
    <row r="1376" spans="2:16" x14ac:dyDescent="0.25">
      <c r="B1376" s="48"/>
      <c r="C1376" s="44"/>
      <c r="D1376" s="39"/>
      <c r="E1376" s="39"/>
      <c r="F1376" s="39"/>
      <c r="G1376" s="39"/>
      <c r="H1376" s="204" t="s">
        <v>142</v>
      </c>
      <c r="L1376" s="39"/>
      <c r="M1376" s="39"/>
      <c r="N1376" s="39"/>
      <c r="O1376" s="40"/>
      <c r="P1376" s="55"/>
    </row>
    <row r="1377" spans="2:16" ht="17.25" customHeight="1" x14ac:dyDescent="0.25">
      <c r="B1377" s="48"/>
      <c r="C1377" s="44"/>
      <c r="D1377" s="216"/>
      <c r="E1377" s="216"/>
      <c r="K1377" s="409"/>
      <c r="L1377" s="359"/>
      <c r="M1377" s="359"/>
      <c r="N1377" s="359"/>
      <c r="O1377" s="362"/>
      <c r="P1377" s="63"/>
    </row>
    <row r="1378" spans="2:16" ht="18.75" customHeight="1" x14ac:dyDescent="0.25">
      <c r="B1378" s="48"/>
      <c r="C1378" s="420"/>
      <c r="D1378" s="342"/>
      <c r="E1378" s="342"/>
      <c r="F1378" s="32"/>
      <c r="G1378" s="32"/>
      <c r="H1378" s="32"/>
      <c r="I1378" s="32"/>
      <c r="J1378" s="32"/>
      <c r="K1378" s="342"/>
      <c r="L1378" s="342"/>
      <c r="M1378" s="342"/>
      <c r="N1378" s="342"/>
      <c r="O1378" s="350"/>
      <c r="P1378" s="63"/>
    </row>
    <row r="1379" spans="2:16" x14ac:dyDescent="0.25">
      <c r="B1379" s="64"/>
      <c r="C1379" s="65"/>
      <c r="D1379" s="65"/>
      <c r="E1379" s="65"/>
      <c r="F1379" s="65"/>
      <c r="G1379" s="65"/>
      <c r="H1379" s="65"/>
      <c r="I1379" s="65"/>
      <c r="J1379" s="65"/>
      <c r="K1379" s="65"/>
      <c r="L1379" s="65"/>
      <c r="M1379" s="65"/>
      <c r="N1379" s="65"/>
      <c r="O1379" s="65"/>
      <c r="P1379" s="66"/>
    </row>
    <row r="1381" spans="2:16" x14ac:dyDescent="0.25">
      <c r="B1381" s="45"/>
      <c r="C1381" s="46"/>
      <c r="D1381" s="46"/>
      <c r="E1381" s="46"/>
      <c r="F1381" s="46"/>
      <c r="G1381" s="46"/>
      <c r="H1381" s="46"/>
      <c r="I1381" s="46"/>
      <c r="J1381" s="46"/>
      <c r="K1381" s="46"/>
      <c r="L1381" s="46"/>
      <c r="M1381" s="46"/>
      <c r="N1381" s="46"/>
      <c r="O1381" s="46"/>
      <c r="P1381" s="47"/>
    </row>
    <row r="1382" spans="2:16" ht="48" customHeight="1" x14ac:dyDescent="0.25">
      <c r="B1382" s="48"/>
      <c r="C1382" s="410" t="s">
        <v>80</v>
      </c>
      <c r="D1382" s="297"/>
      <c r="E1382" s="297"/>
      <c r="F1382" s="297"/>
      <c r="G1382" s="297"/>
      <c r="H1382" s="297"/>
      <c r="I1382" s="297"/>
      <c r="J1382" s="297"/>
      <c r="K1382" s="297"/>
      <c r="L1382" s="297"/>
      <c r="M1382" s="297"/>
      <c r="N1382" s="297"/>
      <c r="O1382" s="298"/>
      <c r="P1382" s="49"/>
    </row>
    <row r="1383" spans="2:16" x14ac:dyDescent="0.25">
      <c r="B1383" s="48"/>
      <c r="P1383" s="50"/>
    </row>
    <row r="1384" spans="2:16" x14ac:dyDescent="0.25">
      <c r="B1384" s="48"/>
      <c r="C1384" s="399"/>
      <c r="D1384" s="416"/>
      <c r="E1384" s="344"/>
      <c r="F1384" s="344"/>
      <c r="G1384" s="344"/>
      <c r="H1384" s="344"/>
      <c r="I1384" s="344"/>
      <c r="J1384" s="344"/>
      <c r="K1384" s="345"/>
      <c r="L1384" s="402"/>
      <c r="M1384" s="344"/>
      <c r="N1384" s="344"/>
      <c r="O1384" s="384"/>
      <c r="P1384" s="51"/>
    </row>
    <row r="1385" spans="2:16" x14ac:dyDescent="0.25">
      <c r="B1385" s="48"/>
      <c r="C1385" s="400"/>
      <c r="D1385" s="358" t="s">
        <v>81</v>
      </c>
      <c r="E1385" s="359"/>
      <c r="F1385" s="359"/>
      <c r="G1385" s="359"/>
      <c r="H1385" s="359"/>
      <c r="I1385" s="359"/>
      <c r="J1385" s="359"/>
      <c r="K1385" s="353"/>
      <c r="L1385" s="378"/>
      <c r="M1385" s="311"/>
      <c r="N1385" s="311"/>
      <c r="O1385" s="348"/>
      <c r="P1385" s="51"/>
    </row>
    <row r="1386" spans="2:16" x14ac:dyDescent="0.25">
      <c r="B1386" s="48"/>
      <c r="C1386" s="400"/>
      <c r="D1386" s="358"/>
      <c r="E1386" s="359"/>
      <c r="F1386" s="359"/>
      <c r="G1386" s="359"/>
      <c r="H1386" s="359"/>
      <c r="I1386" s="359"/>
      <c r="J1386" s="359"/>
      <c r="K1386" s="353"/>
      <c r="L1386" s="382" t="s">
        <v>82</v>
      </c>
      <c r="M1386" s="375"/>
      <c r="N1386" s="376"/>
      <c r="O1386" s="377"/>
      <c r="P1386" s="51"/>
    </row>
    <row r="1387" spans="2:16" x14ac:dyDescent="0.25">
      <c r="B1387" s="48"/>
      <c r="C1387" s="400"/>
      <c r="D1387" s="358" t="s">
        <v>83</v>
      </c>
      <c r="E1387" s="359"/>
      <c r="F1387" s="359"/>
      <c r="G1387" s="359"/>
      <c r="H1387" s="359"/>
      <c r="I1387" s="359"/>
      <c r="J1387" s="359"/>
      <c r="K1387" s="353"/>
      <c r="L1387" s="325"/>
      <c r="M1387" s="378"/>
      <c r="N1387" s="311"/>
      <c r="O1387" s="348"/>
      <c r="P1387" s="52"/>
    </row>
    <row r="1388" spans="2:16" ht="12.75" customHeight="1" x14ac:dyDescent="0.25">
      <c r="B1388" s="48"/>
      <c r="C1388" s="400"/>
      <c r="D1388" s="389"/>
      <c r="E1388" s="359"/>
      <c r="F1388" s="359"/>
      <c r="G1388" s="359"/>
      <c r="H1388" s="359"/>
      <c r="I1388" s="359"/>
      <c r="J1388" s="359"/>
      <c r="K1388" s="353"/>
      <c r="L1388" s="379" t="s">
        <v>84</v>
      </c>
      <c r="M1388" s="379">
        <v>16</v>
      </c>
      <c r="N1388" s="379" t="s">
        <v>85</v>
      </c>
      <c r="O1388" s="364">
        <v>26</v>
      </c>
      <c r="P1388" s="51"/>
    </row>
    <row r="1389" spans="2:16" x14ac:dyDescent="0.25">
      <c r="B1389" s="48"/>
      <c r="C1389" s="400"/>
      <c r="D1389" s="390"/>
      <c r="E1389" s="359"/>
      <c r="F1389" s="359"/>
      <c r="G1389" s="359"/>
      <c r="H1389" s="359"/>
      <c r="I1389" s="359"/>
      <c r="J1389" s="359"/>
      <c r="K1389" s="353"/>
      <c r="L1389" s="380"/>
      <c r="M1389" s="380"/>
      <c r="N1389" s="380"/>
      <c r="O1389" s="365"/>
      <c r="P1389" s="51"/>
    </row>
    <row r="1390" spans="2:16" x14ac:dyDescent="0.25">
      <c r="B1390" s="48"/>
      <c r="C1390" s="400"/>
      <c r="D1390" s="358" t="s">
        <v>86</v>
      </c>
      <c r="E1390" s="359"/>
      <c r="F1390" s="359"/>
      <c r="G1390" s="359"/>
      <c r="H1390" s="359"/>
      <c r="I1390" s="359"/>
      <c r="J1390" s="359"/>
      <c r="K1390" s="353"/>
      <c r="L1390" s="380"/>
      <c r="M1390" s="380"/>
      <c r="N1390" s="380"/>
      <c r="O1390" s="365"/>
      <c r="P1390" s="51"/>
    </row>
    <row r="1391" spans="2:16" x14ac:dyDescent="0.25">
      <c r="B1391" s="48"/>
      <c r="C1391" s="1"/>
      <c r="D1391" s="2"/>
      <c r="E1391" s="2"/>
      <c r="F1391" s="2"/>
      <c r="G1391" s="2"/>
      <c r="H1391" s="2"/>
      <c r="I1391" s="2"/>
      <c r="J1391" s="2"/>
      <c r="K1391" s="2"/>
      <c r="L1391" s="2"/>
      <c r="M1391" s="3"/>
      <c r="N1391" s="3"/>
      <c r="O1391" s="4"/>
      <c r="P1391" s="53"/>
    </row>
    <row r="1392" spans="2:16" x14ac:dyDescent="0.25">
      <c r="B1392" s="48"/>
      <c r="C1392" s="5"/>
      <c r="D1392" s="171"/>
      <c r="E1392" s="171"/>
      <c r="F1392" s="171"/>
      <c r="G1392" s="171"/>
      <c r="H1392" s="171"/>
      <c r="I1392" s="171"/>
      <c r="J1392" s="171"/>
      <c r="K1392" s="171"/>
      <c r="L1392" s="6" t="s">
        <v>87</v>
      </c>
      <c r="M1392" s="7" t="s">
        <v>88</v>
      </c>
      <c r="N1392" s="7" t="s">
        <v>89</v>
      </c>
      <c r="O1392" s="8" t="s">
        <v>90</v>
      </c>
      <c r="P1392" s="52"/>
    </row>
    <row r="1393" spans="2:16" x14ac:dyDescent="0.25">
      <c r="B1393" s="48"/>
      <c r="C1393" s="9"/>
      <c r="D1393" s="170"/>
      <c r="E1393" s="170"/>
      <c r="F1393" s="170"/>
      <c r="G1393" s="170"/>
      <c r="H1393" s="170"/>
      <c r="I1393" s="170"/>
      <c r="J1393" s="170"/>
      <c r="K1393" s="170"/>
      <c r="L1393" s="10"/>
      <c r="M1393" s="11"/>
      <c r="N1393" s="11"/>
      <c r="O1393" s="12"/>
      <c r="P1393" s="54"/>
    </row>
    <row r="1394" spans="2:16" ht="18" customHeight="1" x14ac:dyDescent="0.25">
      <c r="B1394" s="48"/>
      <c r="C1394" s="391" t="s">
        <v>91</v>
      </c>
      <c r="D1394" s="359"/>
      <c r="E1394" s="359"/>
      <c r="F1394" s="359"/>
      <c r="G1394" s="170" t="s">
        <v>92</v>
      </c>
      <c r="H1394" s="170"/>
      <c r="I1394" s="170" t="s">
        <v>93</v>
      </c>
      <c r="K1394" s="170"/>
      <c r="L1394" s="10"/>
      <c r="O1394" s="13"/>
      <c r="P1394" s="54"/>
    </row>
    <row r="1395" spans="2:16" x14ac:dyDescent="0.25">
      <c r="B1395" s="48"/>
      <c r="C1395" s="14"/>
      <c r="D1395" s="15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6"/>
      <c r="P1395" s="55"/>
    </row>
    <row r="1396" spans="2:16" x14ac:dyDescent="0.25">
      <c r="B1396" s="48"/>
      <c r="C1396" s="209"/>
      <c r="D1396" s="167"/>
      <c r="E1396" s="167"/>
      <c r="F1396" s="167"/>
      <c r="G1396" s="167"/>
      <c r="H1396" s="167"/>
      <c r="I1396" s="167"/>
      <c r="J1396" s="167"/>
      <c r="K1396" s="167"/>
      <c r="L1396" s="167"/>
      <c r="M1396" s="167"/>
      <c r="N1396" s="167"/>
      <c r="O1396" s="17"/>
      <c r="P1396" s="50"/>
    </row>
    <row r="1397" spans="2:16" x14ac:dyDescent="0.25">
      <c r="B1397" s="48"/>
      <c r="C1397" s="18"/>
      <c r="D1397" s="19"/>
      <c r="E1397" s="19"/>
      <c r="F1397" s="19"/>
      <c r="G1397" s="19"/>
      <c r="H1397" s="19"/>
      <c r="K1397" s="19"/>
      <c r="L1397" s="19"/>
      <c r="M1397" s="19"/>
      <c r="N1397" s="19"/>
      <c r="O1397" s="20"/>
      <c r="P1397" s="50"/>
    </row>
    <row r="1398" spans="2:16" x14ac:dyDescent="0.25">
      <c r="B1398" s="48"/>
      <c r="C1398" s="411" t="s">
        <v>94</v>
      </c>
      <c r="D1398" s="412"/>
      <c r="E1398" s="412"/>
      <c r="F1398" s="412"/>
      <c r="G1398" s="412"/>
      <c r="H1398" s="412"/>
      <c r="I1398" s="412"/>
      <c r="J1398" s="412"/>
      <c r="K1398" s="412"/>
      <c r="L1398" s="412"/>
      <c r="M1398" s="412"/>
      <c r="N1398" s="412"/>
      <c r="O1398" s="413"/>
      <c r="P1398" s="56"/>
    </row>
    <row r="1399" spans="2:16" x14ac:dyDescent="0.25">
      <c r="B1399" s="48"/>
      <c r="C1399" s="21"/>
      <c r="O1399" s="22"/>
      <c r="P1399" s="50"/>
    </row>
    <row r="1400" spans="2:16" x14ac:dyDescent="0.25">
      <c r="B1400" s="48"/>
      <c r="C1400" s="206" t="s">
        <v>95</v>
      </c>
      <c r="D1400" s="418" t="s">
        <v>9</v>
      </c>
      <c r="E1400" s="308"/>
      <c r="F1400" s="308"/>
      <c r="G1400" s="308"/>
      <c r="H1400" s="308"/>
      <c r="I1400" s="308"/>
      <c r="J1400" s="308"/>
      <c r="K1400" s="308"/>
      <c r="L1400" s="309"/>
      <c r="M1400" s="415" t="s">
        <v>96</v>
      </c>
      <c r="N1400" s="309"/>
      <c r="O1400" s="206" t="s">
        <v>11</v>
      </c>
      <c r="P1400" s="57"/>
    </row>
    <row r="1401" spans="2:16" ht="30" customHeight="1" x14ac:dyDescent="0.25">
      <c r="B1401" s="48"/>
      <c r="C1401" s="210">
        <f>'PRESUPUESTO OFICIAL (Entidad)'!D35</f>
        <v>4.2</v>
      </c>
      <c r="D1401" s="406" t="str">
        <f>'PRESUPUESTO OFICIAL (Entidad)'!G35</f>
        <v xml:space="preserve">Cubierta en teja colonial UPVC </v>
      </c>
      <c r="E1401" s="303"/>
      <c r="F1401" s="303"/>
      <c r="G1401" s="303"/>
      <c r="H1401" s="303"/>
      <c r="I1401" s="303"/>
      <c r="J1401" s="303"/>
      <c r="K1401" s="303"/>
      <c r="L1401" s="371"/>
      <c r="M1401" s="370" t="str">
        <f>'PRESUPUESTO OFICIAL (Entidad)'!H35</f>
        <v>m2</v>
      </c>
      <c r="N1401" s="371"/>
      <c r="O1401" s="23">
        <f>'PRESUPUESTO OFICIAL (Entidad)'!I35</f>
        <v>25</v>
      </c>
      <c r="P1401" s="58"/>
    </row>
    <row r="1402" spans="2:16" x14ac:dyDescent="0.25">
      <c r="B1402" s="48"/>
      <c r="C1402" s="383" t="s">
        <v>97</v>
      </c>
      <c r="D1402" s="344"/>
      <c r="E1402" s="344"/>
      <c r="F1402" s="344"/>
      <c r="G1402" s="344"/>
      <c r="H1402" s="344"/>
      <c r="I1402" s="344"/>
      <c r="J1402" s="344"/>
      <c r="K1402" s="344"/>
      <c r="L1402" s="344"/>
      <c r="M1402" s="344"/>
      <c r="N1402" s="344"/>
      <c r="O1402" s="384"/>
      <c r="P1402" s="59"/>
    </row>
    <row r="1403" spans="2:16" x14ac:dyDescent="0.25">
      <c r="B1403" s="48"/>
      <c r="C1403" s="363"/>
      <c r="D1403" s="359"/>
      <c r="E1403" s="359"/>
      <c r="F1403" s="359"/>
      <c r="G1403" s="359"/>
      <c r="H1403" s="359"/>
      <c r="I1403" s="359"/>
      <c r="J1403" s="359"/>
      <c r="K1403" s="359"/>
      <c r="L1403" s="359"/>
      <c r="M1403" s="359"/>
      <c r="N1403" s="359"/>
      <c r="O1403" s="362"/>
      <c r="P1403" s="59"/>
    </row>
    <row r="1404" spans="2:16" x14ac:dyDescent="0.25">
      <c r="B1404" s="48"/>
      <c r="C1404" s="385"/>
      <c r="D1404" s="342"/>
      <c r="E1404" s="342"/>
      <c r="F1404" s="342"/>
      <c r="G1404" s="342"/>
      <c r="H1404" s="342"/>
      <c r="I1404" s="342"/>
      <c r="J1404" s="342"/>
      <c r="K1404" s="342"/>
      <c r="L1404" s="342"/>
      <c r="M1404" s="342"/>
      <c r="N1404" s="342"/>
      <c r="O1404" s="350"/>
      <c r="P1404" s="59"/>
    </row>
    <row r="1405" spans="2:16" x14ac:dyDescent="0.25">
      <c r="B1405" s="48"/>
      <c r="C1405" s="401" t="s">
        <v>9</v>
      </c>
      <c r="D1405" s="308"/>
      <c r="E1405" s="308"/>
      <c r="F1405" s="308"/>
      <c r="G1405" s="317"/>
      <c r="H1405" s="387" t="s">
        <v>98</v>
      </c>
      <c r="I1405" s="308"/>
      <c r="J1405" s="405" t="s">
        <v>99</v>
      </c>
      <c r="K1405" s="312"/>
      <c r="L1405" s="208" t="s">
        <v>100</v>
      </c>
      <c r="M1405" s="394" t="s">
        <v>101</v>
      </c>
      <c r="N1405" s="317"/>
      <c r="O1405" s="24" t="s">
        <v>102</v>
      </c>
      <c r="P1405" s="60"/>
    </row>
    <row r="1406" spans="2:16" x14ac:dyDescent="0.25">
      <c r="B1406" s="48"/>
      <c r="C1406" s="386" t="s">
        <v>103</v>
      </c>
      <c r="D1406" s="297"/>
      <c r="E1406" s="297"/>
      <c r="F1406" s="297"/>
      <c r="G1406" s="298"/>
      <c r="H1406" s="373" t="s">
        <v>104</v>
      </c>
      <c r="I1406" s="298"/>
      <c r="J1406" s="373" t="s">
        <v>105</v>
      </c>
      <c r="K1406" s="298"/>
      <c r="L1406" s="244">
        <v>2162.5</v>
      </c>
      <c r="M1406" s="369">
        <v>1</v>
      </c>
      <c r="N1406" s="298"/>
      <c r="O1406" s="245">
        <f>IF(M1406=0,0,L1406/M1406)</f>
        <v>2162.5</v>
      </c>
      <c r="P1406" s="246"/>
    </row>
    <row r="1407" spans="2:16" x14ac:dyDescent="0.25">
      <c r="B1407" s="48"/>
      <c r="C1407" s="386" t="s">
        <v>180</v>
      </c>
      <c r="D1407" s="297"/>
      <c r="E1407" s="297"/>
      <c r="F1407" s="297"/>
      <c r="G1407" s="298"/>
      <c r="H1407" s="373" t="s">
        <v>104</v>
      </c>
      <c r="I1407" s="298"/>
      <c r="J1407" s="373" t="s">
        <v>107</v>
      </c>
      <c r="K1407" s="298"/>
      <c r="L1407" s="244">
        <v>3000</v>
      </c>
      <c r="M1407" s="369">
        <f>M1429/8</f>
        <v>0.875</v>
      </c>
      <c r="N1407" s="298"/>
      <c r="O1407" s="245">
        <f>IF(M1407=0,0,L1407/M1407)</f>
        <v>3428.5714285714284</v>
      </c>
      <c r="P1407" s="246"/>
    </row>
    <row r="1408" spans="2:16" x14ac:dyDescent="0.25">
      <c r="B1408" s="48"/>
      <c r="C1408" s="408"/>
      <c r="D1408" s="303"/>
      <c r="E1408" s="303"/>
      <c r="F1408" s="303"/>
      <c r="G1408" s="304"/>
      <c r="H1408" s="393"/>
      <c r="I1408" s="304"/>
      <c r="J1408" s="393"/>
      <c r="K1408" s="304"/>
      <c r="L1408" s="247"/>
      <c r="M1408" s="407"/>
      <c r="N1408" s="304"/>
      <c r="O1408" s="245"/>
      <c r="P1408" s="246"/>
    </row>
    <row r="1409" spans="2:16" x14ac:dyDescent="0.25">
      <c r="B1409" s="48"/>
      <c r="C1409" s="212" t="s">
        <v>108</v>
      </c>
      <c r="D1409" s="202"/>
      <c r="E1409" s="202"/>
      <c r="F1409" s="202"/>
      <c r="G1409" s="202"/>
      <c r="H1409" s="202"/>
      <c r="I1409" s="202"/>
      <c r="J1409" s="202"/>
      <c r="K1409" s="202"/>
      <c r="L1409" s="202"/>
      <c r="M1409" s="202"/>
      <c r="N1409" s="213"/>
      <c r="O1409" s="248">
        <f>SUM(O1406:O1408)</f>
        <v>5591.0714285714284</v>
      </c>
      <c r="P1409" s="249"/>
    </row>
    <row r="1410" spans="2:16" ht="13.5" customHeight="1" x14ac:dyDescent="0.25">
      <c r="B1410" s="48"/>
      <c r="C1410" s="383" t="s">
        <v>109</v>
      </c>
      <c r="D1410" s="344"/>
      <c r="E1410" s="344"/>
      <c r="F1410" s="344"/>
      <c r="G1410" s="344"/>
      <c r="H1410" s="344"/>
      <c r="I1410" s="344"/>
      <c r="J1410" s="344"/>
      <c r="K1410" s="344"/>
      <c r="L1410" s="344"/>
      <c r="M1410" s="344"/>
      <c r="N1410" s="344"/>
      <c r="O1410" s="384"/>
      <c r="P1410" s="59"/>
    </row>
    <row r="1411" spans="2:16" x14ac:dyDescent="0.25">
      <c r="B1411" s="48"/>
      <c r="C1411" s="363"/>
      <c r="D1411" s="359"/>
      <c r="E1411" s="359"/>
      <c r="F1411" s="359"/>
      <c r="G1411" s="359"/>
      <c r="H1411" s="359"/>
      <c r="I1411" s="359"/>
      <c r="J1411" s="359"/>
      <c r="K1411" s="359"/>
      <c r="L1411" s="359"/>
      <c r="M1411" s="359"/>
      <c r="N1411" s="359"/>
      <c r="O1411" s="362"/>
      <c r="P1411" s="59"/>
    </row>
    <row r="1412" spans="2:16" x14ac:dyDescent="0.25">
      <c r="B1412" s="48"/>
      <c r="C1412" s="385"/>
      <c r="D1412" s="342"/>
      <c r="E1412" s="342"/>
      <c r="F1412" s="342"/>
      <c r="G1412" s="342"/>
      <c r="H1412" s="342"/>
      <c r="I1412" s="342"/>
      <c r="J1412" s="342"/>
      <c r="K1412" s="342"/>
      <c r="L1412" s="342"/>
      <c r="M1412" s="342"/>
      <c r="N1412" s="342"/>
      <c r="O1412" s="350"/>
      <c r="P1412" s="59"/>
    </row>
    <row r="1413" spans="2:16" x14ac:dyDescent="0.25">
      <c r="B1413" s="48"/>
      <c r="C1413" s="401" t="s">
        <v>9</v>
      </c>
      <c r="D1413" s="308"/>
      <c r="E1413" s="308"/>
      <c r="F1413" s="308"/>
      <c r="G1413" s="308"/>
      <c r="H1413" s="308"/>
      <c r="I1413" s="308"/>
      <c r="J1413" s="317"/>
      <c r="K1413" s="215" t="s">
        <v>96</v>
      </c>
      <c r="L1413" s="208" t="s">
        <v>11</v>
      </c>
      <c r="M1413" s="394" t="s">
        <v>110</v>
      </c>
      <c r="N1413" s="317"/>
      <c r="O1413" s="24" t="s">
        <v>102</v>
      </c>
      <c r="P1413" s="60"/>
    </row>
    <row r="1414" spans="2:16" x14ac:dyDescent="0.25">
      <c r="B1414" s="48"/>
      <c r="C1414" s="386" t="s">
        <v>197</v>
      </c>
      <c r="D1414" s="297"/>
      <c r="E1414" s="297"/>
      <c r="F1414" s="297"/>
      <c r="G1414" s="297"/>
      <c r="H1414" s="297"/>
      <c r="I1414" s="297"/>
      <c r="J1414" s="298"/>
      <c r="K1414" s="165" t="s">
        <v>18</v>
      </c>
      <c r="L1414" s="250">
        <v>1.08</v>
      </c>
      <c r="M1414" s="360">
        <v>74892.524999999994</v>
      </c>
      <c r="N1414" s="298"/>
      <c r="O1414" s="245">
        <f>L1414*M1414</f>
        <v>80883.926999999996</v>
      </c>
      <c r="P1414" s="246"/>
    </row>
    <row r="1415" spans="2:16" x14ac:dyDescent="0.25">
      <c r="B1415" s="48"/>
      <c r="C1415" s="386" t="s">
        <v>198</v>
      </c>
      <c r="D1415" s="297"/>
      <c r="E1415" s="297"/>
      <c r="F1415" s="297"/>
      <c r="G1415" s="297"/>
      <c r="H1415" s="297"/>
      <c r="I1415" s="297"/>
      <c r="J1415" s="298"/>
      <c r="K1415" s="165" t="s">
        <v>20</v>
      </c>
      <c r="L1415" s="250">
        <v>0.2</v>
      </c>
      <c r="M1415" s="360">
        <v>34949.845000000001</v>
      </c>
      <c r="N1415" s="298"/>
      <c r="O1415" s="245">
        <f>L1415*M1415</f>
        <v>6989.969000000001</v>
      </c>
      <c r="P1415" s="246"/>
    </row>
    <row r="1416" spans="2:16" x14ac:dyDescent="0.25">
      <c r="B1416" s="48"/>
      <c r="C1416" s="408" t="s">
        <v>199</v>
      </c>
      <c r="D1416" s="303"/>
      <c r="E1416" s="303"/>
      <c r="F1416" s="303"/>
      <c r="G1416" s="303"/>
      <c r="H1416" s="303"/>
      <c r="I1416" s="303"/>
      <c r="J1416" s="304"/>
      <c r="K1416" s="185" t="s">
        <v>32</v>
      </c>
      <c r="L1416" s="252">
        <v>4</v>
      </c>
      <c r="M1416" s="417">
        <v>898.71029999999996</v>
      </c>
      <c r="N1416" s="304"/>
      <c r="O1416" s="253">
        <f>L1416*M1416</f>
        <v>3594.8411999999998</v>
      </c>
      <c r="P1416" s="246"/>
    </row>
    <row r="1417" spans="2:16" x14ac:dyDescent="0.25">
      <c r="B1417" s="48"/>
      <c r="C1417" s="212" t="s">
        <v>108</v>
      </c>
      <c r="D1417" s="202"/>
      <c r="E1417" s="202"/>
      <c r="F1417" s="202"/>
      <c r="G1417" s="202"/>
      <c r="H1417" s="202"/>
      <c r="I1417" s="202"/>
      <c r="J1417" s="202"/>
      <c r="K1417" s="202"/>
      <c r="L1417" s="202"/>
      <c r="M1417" s="202"/>
      <c r="N1417" s="213"/>
      <c r="O1417" s="254">
        <f>SUM(O1414:O1416)</f>
        <v>91468.737199999989</v>
      </c>
      <c r="P1417" s="246"/>
    </row>
    <row r="1418" spans="2:16" x14ac:dyDescent="0.25">
      <c r="B1418" s="48"/>
      <c r="C1418" s="383" t="s">
        <v>116</v>
      </c>
      <c r="D1418" s="344"/>
      <c r="E1418" s="344"/>
      <c r="F1418" s="344"/>
      <c r="G1418" s="344"/>
      <c r="H1418" s="344"/>
      <c r="I1418" s="344"/>
      <c r="J1418" s="344"/>
      <c r="K1418" s="344"/>
      <c r="L1418" s="344"/>
      <c r="M1418" s="344"/>
      <c r="N1418" s="344"/>
      <c r="O1418" s="384"/>
      <c r="P1418" s="59"/>
    </row>
    <row r="1419" spans="2:16" x14ac:dyDescent="0.25">
      <c r="B1419" s="48"/>
      <c r="C1419" s="363"/>
      <c r="D1419" s="359"/>
      <c r="E1419" s="359"/>
      <c r="F1419" s="359"/>
      <c r="G1419" s="359"/>
      <c r="H1419" s="359"/>
      <c r="I1419" s="359"/>
      <c r="J1419" s="359"/>
      <c r="K1419" s="359"/>
      <c r="L1419" s="359"/>
      <c r="M1419" s="359"/>
      <c r="N1419" s="359"/>
      <c r="O1419" s="362"/>
      <c r="P1419" s="59"/>
    </row>
    <row r="1420" spans="2:16" x14ac:dyDescent="0.25">
      <c r="B1420" s="48"/>
      <c r="C1420" s="385"/>
      <c r="D1420" s="342"/>
      <c r="E1420" s="342"/>
      <c r="F1420" s="342"/>
      <c r="G1420" s="342"/>
      <c r="H1420" s="342"/>
      <c r="I1420" s="342"/>
      <c r="J1420" s="342"/>
      <c r="K1420" s="342"/>
      <c r="L1420" s="342"/>
      <c r="M1420" s="342"/>
      <c r="N1420" s="342"/>
      <c r="O1420" s="350"/>
      <c r="P1420" s="59"/>
    </row>
    <row r="1421" spans="2:16" ht="28.5" customHeight="1" x14ac:dyDescent="0.25">
      <c r="B1421" s="48"/>
      <c r="C1421" s="403" t="s">
        <v>117</v>
      </c>
      <c r="D1421" s="308"/>
      <c r="E1421" s="308"/>
      <c r="F1421" s="308"/>
      <c r="G1421" s="308"/>
      <c r="H1421" s="308"/>
      <c r="I1421" s="308"/>
      <c r="J1421" s="205" t="s">
        <v>118</v>
      </c>
      <c r="K1421" s="28" t="s">
        <v>119</v>
      </c>
      <c r="L1421" s="29" t="s">
        <v>120</v>
      </c>
      <c r="M1421" s="394" t="s">
        <v>121</v>
      </c>
      <c r="N1421" s="317"/>
      <c r="O1421" s="24" t="s">
        <v>102</v>
      </c>
      <c r="P1421" s="60"/>
    </row>
    <row r="1422" spans="2:16" x14ac:dyDescent="0.25">
      <c r="B1422" s="48"/>
      <c r="C1422" s="367" t="s">
        <v>122</v>
      </c>
      <c r="D1422" s="297"/>
      <c r="E1422" s="297"/>
      <c r="F1422" s="297"/>
      <c r="G1422" s="297"/>
      <c r="H1422" s="297"/>
      <c r="I1422" s="297"/>
      <c r="J1422" s="214"/>
      <c r="K1422" s="30"/>
      <c r="L1422" s="214"/>
      <c r="M1422" s="372"/>
      <c r="N1422" s="298"/>
      <c r="O1422" s="245">
        <v>0</v>
      </c>
      <c r="P1422" s="246"/>
    </row>
    <row r="1423" spans="2:16" x14ac:dyDescent="0.25">
      <c r="B1423" s="48"/>
      <c r="C1423" s="396"/>
      <c r="D1423" s="303"/>
      <c r="E1423" s="303"/>
      <c r="F1423" s="303"/>
      <c r="G1423" s="303"/>
      <c r="H1423" s="303"/>
      <c r="I1423" s="303"/>
      <c r="J1423" s="31"/>
      <c r="K1423" s="32"/>
      <c r="L1423" s="31"/>
      <c r="M1423" s="404"/>
      <c r="N1423" s="304"/>
      <c r="O1423" s="255"/>
      <c r="P1423" s="246"/>
    </row>
    <row r="1424" spans="2:16" x14ac:dyDescent="0.25">
      <c r="B1424" s="48"/>
      <c r="C1424" s="212" t="s">
        <v>108</v>
      </c>
      <c r="D1424" s="202"/>
      <c r="E1424" s="202"/>
      <c r="F1424" s="202"/>
      <c r="G1424" s="202"/>
      <c r="H1424" s="202"/>
      <c r="I1424" s="202"/>
      <c r="J1424" s="202"/>
      <c r="K1424" s="202"/>
      <c r="L1424" s="202"/>
      <c r="M1424" s="202"/>
      <c r="N1424" s="213"/>
      <c r="O1424" s="248">
        <f>SUM(O1422:O1423)</f>
        <v>0</v>
      </c>
      <c r="P1424" s="249"/>
    </row>
    <row r="1425" spans="2:16" x14ac:dyDescent="0.25">
      <c r="B1425" s="48"/>
      <c r="C1425" s="383" t="s">
        <v>123</v>
      </c>
      <c r="D1425" s="344"/>
      <c r="E1425" s="344"/>
      <c r="F1425" s="344"/>
      <c r="G1425" s="344"/>
      <c r="H1425" s="344"/>
      <c r="I1425" s="344"/>
      <c r="J1425" s="344"/>
      <c r="K1425" s="344"/>
      <c r="L1425" s="344"/>
      <c r="M1425" s="344"/>
      <c r="N1425" s="344"/>
      <c r="O1425" s="384"/>
      <c r="P1425" s="59"/>
    </row>
    <row r="1426" spans="2:16" x14ac:dyDescent="0.25">
      <c r="B1426" s="48"/>
      <c r="C1426" s="363"/>
      <c r="D1426" s="359"/>
      <c r="E1426" s="359"/>
      <c r="F1426" s="359"/>
      <c r="G1426" s="359"/>
      <c r="H1426" s="359"/>
      <c r="I1426" s="359"/>
      <c r="J1426" s="359"/>
      <c r="K1426" s="359"/>
      <c r="L1426" s="359"/>
      <c r="M1426" s="359"/>
      <c r="N1426" s="359"/>
      <c r="O1426" s="362"/>
      <c r="P1426" s="59"/>
    </row>
    <row r="1427" spans="2:16" x14ac:dyDescent="0.25">
      <c r="B1427" s="48"/>
      <c r="C1427" s="385"/>
      <c r="D1427" s="342"/>
      <c r="E1427" s="342"/>
      <c r="F1427" s="342"/>
      <c r="G1427" s="342"/>
      <c r="H1427" s="342"/>
      <c r="I1427" s="342"/>
      <c r="J1427" s="342"/>
      <c r="K1427" s="342"/>
      <c r="L1427" s="342"/>
      <c r="M1427" s="342"/>
      <c r="N1427" s="342"/>
      <c r="O1427" s="350"/>
      <c r="P1427" s="59"/>
    </row>
    <row r="1428" spans="2:16" ht="28.5" customHeight="1" x14ac:dyDescent="0.25">
      <c r="B1428" s="48"/>
      <c r="C1428" s="403" t="s">
        <v>124</v>
      </c>
      <c r="D1428" s="308"/>
      <c r="E1428" s="308"/>
      <c r="F1428" s="308"/>
      <c r="G1428" s="308"/>
      <c r="H1428" s="308"/>
      <c r="I1428" s="308"/>
      <c r="J1428" s="208" t="s">
        <v>125</v>
      </c>
      <c r="K1428" s="28" t="s">
        <v>126</v>
      </c>
      <c r="L1428" s="205" t="s">
        <v>127</v>
      </c>
      <c r="M1428" s="381" t="s">
        <v>101</v>
      </c>
      <c r="N1428" s="317"/>
      <c r="O1428" s="33" t="s">
        <v>102</v>
      </c>
      <c r="P1428" s="61"/>
    </row>
    <row r="1429" spans="2:16" x14ac:dyDescent="0.25">
      <c r="B1429" s="48"/>
      <c r="C1429" s="395" t="s">
        <v>152</v>
      </c>
      <c r="D1429" s="297"/>
      <c r="E1429" s="297"/>
      <c r="F1429" s="297"/>
      <c r="G1429" s="297"/>
      <c r="H1429" s="297"/>
      <c r="I1429" s="297"/>
      <c r="J1429" s="186">
        <v>110000</v>
      </c>
      <c r="K1429" s="187">
        <v>0.75</v>
      </c>
      <c r="L1429" s="256">
        <f>J1429*(1+K1429)</f>
        <v>192500</v>
      </c>
      <c r="M1429" s="414">
        <v>7</v>
      </c>
      <c r="N1429" s="298"/>
      <c r="O1429" s="257">
        <f>IF(M1429=0,0,L1429/M1429)</f>
        <v>27500</v>
      </c>
      <c r="P1429" s="258"/>
    </row>
    <row r="1430" spans="2:16" x14ac:dyDescent="0.25">
      <c r="B1430" s="48"/>
      <c r="C1430" s="395" t="s">
        <v>285</v>
      </c>
      <c r="D1430" s="297"/>
      <c r="E1430" s="297"/>
      <c r="F1430" s="297"/>
      <c r="G1430" s="297"/>
      <c r="H1430" s="297"/>
      <c r="I1430" s="297"/>
      <c r="J1430" s="186">
        <v>63000</v>
      </c>
      <c r="K1430" s="187">
        <v>0.75</v>
      </c>
      <c r="L1430" s="256">
        <f>J1430*(1+K1430)</f>
        <v>110250</v>
      </c>
      <c r="M1430" s="414">
        <v>7</v>
      </c>
      <c r="N1430" s="298"/>
      <c r="O1430" s="257">
        <f>IF(M1430=0,0,L1430/M1430*0.81)</f>
        <v>12757.5</v>
      </c>
      <c r="P1430" s="258"/>
    </row>
    <row r="1431" spans="2:16" x14ac:dyDescent="0.25">
      <c r="B1431" s="48"/>
      <c r="C1431" s="395"/>
      <c r="D1431" s="297"/>
      <c r="E1431" s="297"/>
      <c r="F1431" s="297"/>
      <c r="G1431" s="297"/>
      <c r="H1431" s="297"/>
      <c r="I1431" s="297"/>
      <c r="J1431" s="251"/>
      <c r="K1431" s="34"/>
      <c r="L1431" s="256"/>
      <c r="M1431" s="388"/>
      <c r="N1431" s="298"/>
      <c r="O1431" s="257"/>
      <c r="P1431" s="258"/>
    </row>
    <row r="1432" spans="2:16" x14ac:dyDescent="0.25">
      <c r="B1432" s="48"/>
      <c r="C1432" s="396"/>
      <c r="D1432" s="303"/>
      <c r="E1432" s="303"/>
      <c r="F1432" s="303"/>
      <c r="G1432" s="303"/>
      <c r="H1432" s="303"/>
      <c r="I1432" s="303"/>
      <c r="J1432" s="31"/>
      <c r="K1432" s="32"/>
      <c r="L1432" s="31"/>
      <c r="M1432" s="404"/>
      <c r="N1432" s="304"/>
      <c r="O1432" s="255"/>
      <c r="P1432" s="246"/>
    </row>
    <row r="1433" spans="2:16" x14ac:dyDescent="0.25">
      <c r="B1433" s="48"/>
      <c r="C1433" s="212" t="s">
        <v>108</v>
      </c>
      <c r="D1433" s="202"/>
      <c r="E1433" s="202"/>
      <c r="F1433" s="202"/>
      <c r="G1433" s="202"/>
      <c r="H1433" s="202"/>
      <c r="I1433" s="202"/>
      <c r="J1433" s="202"/>
      <c r="K1433" s="202"/>
      <c r="L1433" s="202"/>
      <c r="M1433" s="202"/>
      <c r="N1433" s="213"/>
      <c r="O1433" s="254">
        <f>SUM(O1429:O1432)</f>
        <v>40257.5</v>
      </c>
      <c r="P1433" s="246"/>
    </row>
    <row r="1434" spans="2:16" x14ac:dyDescent="0.25">
      <c r="B1434" s="48"/>
      <c r="C1434" s="21"/>
      <c r="O1434" s="22"/>
      <c r="P1434" s="50"/>
    </row>
    <row r="1435" spans="2:16" x14ac:dyDescent="0.25">
      <c r="B1435" s="48"/>
      <c r="C1435" s="397" t="s">
        <v>130</v>
      </c>
      <c r="D1435" s="314"/>
      <c r="E1435" s="314"/>
      <c r="F1435" s="314"/>
      <c r="G1435" s="314"/>
      <c r="H1435" s="314"/>
      <c r="I1435" s="314"/>
      <c r="J1435" s="314"/>
      <c r="K1435" s="314"/>
      <c r="L1435" s="314"/>
      <c r="M1435" s="314"/>
      <c r="N1435" s="398"/>
      <c r="O1435" s="259">
        <f>O1409+O1417+O1424+O1433</f>
        <v>137317.30862857142</v>
      </c>
      <c r="P1435" s="260"/>
    </row>
    <row r="1436" spans="2:16" x14ac:dyDescent="0.25">
      <c r="B1436" s="48"/>
      <c r="C1436" s="383" t="s">
        <v>131</v>
      </c>
      <c r="D1436" s="344"/>
      <c r="E1436" s="344"/>
      <c r="F1436" s="344"/>
      <c r="G1436" s="344"/>
      <c r="H1436" s="344"/>
      <c r="I1436" s="344"/>
      <c r="J1436" s="344"/>
      <c r="K1436" s="344"/>
      <c r="L1436" s="344"/>
      <c r="M1436" s="344"/>
      <c r="N1436" s="344"/>
      <c r="O1436" s="384"/>
      <c r="P1436" s="59"/>
    </row>
    <row r="1437" spans="2:16" x14ac:dyDescent="0.25">
      <c r="B1437" s="48"/>
      <c r="C1437" s="363"/>
      <c r="D1437" s="359"/>
      <c r="E1437" s="359"/>
      <c r="F1437" s="359"/>
      <c r="G1437" s="359"/>
      <c r="H1437" s="359"/>
      <c r="I1437" s="359"/>
      <c r="J1437" s="359"/>
      <c r="K1437" s="359"/>
      <c r="L1437" s="359"/>
      <c r="M1437" s="359"/>
      <c r="N1437" s="359"/>
      <c r="O1437" s="362"/>
      <c r="P1437" s="59"/>
    </row>
    <row r="1438" spans="2:16" x14ac:dyDescent="0.25">
      <c r="B1438" s="48"/>
      <c r="C1438" s="385"/>
      <c r="D1438" s="342"/>
      <c r="E1438" s="342"/>
      <c r="F1438" s="342"/>
      <c r="G1438" s="342"/>
      <c r="H1438" s="342"/>
      <c r="I1438" s="342"/>
      <c r="J1438" s="342"/>
      <c r="K1438" s="342"/>
      <c r="L1438" s="342"/>
      <c r="M1438" s="342"/>
      <c r="N1438" s="342"/>
      <c r="O1438" s="350"/>
      <c r="P1438" s="59"/>
    </row>
    <row r="1439" spans="2:16" x14ac:dyDescent="0.25">
      <c r="B1439" s="48"/>
      <c r="C1439" s="403" t="s">
        <v>132</v>
      </c>
      <c r="D1439" s="308"/>
      <c r="E1439" s="308"/>
      <c r="F1439" s="308"/>
      <c r="G1439" s="308"/>
      <c r="H1439" s="308"/>
      <c r="I1439" s="308"/>
      <c r="J1439" s="168"/>
      <c r="K1439" s="169"/>
      <c r="L1439" s="205" t="s">
        <v>133</v>
      </c>
      <c r="M1439" s="381" t="s">
        <v>134</v>
      </c>
      <c r="N1439" s="317"/>
      <c r="O1439" s="35"/>
      <c r="P1439" s="61"/>
    </row>
    <row r="1440" spans="2:16" x14ac:dyDescent="0.25">
      <c r="B1440" s="48"/>
      <c r="C1440" s="367" t="s">
        <v>135</v>
      </c>
      <c r="D1440" s="297"/>
      <c r="E1440" s="297"/>
      <c r="F1440" s="297"/>
      <c r="G1440" s="297"/>
      <c r="H1440" s="297"/>
      <c r="I1440" s="297"/>
      <c r="J1440" s="261"/>
      <c r="K1440" s="36"/>
      <c r="L1440" s="188">
        <f>'PRESUPUESTO OFICIAL (Entidad)'!$K$68</f>
        <v>0.23201877683023656</v>
      </c>
      <c r="M1440" s="357">
        <f>L1440*$O$1435</f>
        <v>31860.19398562123</v>
      </c>
      <c r="N1440" s="298"/>
      <c r="O1440" s="262"/>
      <c r="P1440" s="263"/>
    </row>
    <row r="1441" spans="2:16" x14ac:dyDescent="0.25">
      <c r="B1441" s="48"/>
      <c r="C1441" s="25" t="s">
        <v>136</v>
      </c>
      <c r="D1441" s="26"/>
      <c r="E1441" s="26"/>
      <c r="F1441" s="26"/>
      <c r="G1441" s="26"/>
      <c r="H1441" s="26"/>
      <c r="I1441" s="26"/>
      <c r="J1441" s="261"/>
      <c r="K1441" s="36"/>
      <c r="L1441" s="188">
        <f>'PRESUPUESTO OFICIAL (Entidad)'!$K$69</f>
        <v>0.01</v>
      </c>
      <c r="M1441" s="357">
        <f>L1441*$O$1435</f>
        <v>1373.1730862857144</v>
      </c>
      <c r="N1441" s="298"/>
      <c r="O1441" s="262"/>
      <c r="P1441" s="263"/>
    </row>
    <row r="1442" spans="2:16" x14ac:dyDescent="0.25">
      <c r="B1442" s="48"/>
      <c r="C1442" s="209" t="s">
        <v>137</v>
      </c>
      <c r="D1442" s="167"/>
      <c r="E1442" s="167"/>
      <c r="F1442" s="167"/>
      <c r="G1442" s="167"/>
      <c r="H1442" s="167"/>
      <c r="I1442" s="167"/>
      <c r="J1442" s="264"/>
      <c r="K1442" s="37"/>
      <c r="L1442" s="188">
        <f>'PRESUPUESTO OFICIAL (Entidad)'!$K$70</f>
        <v>2.5000000000000001E-2</v>
      </c>
      <c r="M1442" s="368">
        <f>L1442*$O$1435</f>
        <v>3432.9327157142857</v>
      </c>
      <c r="N1442" s="304"/>
      <c r="O1442" s="262"/>
      <c r="P1442" s="263"/>
    </row>
    <row r="1443" spans="2:16" x14ac:dyDescent="0.25">
      <c r="B1443" s="48"/>
      <c r="C1443" s="419" t="s">
        <v>108</v>
      </c>
      <c r="D1443" s="314"/>
      <c r="E1443" s="314"/>
      <c r="F1443" s="314"/>
      <c r="G1443" s="314"/>
      <c r="H1443" s="314"/>
      <c r="I1443" s="314"/>
      <c r="J1443" s="314"/>
      <c r="K1443" s="314"/>
      <c r="L1443" s="314"/>
      <c r="M1443" s="314"/>
      <c r="N1443" s="398"/>
      <c r="O1443" s="265">
        <f>SUM(M1440:M1442)</f>
        <v>36666.299787621225</v>
      </c>
      <c r="P1443" s="266"/>
    </row>
    <row r="1444" spans="2:16" x14ac:dyDescent="0.25">
      <c r="B1444" s="48"/>
      <c r="C1444" s="21"/>
      <c r="O1444" s="22"/>
      <c r="P1444" s="50"/>
    </row>
    <row r="1445" spans="2:16" x14ac:dyDescent="0.25">
      <c r="B1445" s="48"/>
      <c r="C1445" s="397" t="s">
        <v>138</v>
      </c>
      <c r="D1445" s="314"/>
      <c r="E1445" s="314"/>
      <c r="F1445" s="314"/>
      <c r="G1445" s="314"/>
      <c r="H1445" s="314"/>
      <c r="I1445" s="314"/>
      <c r="J1445" s="314"/>
      <c r="K1445" s="314"/>
      <c r="L1445" s="314"/>
      <c r="M1445" s="314"/>
      <c r="N1445" s="398"/>
      <c r="O1445" s="267">
        <f>ROUND(O1435+O1443,0)</f>
        <v>173984</v>
      </c>
      <c r="P1445" s="266"/>
    </row>
    <row r="1446" spans="2:16" x14ac:dyDescent="0.25">
      <c r="B1446" s="48"/>
      <c r="C1446" s="18"/>
      <c r="D1446" s="19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20"/>
      <c r="P1446" s="50"/>
    </row>
    <row r="1447" spans="2:16" x14ac:dyDescent="0.25">
      <c r="B1447" s="48"/>
      <c r="C1447" s="21"/>
      <c r="O1447" s="22"/>
      <c r="P1447" s="50"/>
    </row>
    <row r="1448" spans="2:16" x14ac:dyDescent="0.25">
      <c r="B1448" s="48"/>
      <c r="C1448" s="21"/>
      <c r="O1448" s="22"/>
      <c r="P1448" s="50"/>
    </row>
    <row r="1449" spans="2:16" x14ac:dyDescent="0.25">
      <c r="B1449" s="48"/>
      <c r="C1449" s="21"/>
      <c r="H1449" s="38" t="s">
        <v>139</v>
      </c>
      <c r="I1449" s="38"/>
      <c r="J1449" s="38"/>
      <c r="K1449" s="38"/>
      <c r="O1449" s="22"/>
      <c r="P1449" s="50"/>
    </row>
    <row r="1450" spans="2:16" x14ac:dyDescent="0.25">
      <c r="B1450" s="48"/>
      <c r="C1450" s="21"/>
      <c r="H1450" s="38" t="s">
        <v>140</v>
      </c>
      <c r="O1450" s="22"/>
      <c r="P1450" s="50"/>
    </row>
    <row r="1451" spans="2:16" x14ac:dyDescent="0.25">
      <c r="B1451" s="48"/>
      <c r="C1451" s="21"/>
      <c r="H1451" s="38" t="s">
        <v>141</v>
      </c>
      <c r="O1451" s="22"/>
      <c r="P1451" s="50"/>
    </row>
    <row r="1452" spans="2:16" x14ac:dyDescent="0.25">
      <c r="B1452" s="48"/>
      <c r="C1452" s="9"/>
      <c r="D1452" s="39"/>
      <c r="E1452" s="39"/>
      <c r="F1452" s="39"/>
      <c r="G1452" s="39"/>
      <c r="H1452" s="38" t="s">
        <v>142</v>
      </c>
      <c r="I1452" s="39"/>
      <c r="J1452" s="39"/>
      <c r="K1452" s="39"/>
      <c r="L1452" s="39"/>
      <c r="M1452" s="39"/>
      <c r="N1452" s="39"/>
      <c r="O1452" s="40"/>
      <c r="P1452" s="55"/>
    </row>
    <row r="1453" spans="2:16" x14ac:dyDescent="0.25">
      <c r="B1453" s="48"/>
      <c r="C1453" s="21"/>
      <c r="H1453" s="204" t="s">
        <v>143</v>
      </c>
      <c r="O1453" s="22"/>
      <c r="P1453" s="50"/>
    </row>
    <row r="1454" spans="2:16" x14ac:dyDescent="0.25">
      <c r="B1454" s="48"/>
      <c r="C1454" s="41" t="s">
        <v>144</v>
      </c>
      <c r="D1454" s="166"/>
      <c r="E1454" s="166"/>
      <c r="F1454" s="166"/>
      <c r="G1454" s="166"/>
      <c r="H1454" s="166"/>
      <c r="I1454" s="166"/>
      <c r="J1454" s="166"/>
      <c r="K1454" s="166"/>
      <c r="L1454" s="166"/>
      <c r="M1454" s="166"/>
      <c r="N1454" s="166"/>
      <c r="O1454" s="42"/>
      <c r="P1454" s="50"/>
    </row>
    <row r="1455" spans="2:16" x14ac:dyDescent="0.25">
      <c r="B1455" s="48"/>
      <c r="C1455" s="374"/>
      <c r="D1455" s="297"/>
      <c r="E1455" s="297"/>
      <c r="F1455" s="297"/>
      <c r="G1455" s="297"/>
      <c r="H1455" s="297"/>
      <c r="I1455" s="297"/>
      <c r="J1455" s="297"/>
      <c r="K1455" s="297"/>
      <c r="L1455" s="297"/>
      <c r="M1455" s="297"/>
      <c r="N1455" s="297"/>
      <c r="O1455" s="355"/>
      <c r="P1455" s="55"/>
    </row>
    <row r="1456" spans="2:16" x14ac:dyDescent="0.25">
      <c r="B1456" s="48"/>
      <c r="C1456" s="374"/>
      <c r="D1456" s="297"/>
      <c r="E1456" s="297"/>
      <c r="F1456" s="297"/>
      <c r="G1456" s="297"/>
      <c r="H1456" s="297"/>
      <c r="I1456" s="297"/>
      <c r="J1456" s="297"/>
      <c r="K1456" s="297"/>
      <c r="L1456" s="297"/>
      <c r="M1456" s="297"/>
      <c r="N1456" s="297"/>
      <c r="O1456" s="355"/>
      <c r="P1456" s="55"/>
    </row>
    <row r="1457" spans="2:16" x14ac:dyDescent="0.25">
      <c r="B1457" s="48"/>
      <c r="C1457" s="9"/>
      <c r="D1457" s="39"/>
      <c r="E1457" s="39"/>
      <c r="F1457" s="39"/>
      <c r="G1457" s="39"/>
      <c r="H1457" s="39"/>
      <c r="I1457" s="39"/>
      <c r="J1457" s="39"/>
      <c r="K1457" s="39"/>
      <c r="L1457" s="39"/>
      <c r="M1457" s="39"/>
      <c r="N1457" s="39"/>
      <c r="O1457" s="40"/>
      <c r="P1457" s="55"/>
    </row>
    <row r="1458" spans="2:16" x14ac:dyDescent="0.25">
      <c r="B1458" s="48"/>
      <c r="C1458" s="43" t="s">
        <v>145</v>
      </c>
      <c r="D1458" s="39"/>
      <c r="E1458" s="39"/>
      <c r="F1458" s="39"/>
      <c r="G1458" s="39"/>
      <c r="H1458" s="39"/>
      <c r="I1458" s="39"/>
      <c r="J1458" s="39"/>
      <c r="K1458" s="39"/>
      <c r="L1458" s="39"/>
      <c r="M1458" s="39"/>
      <c r="N1458" s="39"/>
      <c r="O1458" s="40"/>
      <c r="P1458" s="55"/>
    </row>
    <row r="1459" spans="2:16" ht="12.75" customHeight="1" x14ac:dyDescent="0.25">
      <c r="B1459" s="48"/>
      <c r="C1459" s="366" t="s">
        <v>146</v>
      </c>
      <c r="D1459" s="359"/>
      <c r="E1459" s="359"/>
      <c r="F1459" s="359"/>
      <c r="G1459" s="359"/>
      <c r="H1459" s="359"/>
      <c r="I1459" s="359"/>
      <c r="J1459" s="359"/>
      <c r="K1459" s="359"/>
      <c r="L1459" s="359"/>
      <c r="M1459" s="359"/>
      <c r="N1459" s="359"/>
      <c r="O1459" s="362"/>
      <c r="P1459" s="62"/>
    </row>
    <row r="1460" spans="2:16" ht="28.5" customHeight="1" x14ac:dyDescent="0.25">
      <c r="B1460" s="48"/>
      <c r="C1460" s="363"/>
      <c r="D1460" s="359"/>
      <c r="E1460" s="359"/>
      <c r="F1460" s="359"/>
      <c r="G1460" s="359"/>
      <c r="H1460" s="359"/>
      <c r="I1460" s="359"/>
      <c r="J1460" s="359"/>
      <c r="K1460" s="359"/>
      <c r="L1460" s="359"/>
      <c r="M1460" s="359"/>
      <c r="N1460" s="359"/>
      <c r="O1460" s="362"/>
      <c r="P1460" s="62"/>
    </row>
    <row r="1461" spans="2:16" ht="12.9" customHeight="1" x14ac:dyDescent="0.25">
      <c r="B1461" s="48"/>
      <c r="C1461" s="361" t="s">
        <v>147</v>
      </c>
      <c r="D1461" s="359"/>
      <c r="E1461" s="359"/>
      <c r="F1461" s="359"/>
      <c r="G1461" s="359"/>
      <c r="H1461" s="359"/>
      <c r="I1461" s="359"/>
      <c r="J1461" s="359"/>
      <c r="K1461" s="359"/>
      <c r="L1461" s="359"/>
      <c r="M1461" s="359"/>
      <c r="N1461" s="359"/>
      <c r="O1461" s="362"/>
      <c r="P1461" s="62"/>
    </row>
    <row r="1462" spans="2:16" ht="32.25" customHeight="1" x14ac:dyDescent="0.25">
      <c r="B1462" s="48"/>
      <c r="C1462" s="363"/>
      <c r="D1462" s="359"/>
      <c r="E1462" s="359"/>
      <c r="F1462" s="359"/>
      <c r="G1462" s="359"/>
      <c r="H1462" s="359"/>
      <c r="I1462" s="359"/>
      <c r="J1462" s="359"/>
      <c r="K1462" s="359"/>
      <c r="L1462" s="359"/>
      <c r="M1462" s="359"/>
      <c r="N1462" s="359"/>
      <c r="O1462" s="362"/>
      <c r="P1462" s="62"/>
    </row>
    <row r="1463" spans="2:16" x14ac:dyDescent="0.25">
      <c r="B1463" s="48"/>
      <c r="C1463" s="9"/>
      <c r="D1463" s="39"/>
      <c r="E1463" s="39"/>
      <c r="F1463" s="39"/>
      <c r="G1463" s="39"/>
      <c r="H1463" s="39"/>
      <c r="I1463" s="39"/>
      <c r="J1463" s="39"/>
      <c r="K1463" s="39"/>
      <c r="L1463" s="39"/>
      <c r="M1463" s="39"/>
      <c r="N1463" s="39"/>
      <c r="O1463" s="40"/>
      <c r="P1463" s="55"/>
    </row>
    <row r="1464" spans="2:16" x14ac:dyDescent="0.25">
      <c r="B1464" s="48"/>
      <c r="C1464" s="21"/>
      <c r="H1464" s="38" t="s">
        <v>139</v>
      </c>
      <c r="O1464" s="22"/>
      <c r="P1464" s="50"/>
    </row>
    <row r="1465" spans="2:16" x14ac:dyDescent="0.25">
      <c r="B1465" s="48"/>
      <c r="C1465" s="21"/>
      <c r="H1465" s="204" t="s">
        <v>140</v>
      </c>
      <c r="I1465" s="26"/>
      <c r="J1465" s="26"/>
      <c r="K1465" s="26"/>
      <c r="O1465" s="22"/>
      <c r="P1465" s="50"/>
    </row>
    <row r="1466" spans="2:16" x14ac:dyDescent="0.25">
      <c r="B1466" s="48"/>
      <c r="C1466" s="21"/>
      <c r="H1466" s="204" t="s">
        <v>148</v>
      </c>
      <c r="I1466" s="216"/>
      <c r="J1466" s="216"/>
      <c r="K1466" s="216"/>
      <c r="O1466" s="22"/>
      <c r="P1466" s="50"/>
    </row>
    <row r="1467" spans="2:16" x14ac:dyDescent="0.25">
      <c r="B1467" s="48"/>
      <c r="C1467" s="44"/>
      <c r="D1467" s="39"/>
      <c r="E1467" s="39"/>
      <c r="F1467" s="39"/>
      <c r="G1467" s="39"/>
      <c r="H1467" s="204" t="s">
        <v>142</v>
      </c>
      <c r="L1467" s="39"/>
      <c r="M1467" s="39"/>
      <c r="N1467" s="39"/>
      <c r="O1467" s="40"/>
      <c r="P1467" s="55"/>
    </row>
    <row r="1468" spans="2:16" ht="17.25" customHeight="1" x14ac:dyDescent="0.25">
      <c r="B1468" s="48"/>
      <c r="C1468" s="44"/>
      <c r="D1468" s="216"/>
      <c r="E1468" s="216"/>
      <c r="K1468" s="409"/>
      <c r="L1468" s="359"/>
      <c r="M1468" s="359"/>
      <c r="N1468" s="359"/>
      <c r="O1468" s="362"/>
      <c r="P1468" s="63"/>
    </row>
    <row r="1469" spans="2:16" ht="18.75" customHeight="1" x14ac:dyDescent="0.25">
      <c r="B1469" s="48"/>
      <c r="C1469" s="420"/>
      <c r="D1469" s="342"/>
      <c r="E1469" s="342"/>
      <c r="F1469" s="32"/>
      <c r="G1469" s="32"/>
      <c r="H1469" s="32"/>
      <c r="I1469" s="32"/>
      <c r="J1469" s="32"/>
      <c r="K1469" s="342"/>
      <c r="L1469" s="342"/>
      <c r="M1469" s="342"/>
      <c r="N1469" s="342"/>
      <c r="O1469" s="350"/>
      <c r="P1469" s="63"/>
    </row>
    <row r="1470" spans="2:16" x14ac:dyDescent="0.25">
      <c r="B1470" s="64"/>
      <c r="C1470" s="65"/>
      <c r="D1470" s="65"/>
      <c r="E1470" s="65"/>
      <c r="F1470" s="65"/>
      <c r="G1470" s="65"/>
      <c r="H1470" s="65"/>
      <c r="I1470" s="65"/>
      <c r="J1470" s="65"/>
      <c r="K1470" s="65"/>
      <c r="L1470" s="65"/>
      <c r="M1470" s="65"/>
      <c r="N1470" s="65"/>
      <c r="O1470" s="65"/>
      <c r="P1470" s="66"/>
    </row>
    <row r="1472" spans="2:16" x14ac:dyDescent="0.25">
      <c r="B1472" s="45"/>
      <c r="C1472" s="46"/>
      <c r="D1472" s="46"/>
      <c r="E1472" s="46"/>
      <c r="F1472" s="46"/>
      <c r="G1472" s="46"/>
      <c r="H1472" s="46"/>
      <c r="I1472" s="46"/>
      <c r="J1472" s="46"/>
      <c r="K1472" s="46"/>
      <c r="L1472" s="46"/>
      <c r="M1472" s="46"/>
      <c r="N1472" s="46"/>
      <c r="O1472" s="46"/>
      <c r="P1472" s="47"/>
    </row>
    <row r="1473" spans="2:16" ht="48" customHeight="1" x14ac:dyDescent="0.25">
      <c r="B1473" s="48"/>
      <c r="C1473" s="410" t="s">
        <v>80</v>
      </c>
      <c r="D1473" s="297"/>
      <c r="E1473" s="297"/>
      <c r="F1473" s="297"/>
      <c r="G1473" s="297"/>
      <c r="H1473" s="297"/>
      <c r="I1473" s="297"/>
      <c r="J1473" s="297"/>
      <c r="K1473" s="297"/>
      <c r="L1473" s="297"/>
      <c r="M1473" s="297"/>
      <c r="N1473" s="297"/>
      <c r="O1473" s="298"/>
      <c r="P1473" s="49"/>
    </row>
    <row r="1474" spans="2:16" x14ac:dyDescent="0.25">
      <c r="B1474" s="48"/>
      <c r="P1474" s="50"/>
    </row>
    <row r="1475" spans="2:16" x14ac:dyDescent="0.25">
      <c r="B1475" s="48"/>
      <c r="C1475" s="399"/>
      <c r="D1475" s="416"/>
      <c r="E1475" s="344"/>
      <c r="F1475" s="344"/>
      <c r="G1475" s="344"/>
      <c r="H1475" s="344"/>
      <c r="I1475" s="344"/>
      <c r="J1475" s="344"/>
      <c r="K1475" s="345"/>
      <c r="L1475" s="402"/>
      <c r="M1475" s="344"/>
      <c r="N1475" s="344"/>
      <c r="O1475" s="384"/>
      <c r="P1475" s="51"/>
    </row>
    <row r="1476" spans="2:16" x14ac:dyDescent="0.25">
      <c r="B1476" s="48"/>
      <c r="C1476" s="400"/>
      <c r="D1476" s="358" t="s">
        <v>81</v>
      </c>
      <c r="E1476" s="359"/>
      <c r="F1476" s="359"/>
      <c r="G1476" s="359"/>
      <c r="H1476" s="359"/>
      <c r="I1476" s="359"/>
      <c r="J1476" s="359"/>
      <c r="K1476" s="353"/>
      <c r="L1476" s="378"/>
      <c r="M1476" s="311"/>
      <c r="N1476" s="311"/>
      <c r="O1476" s="348"/>
      <c r="P1476" s="51"/>
    </row>
    <row r="1477" spans="2:16" x14ac:dyDescent="0.25">
      <c r="B1477" s="48"/>
      <c r="C1477" s="400"/>
      <c r="D1477" s="358"/>
      <c r="E1477" s="359"/>
      <c r="F1477" s="359"/>
      <c r="G1477" s="359"/>
      <c r="H1477" s="359"/>
      <c r="I1477" s="359"/>
      <c r="J1477" s="359"/>
      <c r="K1477" s="353"/>
      <c r="L1477" s="382" t="s">
        <v>82</v>
      </c>
      <c r="M1477" s="375"/>
      <c r="N1477" s="376"/>
      <c r="O1477" s="377"/>
      <c r="P1477" s="51"/>
    </row>
    <row r="1478" spans="2:16" x14ac:dyDescent="0.25">
      <c r="B1478" s="48"/>
      <c r="C1478" s="400"/>
      <c r="D1478" s="358" t="s">
        <v>83</v>
      </c>
      <c r="E1478" s="359"/>
      <c r="F1478" s="359"/>
      <c r="G1478" s="359"/>
      <c r="H1478" s="359"/>
      <c r="I1478" s="359"/>
      <c r="J1478" s="359"/>
      <c r="K1478" s="353"/>
      <c r="L1478" s="325"/>
      <c r="M1478" s="378"/>
      <c r="N1478" s="311"/>
      <c r="O1478" s="348"/>
      <c r="P1478" s="52"/>
    </row>
    <row r="1479" spans="2:16" ht="12.75" customHeight="1" x14ac:dyDescent="0.25">
      <c r="B1479" s="48"/>
      <c r="C1479" s="400"/>
      <c r="D1479" s="389"/>
      <c r="E1479" s="359"/>
      <c r="F1479" s="359"/>
      <c r="G1479" s="359"/>
      <c r="H1479" s="359"/>
      <c r="I1479" s="359"/>
      <c r="J1479" s="359"/>
      <c r="K1479" s="353"/>
      <c r="L1479" s="379" t="s">
        <v>84</v>
      </c>
      <c r="M1479" s="379">
        <v>17</v>
      </c>
      <c r="N1479" s="379" t="s">
        <v>85</v>
      </c>
      <c r="O1479" s="364">
        <v>26</v>
      </c>
      <c r="P1479" s="51"/>
    </row>
    <row r="1480" spans="2:16" x14ac:dyDescent="0.25">
      <c r="B1480" s="48"/>
      <c r="C1480" s="400"/>
      <c r="D1480" s="390"/>
      <c r="E1480" s="359"/>
      <c r="F1480" s="359"/>
      <c r="G1480" s="359"/>
      <c r="H1480" s="359"/>
      <c r="I1480" s="359"/>
      <c r="J1480" s="359"/>
      <c r="K1480" s="353"/>
      <c r="L1480" s="380"/>
      <c r="M1480" s="380"/>
      <c r="N1480" s="380"/>
      <c r="O1480" s="365"/>
      <c r="P1480" s="51"/>
    </row>
    <row r="1481" spans="2:16" x14ac:dyDescent="0.25">
      <c r="B1481" s="48"/>
      <c r="C1481" s="400"/>
      <c r="D1481" s="358" t="s">
        <v>86</v>
      </c>
      <c r="E1481" s="359"/>
      <c r="F1481" s="359"/>
      <c r="G1481" s="359"/>
      <c r="H1481" s="359"/>
      <c r="I1481" s="359"/>
      <c r="J1481" s="359"/>
      <c r="K1481" s="353"/>
      <c r="L1481" s="380"/>
      <c r="M1481" s="380"/>
      <c r="N1481" s="380"/>
      <c r="O1481" s="365"/>
      <c r="P1481" s="51"/>
    </row>
    <row r="1482" spans="2:16" x14ac:dyDescent="0.25">
      <c r="B1482" s="48"/>
      <c r="C1482" s="1"/>
      <c r="D1482" s="2"/>
      <c r="E1482" s="2"/>
      <c r="F1482" s="2"/>
      <c r="G1482" s="2"/>
      <c r="H1482" s="2"/>
      <c r="I1482" s="2"/>
      <c r="J1482" s="2"/>
      <c r="K1482" s="2"/>
      <c r="L1482" s="2"/>
      <c r="M1482" s="3"/>
      <c r="N1482" s="3"/>
      <c r="O1482" s="4"/>
      <c r="P1482" s="53"/>
    </row>
    <row r="1483" spans="2:16" x14ac:dyDescent="0.25">
      <c r="B1483" s="48"/>
      <c r="C1483" s="5"/>
      <c r="D1483" s="171"/>
      <c r="E1483" s="171"/>
      <c r="F1483" s="171"/>
      <c r="G1483" s="171"/>
      <c r="H1483" s="171"/>
      <c r="I1483" s="171"/>
      <c r="J1483" s="171"/>
      <c r="K1483" s="171"/>
      <c r="L1483" s="6" t="s">
        <v>87</v>
      </c>
      <c r="M1483" s="7" t="s">
        <v>88</v>
      </c>
      <c r="N1483" s="7" t="s">
        <v>89</v>
      </c>
      <c r="O1483" s="8" t="s">
        <v>90</v>
      </c>
      <c r="P1483" s="52"/>
    </row>
    <row r="1484" spans="2:16" x14ac:dyDescent="0.25">
      <c r="B1484" s="48"/>
      <c r="C1484" s="9"/>
      <c r="D1484" s="170"/>
      <c r="E1484" s="170"/>
      <c r="F1484" s="170"/>
      <c r="G1484" s="170"/>
      <c r="H1484" s="170"/>
      <c r="I1484" s="170"/>
      <c r="J1484" s="170"/>
      <c r="K1484" s="170"/>
      <c r="L1484" s="10"/>
      <c r="M1484" s="11"/>
      <c r="N1484" s="11"/>
      <c r="O1484" s="12"/>
      <c r="P1484" s="54"/>
    </row>
    <row r="1485" spans="2:16" ht="18" customHeight="1" x14ac:dyDescent="0.25">
      <c r="B1485" s="48"/>
      <c r="C1485" s="391" t="s">
        <v>91</v>
      </c>
      <c r="D1485" s="359"/>
      <c r="E1485" s="359"/>
      <c r="F1485" s="359"/>
      <c r="G1485" s="170" t="s">
        <v>92</v>
      </c>
      <c r="H1485" s="170"/>
      <c r="I1485" s="170" t="s">
        <v>93</v>
      </c>
      <c r="K1485" s="170"/>
      <c r="L1485" s="10"/>
      <c r="O1485" s="13"/>
      <c r="P1485" s="54"/>
    </row>
    <row r="1486" spans="2:16" x14ac:dyDescent="0.25">
      <c r="B1486" s="48"/>
      <c r="C1486" s="14"/>
      <c r="D1486" s="15"/>
      <c r="E1486" s="15"/>
      <c r="F1486" s="15"/>
      <c r="G1486" s="15"/>
      <c r="H1486" s="15"/>
      <c r="I1486" s="15"/>
      <c r="J1486" s="15"/>
      <c r="K1486" s="15"/>
      <c r="L1486" s="15"/>
      <c r="M1486" s="15"/>
      <c r="N1486" s="15"/>
      <c r="O1486" s="16"/>
      <c r="P1486" s="55"/>
    </row>
    <row r="1487" spans="2:16" x14ac:dyDescent="0.25">
      <c r="B1487" s="48"/>
      <c r="C1487" s="209"/>
      <c r="D1487" s="167"/>
      <c r="E1487" s="167"/>
      <c r="F1487" s="167"/>
      <c r="G1487" s="167"/>
      <c r="H1487" s="167"/>
      <c r="I1487" s="167"/>
      <c r="J1487" s="167"/>
      <c r="K1487" s="167"/>
      <c r="L1487" s="167"/>
      <c r="M1487" s="167"/>
      <c r="N1487" s="167"/>
      <c r="O1487" s="17"/>
      <c r="P1487" s="50"/>
    </row>
    <row r="1488" spans="2:16" x14ac:dyDescent="0.25">
      <c r="B1488" s="48"/>
      <c r="C1488" s="18"/>
      <c r="D1488" s="19"/>
      <c r="E1488" s="19"/>
      <c r="F1488" s="19"/>
      <c r="G1488" s="19"/>
      <c r="H1488" s="19"/>
      <c r="K1488" s="19"/>
      <c r="L1488" s="19"/>
      <c r="M1488" s="19"/>
      <c r="N1488" s="19"/>
      <c r="O1488" s="20"/>
      <c r="P1488" s="50"/>
    </row>
    <row r="1489" spans="2:16" x14ac:dyDescent="0.25">
      <c r="B1489" s="48"/>
      <c r="C1489" s="411" t="s">
        <v>94</v>
      </c>
      <c r="D1489" s="412"/>
      <c r="E1489" s="412"/>
      <c r="F1489" s="412"/>
      <c r="G1489" s="412"/>
      <c r="H1489" s="412"/>
      <c r="I1489" s="412"/>
      <c r="J1489" s="412"/>
      <c r="K1489" s="412"/>
      <c r="L1489" s="412"/>
      <c r="M1489" s="412"/>
      <c r="N1489" s="412"/>
      <c r="O1489" s="413"/>
      <c r="P1489" s="56"/>
    </row>
    <row r="1490" spans="2:16" x14ac:dyDescent="0.25">
      <c r="B1490" s="48"/>
      <c r="C1490" s="21"/>
      <c r="O1490" s="22"/>
      <c r="P1490" s="50"/>
    </row>
    <row r="1491" spans="2:16" x14ac:dyDescent="0.25">
      <c r="B1491" s="48"/>
      <c r="C1491" s="206" t="s">
        <v>95</v>
      </c>
      <c r="D1491" s="418" t="s">
        <v>9</v>
      </c>
      <c r="E1491" s="308"/>
      <c r="F1491" s="308"/>
      <c r="G1491" s="308"/>
      <c r="H1491" s="308"/>
      <c r="I1491" s="308"/>
      <c r="J1491" s="308"/>
      <c r="K1491" s="308"/>
      <c r="L1491" s="309"/>
      <c r="M1491" s="415" t="s">
        <v>96</v>
      </c>
      <c r="N1491" s="309"/>
      <c r="O1491" s="206" t="s">
        <v>11</v>
      </c>
      <c r="P1491" s="57"/>
    </row>
    <row r="1492" spans="2:16" ht="30" customHeight="1" x14ac:dyDescent="0.25">
      <c r="B1492" s="48"/>
      <c r="C1492" s="210">
        <f>'PRESUPUESTO OFICIAL (Entidad)'!D38</f>
        <v>5.0999999999999996</v>
      </c>
      <c r="D1492" s="406" t="str">
        <f>'PRESUPUESTO OFICIAL (Entidad)'!G38</f>
        <v>Sellador, inmunizante, pintura/barniz y acabado de guadua y madera</v>
      </c>
      <c r="E1492" s="303"/>
      <c r="F1492" s="303"/>
      <c r="G1492" s="303"/>
      <c r="H1492" s="303"/>
      <c r="I1492" s="303"/>
      <c r="J1492" s="303"/>
      <c r="K1492" s="303"/>
      <c r="L1492" s="371"/>
      <c r="M1492" s="370" t="str">
        <f>'PRESUPUESTO OFICIAL (Entidad)'!H38</f>
        <v>m2</v>
      </c>
      <c r="N1492" s="371"/>
      <c r="O1492" s="23">
        <f>'PRESUPUESTO OFICIAL (Entidad)'!I38</f>
        <v>95</v>
      </c>
      <c r="P1492" s="58"/>
    </row>
    <row r="1493" spans="2:16" x14ac:dyDescent="0.25">
      <c r="B1493" s="48"/>
      <c r="C1493" s="383" t="s">
        <v>97</v>
      </c>
      <c r="D1493" s="344"/>
      <c r="E1493" s="344"/>
      <c r="F1493" s="344"/>
      <c r="G1493" s="344"/>
      <c r="H1493" s="344"/>
      <c r="I1493" s="344"/>
      <c r="J1493" s="344"/>
      <c r="K1493" s="344"/>
      <c r="L1493" s="344"/>
      <c r="M1493" s="344"/>
      <c r="N1493" s="344"/>
      <c r="O1493" s="384"/>
      <c r="P1493" s="59"/>
    </row>
    <row r="1494" spans="2:16" x14ac:dyDescent="0.25">
      <c r="B1494" s="48"/>
      <c r="C1494" s="363"/>
      <c r="D1494" s="359"/>
      <c r="E1494" s="359"/>
      <c r="F1494" s="359"/>
      <c r="G1494" s="359"/>
      <c r="H1494" s="359"/>
      <c r="I1494" s="359"/>
      <c r="J1494" s="359"/>
      <c r="K1494" s="359"/>
      <c r="L1494" s="359"/>
      <c r="M1494" s="359"/>
      <c r="N1494" s="359"/>
      <c r="O1494" s="362"/>
      <c r="P1494" s="59"/>
    </row>
    <row r="1495" spans="2:16" x14ac:dyDescent="0.25">
      <c r="B1495" s="48"/>
      <c r="C1495" s="385"/>
      <c r="D1495" s="342"/>
      <c r="E1495" s="342"/>
      <c r="F1495" s="342"/>
      <c r="G1495" s="342"/>
      <c r="H1495" s="342"/>
      <c r="I1495" s="342"/>
      <c r="J1495" s="342"/>
      <c r="K1495" s="342"/>
      <c r="L1495" s="342"/>
      <c r="M1495" s="342"/>
      <c r="N1495" s="342"/>
      <c r="O1495" s="350"/>
      <c r="P1495" s="59"/>
    </row>
    <row r="1496" spans="2:16" x14ac:dyDescent="0.25">
      <c r="B1496" s="48"/>
      <c r="C1496" s="401" t="s">
        <v>9</v>
      </c>
      <c r="D1496" s="308"/>
      <c r="E1496" s="308"/>
      <c r="F1496" s="308"/>
      <c r="G1496" s="317"/>
      <c r="H1496" s="387" t="s">
        <v>98</v>
      </c>
      <c r="I1496" s="308"/>
      <c r="J1496" s="405" t="s">
        <v>99</v>
      </c>
      <c r="K1496" s="312"/>
      <c r="L1496" s="208" t="s">
        <v>100</v>
      </c>
      <c r="M1496" s="394" t="s">
        <v>101</v>
      </c>
      <c r="N1496" s="317"/>
      <c r="O1496" s="24" t="s">
        <v>102</v>
      </c>
      <c r="P1496" s="60"/>
    </row>
    <row r="1497" spans="2:16" x14ac:dyDescent="0.25">
      <c r="B1497" s="48"/>
      <c r="C1497" s="386" t="s">
        <v>103</v>
      </c>
      <c r="D1497" s="297"/>
      <c r="E1497" s="297"/>
      <c r="F1497" s="297"/>
      <c r="G1497" s="298"/>
      <c r="H1497" s="373" t="s">
        <v>104</v>
      </c>
      <c r="I1497" s="298"/>
      <c r="J1497" s="373" t="s">
        <v>105</v>
      </c>
      <c r="K1497" s="298"/>
      <c r="L1497" s="244">
        <v>378.4375</v>
      </c>
      <c r="M1497" s="369">
        <v>1</v>
      </c>
      <c r="N1497" s="298"/>
      <c r="O1497" s="245">
        <f>IF(M1497=0,0,L1497/M1497)</f>
        <v>378.4375</v>
      </c>
      <c r="P1497" s="246"/>
    </row>
    <row r="1498" spans="2:16" x14ac:dyDescent="0.25">
      <c r="B1498" s="48"/>
      <c r="C1498" s="386" t="s">
        <v>200</v>
      </c>
      <c r="D1498" s="297"/>
      <c r="E1498" s="297"/>
      <c r="F1498" s="297"/>
      <c r="G1498" s="298"/>
      <c r="H1498" s="373" t="s">
        <v>104</v>
      </c>
      <c r="I1498" s="298"/>
      <c r="J1498" s="373" t="s">
        <v>107</v>
      </c>
      <c r="K1498" s="298"/>
      <c r="L1498" s="244">
        <v>3000</v>
      </c>
      <c r="M1498" s="369">
        <f>M1521/8</f>
        <v>5</v>
      </c>
      <c r="N1498" s="298"/>
      <c r="O1498" s="245">
        <f>IF(M1498=0,0,L1498/M1498)</f>
        <v>600</v>
      </c>
      <c r="P1498" s="246"/>
    </row>
    <row r="1499" spans="2:16" x14ac:dyDescent="0.25">
      <c r="B1499" s="48"/>
      <c r="C1499" s="408"/>
      <c r="D1499" s="303"/>
      <c r="E1499" s="303"/>
      <c r="F1499" s="303"/>
      <c r="G1499" s="304"/>
      <c r="H1499" s="393"/>
      <c r="I1499" s="304"/>
      <c r="J1499" s="393"/>
      <c r="K1499" s="304"/>
      <c r="L1499" s="247"/>
      <c r="M1499" s="407"/>
      <c r="N1499" s="304"/>
      <c r="O1499" s="245"/>
      <c r="P1499" s="246"/>
    </row>
    <row r="1500" spans="2:16" x14ac:dyDescent="0.25">
      <c r="B1500" s="48"/>
      <c r="C1500" s="212" t="s">
        <v>108</v>
      </c>
      <c r="D1500" s="202"/>
      <c r="E1500" s="202"/>
      <c r="F1500" s="202"/>
      <c r="G1500" s="202"/>
      <c r="H1500" s="202"/>
      <c r="I1500" s="202"/>
      <c r="J1500" s="202"/>
      <c r="K1500" s="202"/>
      <c r="L1500" s="202"/>
      <c r="M1500" s="202"/>
      <c r="N1500" s="213"/>
      <c r="O1500" s="248">
        <f>SUM(O1497:O1499)</f>
        <v>978.4375</v>
      </c>
      <c r="P1500" s="249"/>
    </row>
    <row r="1501" spans="2:16" ht="13.5" customHeight="1" x14ac:dyDescent="0.25">
      <c r="B1501" s="48"/>
      <c r="C1501" s="383" t="s">
        <v>109</v>
      </c>
      <c r="D1501" s="344"/>
      <c r="E1501" s="344"/>
      <c r="F1501" s="344"/>
      <c r="G1501" s="344"/>
      <c r="H1501" s="344"/>
      <c r="I1501" s="344"/>
      <c r="J1501" s="344"/>
      <c r="K1501" s="344"/>
      <c r="L1501" s="344"/>
      <c r="M1501" s="344"/>
      <c r="N1501" s="344"/>
      <c r="O1501" s="384"/>
      <c r="P1501" s="59"/>
    </row>
    <row r="1502" spans="2:16" x14ac:dyDescent="0.25">
      <c r="B1502" s="48"/>
      <c r="C1502" s="363"/>
      <c r="D1502" s="359"/>
      <c r="E1502" s="359"/>
      <c r="F1502" s="359"/>
      <c r="G1502" s="359"/>
      <c r="H1502" s="359"/>
      <c r="I1502" s="359"/>
      <c r="J1502" s="359"/>
      <c r="K1502" s="359"/>
      <c r="L1502" s="359"/>
      <c r="M1502" s="359"/>
      <c r="N1502" s="359"/>
      <c r="O1502" s="362"/>
      <c r="P1502" s="59"/>
    </row>
    <row r="1503" spans="2:16" x14ac:dyDescent="0.25">
      <c r="B1503" s="48"/>
      <c r="C1503" s="385"/>
      <c r="D1503" s="342"/>
      <c r="E1503" s="342"/>
      <c r="F1503" s="342"/>
      <c r="G1503" s="342"/>
      <c r="H1503" s="342"/>
      <c r="I1503" s="342"/>
      <c r="J1503" s="342"/>
      <c r="K1503" s="342"/>
      <c r="L1503" s="342"/>
      <c r="M1503" s="342"/>
      <c r="N1503" s="342"/>
      <c r="O1503" s="350"/>
      <c r="P1503" s="59"/>
    </row>
    <row r="1504" spans="2:16" x14ac:dyDescent="0.25">
      <c r="B1504" s="48"/>
      <c r="C1504" s="401" t="s">
        <v>9</v>
      </c>
      <c r="D1504" s="308"/>
      <c r="E1504" s="308"/>
      <c r="F1504" s="308"/>
      <c r="G1504" s="308"/>
      <c r="H1504" s="308"/>
      <c r="I1504" s="308"/>
      <c r="J1504" s="317"/>
      <c r="K1504" s="215" t="s">
        <v>96</v>
      </c>
      <c r="L1504" s="208" t="s">
        <v>11</v>
      </c>
      <c r="M1504" s="394" t="s">
        <v>110</v>
      </c>
      <c r="N1504" s="317"/>
      <c r="O1504" s="24" t="s">
        <v>102</v>
      </c>
      <c r="P1504" s="60"/>
    </row>
    <row r="1505" spans="2:16" x14ac:dyDescent="0.25">
      <c r="B1505" s="48"/>
      <c r="C1505" s="386" t="s">
        <v>201</v>
      </c>
      <c r="D1505" s="297"/>
      <c r="E1505" s="297"/>
      <c r="F1505" s="297"/>
      <c r="G1505" s="297"/>
      <c r="H1505" s="297"/>
      <c r="I1505" s="297"/>
      <c r="J1505" s="298"/>
      <c r="K1505" s="165" t="s">
        <v>202</v>
      </c>
      <c r="L1505" s="250">
        <v>0.08</v>
      </c>
      <c r="M1505" s="360">
        <v>109842.37</v>
      </c>
      <c r="N1505" s="298"/>
      <c r="O1505" s="245">
        <f>L1505*M1505</f>
        <v>8787.3896000000004</v>
      </c>
      <c r="P1505" s="246"/>
    </row>
    <row r="1506" spans="2:16" x14ac:dyDescent="0.25">
      <c r="B1506" s="48"/>
      <c r="C1506" s="386" t="s">
        <v>203</v>
      </c>
      <c r="D1506" s="297"/>
      <c r="E1506" s="297"/>
      <c r="F1506" s="297"/>
      <c r="G1506" s="297"/>
      <c r="H1506" s="297"/>
      <c r="I1506" s="297"/>
      <c r="J1506" s="298"/>
      <c r="K1506" s="165" t="s">
        <v>202</v>
      </c>
      <c r="L1506" s="250">
        <v>0.04</v>
      </c>
      <c r="M1506" s="360">
        <v>74892.524999999994</v>
      </c>
      <c r="N1506" s="298"/>
      <c r="O1506" s="245">
        <f>L1506*M1506</f>
        <v>2995.701</v>
      </c>
      <c r="P1506" s="246"/>
    </row>
    <row r="1507" spans="2:16" x14ac:dyDescent="0.25">
      <c r="B1507" s="48"/>
      <c r="C1507" s="386" t="s">
        <v>204</v>
      </c>
      <c r="D1507" s="297"/>
      <c r="E1507" s="297"/>
      <c r="F1507" s="297"/>
      <c r="G1507" s="297"/>
      <c r="H1507" s="297"/>
      <c r="I1507" s="297"/>
      <c r="J1507" s="298"/>
      <c r="K1507" s="165" t="s">
        <v>32</v>
      </c>
      <c r="L1507" s="250">
        <v>0.3</v>
      </c>
      <c r="M1507" s="360">
        <v>2496.4175</v>
      </c>
      <c r="N1507" s="298"/>
      <c r="O1507" s="245">
        <f>L1507*M1507</f>
        <v>748.92525000000001</v>
      </c>
      <c r="P1507" s="246"/>
    </row>
    <row r="1508" spans="2:16" x14ac:dyDescent="0.25">
      <c r="B1508" s="48"/>
      <c r="C1508" s="408" t="s">
        <v>205</v>
      </c>
      <c r="D1508" s="303"/>
      <c r="E1508" s="303"/>
      <c r="F1508" s="303"/>
      <c r="G1508" s="303"/>
      <c r="H1508" s="303"/>
      <c r="I1508" s="303"/>
      <c r="J1508" s="304"/>
      <c r="K1508" s="185" t="s">
        <v>202</v>
      </c>
      <c r="L1508" s="252">
        <v>0.03</v>
      </c>
      <c r="M1508" s="417">
        <v>29957.01</v>
      </c>
      <c r="N1508" s="304"/>
      <c r="O1508" s="253">
        <f>L1508*M1508</f>
        <v>898.71029999999996</v>
      </c>
      <c r="P1508" s="246"/>
    </row>
    <row r="1509" spans="2:16" x14ac:dyDescent="0.25">
      <c r="B1509" s="48"/>
      <c r="C1509" s="212" t="s">
        <v>108</v>
      </c>
      <c r="D1509" s="202"/>
      <c r="E1509" s="202"/>
      <c r="F1509" s="202"/>
      <c r="G1509" s="202"/>
      <c r="H1509" s="202"/>
      <c r="I1509" s="202"/>
      <c r="J1509" s="202"/>
      <c r="K1509" s="202"/>
      <c r="L1509" s="202"/>
      <c r="M1509" s="202"/>
      <c r="N1509" s="213"/>
      <c r="O1509" s="254">
        <f>SUM(O1505:O1508)</f>
        <v>13430.72615</v>
      </c>
      <c r="P1509" s="246"/>
    </row>
    <row r="1510" spans="2:16" x14ac:dyDescent="0.25">
      <c r="B1510" s="48"/>
      <c r="C1510" s="383" t="s">
        <v>116</v>
      </c>
      <c r="D1510" s="344"/>
      <c r="E1510" s="344"/>
      <c r="F1510" s="344"/>
      <c r="G1510" s="344"/>
      <c r="H1510" s="344"/>
      <c r="I1510" s="344"/>
      <c r="J1510" s="344"/>
      <c r="K1510" s="344"/>
      <c r="L1510" s="344"/>
      <c r="M1510" s="344"/>
      <c r="N1510" s="344"/>
      <c r="O1510" s="384"/>
      <c r="P1510" s="59"/>
    </row>
    <row r="1511" spans="2:16" x14ac:dyDescent="0.25">
      <c r="B1511" s="48"/>
      <c r="C1511" s="363"/>
      <c r="D1511" s="359"/>
      <c r="E1511" s="359"/>
      <c r="F1511" s="359"/>
      <c r="G1511" s="359"/>
      <c r="H1511" s="359"/>
      <c r="I1511" s="359"/>
      <c r="J1511" s="359"/>
      <c r="K1511" s="359"/>
      <c r="L1511" s="359"/>
      <c r="M1511" s="359"/>
      <c r="N1511" s="359"/>
      <c r="O1511" s="362"/>
      <c r="P1511" s="59"/>
    </row>
    <row r="1512" spans="2:16" x14ac:dyDescent="0.25">
      <c r="B1512" s="48"/>
      <c r="C1512" s="385"/>
      <c r="D1512" s="342"/>
      <c r="E1512" s="342"/>
      <c r="F1512" s="342"/>
      <c r="G1512" s="342"/>
      <c r="H1512" s="342"/>
      <c r="I1512" s="342"/>
      <c r="J1512" s="342"/>
      <c r="K1512" s="342"/>
      <c r="L1512" s="342"/>
      <c r="M1512" s="342"/>
      <c r="N1512" s="342"/>
      <c r="O1512" s="350"/>
      <c r="P1512" s="59"/>
    </row>
    <row r="1513" spans="2:16" ht="28.5" customHeight="1" x14ac:dyDescent="0.25">
      <c r="B1513" s="48"/>
      <c r="C1513" s="403" t="s">
        <v>117</v>
      </c>
      <c r="D1513" s="308"/>
      <c r="E1513" s="308"/>
      <c r="F1513" s="308"/>
      <c r="G1513" s="308"/>
      <c r="H1513" s="308"/>
      <c r="I1513" s="308"/>
      <c r="J1513" s="205" t="s">
        <v>118</v>
      </c>
      <c r="K1513" s="28" t="s">
        <v>119</v>
      </c>
      <c r="L1513" s="29" t="s">
        <v>120</v>
      </c>
      <c r="M1513" s="394" t="s">
        <v>121</v>
      </c>
      <c r="N1513" s="317"/>
      <c r="O1513" s="24" t="s">
        <v>102</v>
      </c>
      <c r="P1513" s="60"/>
    </row>
    <row r="1514" spans="2:16" x14ac:dyDescent="0.25">
      <c r="B1514" s="48"/>
      <c r="C1514" s="367" t="s">
        <v>122</v>
      </c>
      <c r="D1514" s="297"/>
      <c r="E1514" s="297"/>
      <c r="F1514" s="297"/>
      <c r="G1514" s="297"/>
      <c r="H1514" s="297"/>
      <c r="I1514" s="297"/>
      <c r="J1514" s="214"/>
      <c r="K1514" s="30"/>
      <c r="L1514" s="214"/>
      <c r="M1514" s="372"/>
      <c r="N1514" s="298"/>
      <c r="O1514" s="245">
        <v>0</v>
      </c>
      <c r="P1514" s="246"/>
    </row>
    <row r="1515" spans="2:16" x14ac:dyDescent="0.25">
      <c r="B1515" s="48"/>
      <c r="C1515" s="396"/>
      <c r="D1515" s="303"/>
      <c r="E1515" s="303"/>
      <c r="F1515" s="303"/>
      <c r="G1515" s="303"/>
      <c r="H1515" s="303"/>
      <c r="I1515" s="303"/>
      <c r="J1515" s="31"/>
      <c r="K1515" s="32"/>
      <c r="L1515" s="31"/>
      <c r="M1515" s="404"/>
      <c r="N1515" s="304"/>
      <c r="O1515" s="255"/>
      <c r="P1515" s="246"/>
    </row>
    <row r="1516" spans="2:16" x14ac:dyDescent="0.25">
      <c r="B1516" s="48"/>
      <c r="C1516" s="212" t="s">
        <v>108</v>
      </c>
      <c r="D1516" s="202"/>
      <c r="E1516" s="202"/>
      <c r="F1516" s="202"/>
      <c r="G1516" s="202"/>
      <c r="H1516" s="202"/>
      <c r="I1516" s="202"/>
      <c r="J1516" s="202"/>
      <c r="K1516" s="202"/>
      <c r="L1516" s="202"/>
      <c r="M1516" s="202"/>
      <c r="N1516" s="213"/>
      <c r="O1516" s="248">
        <f>SUM(O1514:O1515)</f>
        <v>0</v>
      </c>
      <c r="P1516" s="249"/>
    </row>
    <row r="1517" spans="2:16" x14ac:dyDescent="0.25">
      <c r="B1517" s="48"/>
      <c r="C1517" s="383" t="s">
        <v>123</v>
      </c>
      <c r="D1517" s="344"/>
      <c r="E1517" s="344"/>
      <c r="F1517" s="344"/>
      <c r="G1517" s="344"/>
      <c r="H1517" s="344"/>
      <c r="I1517" s="344"/>
      <c r="J1517" s="344"/>
      <c r="K1517" s="344"/>
      <c r="L1517" s="344"/>
      <c r="M1517" s="344"/>
      <c r="N1517" s="344"/>
      <c r="O1517" s="384"/>
      <c r="P1517" s="59"/>
    </row>
    <row r="1518" spans="2:16" x14ac:dyDescent="0.25">
      <c r="B1518" s="48"/>
      <c r="C1518" s="363"/>
      <c r="D1518" s="359"/>
      <c r="E1518" s="359"/>
      <c r="F1518" s="359"/>
      <c r="G1518" s="359"/>
      <c r="H1518" s="359"/>
      <c r="I1518" s="359"/>
      <c r="J1518" s="359"/>
      <c r="K1518" s="359"/>
      <c r="L1518" s="359"/>
      <c r="M1518" s="359"/>
      <c r="N1518" s="359"/>
      <c r="O1518" s="362"/>
      <c r="P1518" s="59"/>
    </row>
    <row r="1519" spans="2:16" x14ac:dyDescent="0.25">
      <c r="B1519" s="48"/>
      <c r="C1519" s="385"/>
      <c r="D1519" s="342"/>
      <c r="E1519" s="342"/>
      <c r="F1519" s="342"/>
      <c r="G1519" s="342"/>
      <c r="H1519" s="342"/>
      <c r="I1519" s="342"/>
      <c r="J1519" s="342"/>
      <c r="K1519" s="342"/>
      <c r="L1519" s="342"/>
      <c r="M1519" s="342"/>
      <c r="N1519" s="342"/>
      <c r="O1519" s="350"/>
      <c r="P1519" s="59"/>
    </row>
    <row r="1520" spans="2:16" ht="28.5" customHeight="1" x14ac:dyDescent="0.25">
      <c r="B1520" s="48"/>
      <c r="C1520" s="403" t="s">
        <v>124</v>
      </c>
      <c r="D1520" s="308"/>
      <c r="E1520" s="308"/>
      <c r="F1520" s="308"/>
      <c r="G1520" s="308"/>
      <c r="H1520" s="308"/>
      <c r="I1520" s="308"/>
      <c r="J1520" s="208" t="s">
        <v>125</v>
      </c>
      <c r="K1520" s="28" t="s">
        <v>126</v>
      </c>
      <c r="L1520" s="205" t="s">
        <v>127</v>
      </c>
      <c r="M1520" s="381" t="s">
        <v>101</v>
      </c>
      <c r="N1520" s="317"/>
      <c r="O1520" s="33" t="s">
        <v>102</v>
      </c>
      <c r="P1520" s="61"/>
    </row>
    <row r="1521" spans="2:16" x14ac:dyDescent="0.25">
      <c r="B1521" s="48"/>
      <c r="C1521" s="395" t="s">
        <v>152</v>
      </c>
      <c r="D1521" s="297"/>
      <c r="E1521" s="297"/>
      <c r="F1521" s="297"/>
      <c r="G1521" s="297"/>
      <c r="H1521" s="297"/>
      <c r="I1521" s="297"/>
      <c r="J1521" s="186">
        <v>110000</v>
      </c>
      <c r="K1521" s="187">
        <v>0.75</v>
      </c>
      <c r="L1521" s="256">
        <f>J1521*(1+K1521)</f>
        <v>192500</v>
      </c>
      <c r="M1521" s="414">
        <v>40</v>
      </c>
      <c r="N1521" s="298"/>
      <c r="O1521" s="257">
        <f>IF(M1521=0,0,L1521/M1521)</f>
        <v>4812.5</v>
      </c>
      <c r="P1521" s="258"/>
    </row>
    <row r="1522" spans="2:16" x14ac:dyDescent="0.25">
      <c r="B1522" s="48"/>
      <c r="C1522" s="395" t="s">
        <v>285</v>
      </c>
      <c r="D1522" s="297"/>
      <c r="E1522" s="297"/>
      <c r="F1522" s="297"/>
      <c r="G1522" s="297"/>
      <c r="H1522" s="297"/>
      <c r="I1522" s="297"/>
      <c r="J1522" s="186">
        <v>63000</v>
      </c>
      <c r="K1522" s="187">
        <v>0.75</v>
      </c>
      <c r="L1522" s="256">
        <f>J1522*(1+K1522)</f>
        <v>110250</v>
      </c>
      <c r="M1522" s="414">
        <v>40</v>
      </c>
      <c r="N1522" s="298"/>
      <c r="O1522" s="257">
        <f>IF(M1522=0,0,L1522/M1522*0.81)</f>
        <v>2232.5625</v>
      </c>
      <c r="P1522" s="258"/>
    </row>
    <row r="1523" spans="2:16" x14ac:dyDescent="0.25">
      <c r="B1523" s="48"/>
      <c r="C1523" s="395"/>
      <c r="D1523" s="297"/>
      <c r="E1523" s="297"/>
      <c r="F1523" s="297"/>
      <c r="G1523" s="297"/>
      <c r="H1523" s="297"/>
      <c r="I1523" s="297"/>
      <c r="J1523" s="251"/>
      <c r="K1523" s="34"/>
      <c r="L1523" s="256"/>
      <c r="M1523" s="388"/>
      <c r="N1523" s="298"/>
      <c r="O1523" s="257"/>
      <c r="P1523" s="258"/>
    </row>
    <row r="1524" spans="2:16" x14ac:dyDescent="0.25">
      <c r="B1524" s="48"/>
      <c r="C1524" s="396"/>
      <c r="D1524" s="303"/>
      <c r="E1524" s="303"/>
      <c r="F1524" s="303"/>
      <c r="G1524" s="303"/>
      <c r="H1524" s="303"/>
      <c r="I1524" s="303"/>
      <c r="J1524" s="31"/>
      <c r="K1524" s="32"/>
      <c r="L1524" s="31"/>
      <c r="M1524" s="404"/>
      <c r="N1524" s="304"/>
      <c r="O1524" s="255"/>
      <c r="P1524" s="246"/>
    </row>
    <row r="1525" spans="2:16" x14ac:dyDescent="0.25">
      <c r="B1525" s="48"/>
      <c r="C1525" s="212" t="s">
        <v>108</v>
      </c>
      <c r="D1525" s="202"/>
      <c r="E1525" s="202"/>
      <c r="F1525" s="202"/>
      <c r="G1525" s="202"/>
      <c r="H1525" s="202"/>
      <c r="I1525" s="202"/>
      <c r="J1525" s="202"/>
      <c r="K1525" s="202"/>
      <c r="L1525" s="202"/>
      <c r="M1525" s="202"/>
      <c r="N1525" s="213"/>
      <c r="O1525" s="254">
        <f>SUM(O1521:O1524)</f>
        <v>7045.0625</v>
      </c>
      <c r="P1525" s="246"/>
    </row>
    <row r="1526" spans="2:16" x14ac:dyDescent="0.25">
      <c r="B1526" s="48"/>
      <c r="C1526" s="21"/>
      <c r="O1526" s="22"/>
      <c r="P1526" s="50"/>
    </row>
    <row r="1527" spans="2:16" x14ac:dyDescent="0.25">
      <c r="B1527" s="48"/>
      <c r="C1527" s="397" t="s">
        <v>130</v>
      </c>
      <c r="D1527" s="314"/>
      <c r="E1527" s="314"/>
      <c r="F1527" s="314"/>
      <c r="G1527" s="314"/>
      <c r="H1527" s="314"/>
      <c r="I1527" s="314"/>
      <c r="J1527" s="314"/>
      <c r="K1527" s="314"/>
      <c r="L1527" s="314"/>
      <c r="M1527" s="314"/>
      <c r="N1527" s="398"/>
      <c r="O1527" s="259">
        <f>O1500+O1509+O1516+O1525</f>
        <v>21454.226150000002</v>
      </c>
      <c r="P1527" s="260"/>
    </row>
    <row r="1528" spans="2:16" x14ac:dyDescent="0.25">
      <c r="B1528" s="48"/>
      <c r="C1528" s="383" t="s">
        <v>131</v>
      </c>
      <c r="D1528" s="344"/>
      <c r="E1528" s="344"/>
      <c r="F1528" s="344"/>
      <c r="G1528" s="344"/>
      <c r="H1528" s="344"/>
      <c r="I1528" s="344"/>
      <c r="J1528" s="344"/>
      <c r="K1528" s="344"/>
      <c r="L1528" s="344"/>
      <c r="M1528" s="344"/>
      <c r="N1528" s="344"/>
      <c r="O1528" s="384"/>
      <c r="P1528" s="59"/>
    </row>
    <row r="1529" spans="2:16" x14ac:dyDescent="0.25">
      <c r="B1529" s="48"/>
      <c r="C1529" s="363"/>
      <c r="D1529" s="359"/>
      <c r="E1529" s="359"/>
      <c r="F1529" s="359"/>
      <c r="G1529" s="359"/>
      <c r="H1529" s="359"/>
      <c r="I1529" s="359"/>
      <c r="J1529" s="359"/>
      <c r="K1529" s="359"/>
      <c r="L1529" s="359"/>
      <c r="M1529" s="359"/>
      <c r="N1529" s="359"/>
      <c r="O1529" s="362"/>
      <c r="P1529" s="59"/>
    </row>
    <row r="1530" spans="2:16" x14ac:dyDescent="0.25">
      <c r="B1530" s="48"/>
      <c r="C1530" s="385"/>
      <c r="D1530" s="342"/>
      <c r="E1530" s="342"/>
      <c r="F1530" s="342"/>
      <c r="G1530" s="342"/>
      <c r="H1530" s="342"/>
      <c r="I1530" s="342"/>
      <c r="J1530" s="342"/>
      <c r="K1530" s="342"/>
      <c r="L1530" s="342"/>
      <c r="M1530" s="342"/>
      <c r="N1530" s="342"/>
      <c r="O1530" s="350"/>
      <c r="P1530" s="59"/>
    </row>
    <row r="1531" spans="2:16" x14ac:dyDescent="0.25">
      <c r="B1531" s="48"/>
      <c r="C1531" s="403" t="s">
        <v>132</v>
      </c>
      <c r="D1531" s="308"/>
      <c r="E1531" s="308"/>
      <c r="F1531" s="308"/>
      <c r="G1531" s="308"/>
      <c r="H1531" s="308"/>
      <c r="I1531" s="308"/>
      <c r="J1531" s="168"/>
      <c r="K1531" s="169"/>
      <c r="L1531" s="205" t="s">
        <v>133</v>
      </c>
      <c r="M1531" s="381" t="s">
        <v>134</v>
      </c>
      <c r="N1531" s="317"/>
      <c r="O1531" s="35"/>
      <c r="P1531" s="61"/>
    </row>
    <row r="1532" spans="2:16" x14ac:dyDescent="0.25">
      <c r="B1532" s="48"/>
      <c r="C1532" s="367" t="s">
        <v>135</v>
      </c>
      <c r="D1532" s="297"/>
      <c r="E1532" s="297"/>
      <c r="F1532" s="297"/>
      <c r="G1532" s="297"/>
      <c r="H1532" s="297"/>
      <c r="I1532" s="297"/>
      <c r="J1532" s="261"/>
      <c r="K1532" s="36"/>
      <c r="L1532" s="188">
        <f>'PRESUPUESTO OFICIAL (Entidad)'!$K$68</f>
        <v>0.23201877683023656</v>
      </c>
      <c r="M1532" s="357">
        <f>L1532*$O$1527</f>
        <v>4977.7833091622761</v>
      </c>
      <c r="N1532" s="298"/>
      <c r="O1532" s="262"/>
      <c r="P1532" s="263"/>
    </row>
    <row r="1533" spans="2:16" x14ac:dyDescent="0.25">
      <c r="B1533" s="48"/>
      <c r="C1533" s="25" t="s">
        <v>136</v>
      </c>
      <c r="D1533" s="26"/>
      <c r="E1533" s="26"/>
      <c r="F1533" s="26"/>
      <c r="G1533" s="26"/>
      <c r="H1533" s="26"/>
      <c r="I1533" s="26"/>
      <c r="J1533" s="261"/>
      <c r="K1533" s="36"/>
      <c r="L1533" s="188">
        <f>'PRESUPUESTO OFICIAL (Entidad)'!$K$69</f>
        <v>0.01</v>
      </c>
      <c r="M1533" s="357">
        <f>L1533*$O$1527</f>
        <v>214.54226150000002</v>
      </c>
      <c r="N1533" s="298"/>
      <c r="O1533" s="262"/>
      <c r="P1533" s="263"/>
    </row>
    <row r="1534" spans="2:16" x14ac:dyDescent="0.25">
      <c r="B1534" s="48"/>
      <c r="C1534" s="209" t="s">
        <v>137</v>
      </c>
      <c r="D1534" s="167"/>
      <c r="E1534" s="167"/>
      <c r="F1534" s="167"/>
      <c r="G1534" s="167"/>
      <c r="H1534" s="167"/>
      <c r="I1534" s="167"/>
      <c r="J1534" s="264"/>
      <c r="K1534" s="37"/>
      <c r="L1534" s="188">
        <f>'PRESUPUESTO OFICIAL (Entidad)'!$K$70</f>
        <v>2.5000000000000001E-2</v>
      </c>
      <c r="M1534" s="368">
        <f>L1534*$O$1527</f>
        <v>536.3556537500001</v>
      </c>
      <c r="N1534" s="304"/>
      <c r="O1534" s="262"/>
      <c r="P1534" s="263"/>
    </row>
    <row r="1535" spans="2:16" x14ac:dyDescent="0.25">
      <c r="B1535" s="48"/>
      <c r="C1535" s="419" t="s">
        <v>108</v>
      </c>
      <c r="D1535" s="314"/>
      <c r="E1535" s="314"/>
      <c r="F1535" s="314"/>
      <c r="G1535" s="314"/>
      <c r="H1535" s="314"/>
      <c r="I1535" s="314"/>
      <c r="J1535" s="314"/>
      <c r="K1535" s="314"/>
      <c r="L1535" s="314"/>
      <c r="M1535" s="314"/>
      <c r="N1535" s="398"/>
      <c r="O1535" s="265">
        <f>SUM(M1532:M1534)</f>
        <v>5728.6812244122757</v>
      </c>
      <c r="P1535" s="266"/>
    </row>
    <row r="1536" spans="2:16" x14ac:dyDescent="0.25">
      <c r="B1536" s="48"/>
      <c r="C1536" s="21"/>
      <c r="O1536" s="22"/>
      <c r="P1536" s="50"/>
    </row>
    <row r="1537" spans="2:16" x14ac:dyDescent="0.25">
      <c r="B1537" s="48"/>
      <c r="C1537" s="397" t="s">
        <v>138</v>
      </c>
      <c r="D1537" s="314"/>
      <c r="E1537" s="314"/>
      <c r="F1537" s="314"/>
      <c r="G1537" s="314"/>
      <c r="H1537" s="314"/>
      <c r="I1537" s="314"/>
      <c r="J1537" s="314"/>
      <c r="K1537" s="314"/>
      <c r="L1537" s="314"/>
      <c r="M1537" s="314"/>
      <c r="N1537" s="398"/>
      <c r="O1537" s="267">
        <f>ROUND(O1527+O1535,0)</f>
        <v>27183</v>
      </c>
      <c r="P1537" s="266"/>
    </row>
    <row r="1538" spans="2:16" x14ac:dyDescent="0.25">
      <c r="B1538" s="48"/>
      <c r="C1538" s="18"/>
      <c r="D1538" s="19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  <c r="O1538" s="20"/>
      <c r="P1538" s="50"/>
    </row>
    <row r="1539" spans="2:16" x14ac:dyDescent="0.25">
      <c r="B1539" s="48"/>
      <c r="C1539" s="21"/>
      <c r="O1539" s="22"/>
      <c r="P1539" s="50"/>
    </row>
    <row r="1540" spans="2:16" x14ac:dyDescent="0.25">
      <c r="B1540" s="48"/>
      <c r="C1540" s="21"/>
      <c r="O1540" s="22"/>
      <c r="P1540" s="50"/>
    </row>
    <row r="1541" spans="2:16" x14ac:dyDescent="0.25">
      <c r="B1541" s="48"/>
      <c r="C1541" s="21"/>
      <c r="H1541" s="38" t="s">
        <v>139</v>
      </c>
      <c r="I1541" s="38"/>
      <c r="J1541" s="38"/>
      <c r="K1541" s="38"/>
      <c r="O1541" s="22"/>
      <c r="P1541" s="50"/>
    </row>
    <row r="1542" spans="2:16" x14ac:dyDescent="0.25">
      <c r="B1542" s="48"/>
      <c r="C1542" s="21"/>
      <c r="H1542" s="38" t="s">
        <v>140</v>
      </c>
      <c r="O1542" s="22"/>
      <c r="P1542" s="50"/>
    </row>
    <row r="1543" spans="2:16" x14ac:dyDescent="0.25">
      <c r="B1543" s="48"/>
      <c r="C1543" s="21"/>
      <c r="H1543" s="38" t="s">
        <v>141</v>
      </c>
      <c r="O1543" s="22"/>
      <c r="P1543" s="50"/>
    </row>
    <row r="1544" spans="2:16" x14ac:dyDescent="0.25">
      <c r="B1544" s="48"/>
      <c r="C1544" s="9"/>
      <c r="D1544" s="39"/>
      <c r="E1544" s="39"/>
      <c r="F1544" s="39"/>
      <c r="G1544" s="39"/>
      <c r="H1544" s="38" t="s">
        <v>142</v>
      </c>
      <c r="I1544" s="39"/>
      <c r="J1544" s="39"/>
      <c r="K1544" s="39"/>
      <c r="L1544" s="39"/>
      <c r="M1544" s="39"/>
      <c r="N1544" s="39"/>
      <c r="O1544" s="40"/>
      <c r="P1544" s="55"/>
    </row>
    <row r="1545" spans="2:16" x14ac:dyDescent="0.25">
      <c r="B1545" s="48"/>
      <c r="C1545" s="21"/>
      <c r="H1545" s="204" t="s">
        <v>143</v>
      </c>
      <c r="O1545" s="22"/>
      <c r="P1545" s="50"/>
    </row>
    <row r="1546" spans="2:16" x14ac:dyDescent="0.25">
      <c r="B1546" s="48"/>
      <c r="C1546" s="41" t="s">
        <v>144</v>
      </c>
      <c r="D1546" s="166"/>
      <c r="E1546" s="166"/>
      <c r="F1546" s="166"/>
      <c r="G1546" s="166"/>
      <c r="H1546" s="166"/>
      <c r="I1546" s="166"/>
      <c r="J1546" s="166"/>
      <c r="K1546" s="166"/>
      <c r="L1546" s="166"/>
      <c r="M1546" s="166"/>
      <c r="N1546" s="166"/>
      <c r="O1546" s="42"/>
      <c r="P1546" s="50"/>
    </row>
    <row r="1547" spans="2:16" x14ac:dyDescent="0.25">
      <c r="B1547" s="48"/>
      <c r="C1547" s="374"/>
      <c r="D1547" s="297"/>
      <c r="E1547" s="297"/>
      <c r="F1547" s="297"/>
      <c r="G1547" s="297"/>
      <c r="H1547" s="297"/>
      <c r="I1547" s="297"/>
      <c r="J1547" s="297"/>
      <c r="K1547" s="297"/>
      <c r="L1547" s="297"/>
      <c r="M1547" s="297"/>
      <c r="N1547" s="297"/>
      <c r="O1547" s="355"/>
      <c r="P1547" s="55"/>
    </row>
    <row r="1548" spans="2:16" x14ac:dyDescent="0.25">
      <c r="B1548" s="48"/>
      <c r="C1548" s="374"/>
      <c r="D1548" s="297"/>
      <c r="E1548" s="297"/>
      <c r="F1548" s="297"/>
      <c r="G1548" s="297"/>
      <c r="H1548" s="297"/>
      <c r="I1548" s="297"/>
      <c r="J1548" s="297"/>
      <c r="K1548" s="297"/>
      <c r="L1548" s="297"/>
      <c r="M1548" s="297"/>
      <c r="N1548" s="297"/>
      <c r="O1548" s="355"/>
      <c r="P1548" s="55"/>
    </row>
    <row r="1549" spans="2:16" x14ac:dyDescent="0.25">
      <c r="B1549" s="48"/>
      <c r="C1549" s="9"/>
      <c r="D1549" s="39"/>
      <c r="E1549" s="39"/>
      <c r="F1549" s="39"/>
      <c r="G1549" s="39"/>
      <c r="H1549" s="39"/>
      <c r="I1549" s="39"/>
      <c r="J1549" s="39"/>
      <c r="K1549" s="39"/>
      <c r="L1549" s="39"/>
      <c r="M1549" s="39"/>
      <c r="N1549" s="39"/>
      <c r="O1549" s="40"/>
      <c r="P1549" s="55"/>
    </row>
    <row r="1550" spans="2:16" x14ac:dyDescent="0.25">
      <c r="B1550" s="48"/>
      <c r="C1550" s="43" t="s">
        <v>145</v>
      </c>
      <c r="D1550" s="39"/>
      <c r="E1550" s="39"/>
      <c r="F1550" s="39"/>
      <c r="G1550" s="39"/>
      <c r="H1550" s="39"/>
      <c r="I1550" s="39"/>
      <c r="J1550" s="39"/>
      <c r="K1550" s="39"/>
      <c r="L1550" s="39"/>
      <c r="M1550" s="39"/>
      <c r="N1550" s="39"/>
      <c r="O1550" s="40"/>
      <c r="P1550" s="55"/>
    </row>
    <row r="1551" spans="2:16" ht="12.75" customHeight="1" x14ac:dyDescent="0.25">
      <c r="B1551" s="48"/>
      <c r="C1551" s="366" t="s">
        <v>146</v>
      </c>
      <c r="D1551" s="359"/>
      <c r="E1551" s="359"/>
      <c r="F1551" s="359"/>
      <c r="G1551" s="359"/>
      <c r="H1551" s="359"/>
      <c r="I1551" s="359"/>
      <c r="J1551" s="359"/>
      <c r="K1551" s="359"/>
      <c r="L1551" s="359"/>
      <c r="M1551" s="359"/>
      <c r="N1551" s="359"/>
      <c r="O1551" s="362"/>
      <c r="P1551" s="62"/>
    </row>
    <row r="1552" spans="2:16" ht="28.5" customHeight="1" x14ac:dyDescent="0.25">
      <c r="B1552" s="48"/>
      <c r="C1552" s="363"/>
      <c r="D1552" s="359"/>
      <c r="E1552" s="359"/>
      <c r="F1552" s="359"/>
      <c r="G1552" s="359"/>
      <c r="H1552" s="359"/>
      <c r="I1552" s="359"/>
      <c r="J1552" s="359"/>
      <c r="K1552" s="359"/>
      <c r="L1552" s="359"/>
      <c r="M1552" s="359"/>
      <c r="N1552" s="359"/>
      <c r="O1552" s="362"/>
      <c r="P1552" s="62"/>
    </row>
    <row r="1553" spans="2:16" ht="12.9" customHeight="1" x14ac:dyDescent="0.25">
      <c r="B1553" s="48"/>
      <c r="C1553" s="361" t="s">
        <v>147</v>
      </c>
      <c r="D1553" s="359"/>
      <c r="E1553" s="359"/>
      <c r="F1553" s="359"/>
      <c r="G1553" s="359"/>
      <c r="H1553" s="359"/>
      <c r="I1553" s="359"/>
      <c r="J1553" s="359"/>
      <c r="K1553" s="359"/>
      <c r="L1553" s="359"/>
      <c r="M1553" s="359"/>
      <c r="N1553" s="359"/>
      <c r="O1553" s="362"/>
      <c r="P1553" s="62"/>
    </row>
    <row r="1554" spans="2:16" ht="32.25" customHeight="1" x14ac:dyDescent="0.25">
      <c r="B1554" s="48"/>
      <c r="C1554" s="363"/>
      <c r="D1554" s="359"/>
      <c r="E1554" s="359"/>
      <c r="F1554" s="359"/>
      <c r="G1554" s="359"/>
      <c r="H1554" s="359"/>
      <c r="I1554" s="359"/>
      <c r="J1554" s="359"/>
      <c r="K1554" s="359"/>
      <c r="L1554" s="359"/>
      <c r="M1554" s="359"/>
      <c r="N1554" s="359"/>
      <c r="O1554" s="362"/>
      <c r="P1554" s="62"/>
    </row>
    <row r="1555" spans="2:16" x14ac:dyDescent="0.25">
      <c r="B1555" s="48"/>
      <c r="C1555" s="9"/>
      <c r="D1555" s="39"/>
      <c r="E1555" s="39"/>
      <c r="F1555" s="39"/>
      <c r="G1555" s="39"/>
      <c r="H1555" s="39"/>
      <c r="I1555" s="39"/>
      <c r="J1555" s="39"/>
      <c r="K1555" s="39"/>
      <c r="L1555" s="39"/>
      <c r="M1555" s="39"/>
      <c r="N1555" s="39"/>
      <c r="O1555" s="40"/>
      <c r="P1555" s="55"/>
    </row>
    <row r="1556" spans="2:16" x14ac:dyDescent="0.25">
      <c r="B1556" s="48"/>
      <c r="C1556" s="21"/>
      <c r="H1556" s="38" t="s">
        <v>139</v>
      </c>
      <c r="O1556" s="22"/>
      <c r="P1556" s="50"/>
    </row>
    <row r="1557" spans="2:16" x14ac:dyDescent="0.25">
      <c r="B1557" s="48"/>
      <c r="C1557" s="21"/>
      <c r="H1557" s="204" t="s">
        <v>140</v>
      </c>
      <c r="I1557" s="26"/>
      <c r="J1557" s="26"/>
      <c r="K1557" s="26"/>
      <c r="O1557" s="22"/>
      <c r="P1557" s="50"/>
    </row>
    <row r="1558" spans="2:16" x14ac:dyDescent="0.25">
      <c r="B1558" s="48"/>
      <c r="C1558" s="21"/>
      <c r="H1558" s="204" t="s">
        <v>148</v>
      </c>
      <c r="I1558" s="216"/>
      <c r="J1558" s="216"/>
      <c r="K1558" s="216"/>
      <c r="O1558" s="22"/>
      <c r="P1558" s="50"/>
    </row>
    <row r="1559" spans="2:16" x14ac:dyDescent="0.25">
      <c r="B1559" s="48"/>
      <c r="C1559" s="44"/>
      <c r="D1559" s="39"/>
      <c r="E1559" s="39"/>
      <c r="F1559" s="39"/>
      <c r="G1559" s="39"/>
      <c r="H1559" s="204" t="s">
        <v>142</v>
      </c>
      <c r="L1559" s="39"/>
      <c r="M1559" s="39"/>
      <c r="N1559" s="39"/>
      <c r="O1559" s="40"/>
      <c r="P1559" s="55"/>
    </row>
    <row r="1560" spans="2:16" ht="17.25" customHeight="1" x14ac:dyDescent="0.25">
      <c r="B1560" s="48"/>
      <c r="C1560" s="44"/>
      <c r="D1560" s="216"/>
      <c r="E1560" s="216"/>
      <c r="K1560" s="409"/>
      <c r="L1560" s="359"/>
      <c r="M1560" s="359"/>
      <c r="N1560" s="359"/>
      <c r="O1560" s="362"/>
      <c r="P1560" s="63"/>
    </row>
    <row r="1561" spans="2:16" ht="18.75" customHeight="1" x14ac:dyDescent="0.25">
      <c r="B1561" s="48"/>
      <c r="C1561" s="420"/>
      <c r="D1561" s="342"/>
      <c r="E1561" s="342"/>
      <c r="F1561" s="32"/>
      <c r="G1561" s="32"/>
      <c r="H1561" s="32"/>
      <c r="I1561" s="32"/>
      <c r="J1561" s="32"/>
      <c r="K1561" s="342"/>
      <c r="L1561" s="342"/>
      <c r="M1561" s="342"/>
      <c r="N1561" s="342"/>
      <c r="O1561" s="350"/>
      <c r="P1561" s="63"/>
    </row>
    <row r="1562" spans="2:16" x14ac:dyDescent="0.25">
      <c r="B1562" s="64"/>
      <c r="C1562" s="65"/>
      <c r="D1562" s="65"/>
      <c r="E1562" s="65"/>
      <c r="F1562" s="65"/>
      <c r="G1562" s="65"/>
      <c r="H1562" s="65"/>
      <c r="I1562" s="65"/>
      <c r="J1562" s="65"/>
      <c r="K1562" s="65"/>
      <c r="L1562" s="65"/>
      <c r="M1562" s="65"/>
      <c r="N1562" s="65"/>
      <c r="O1562" s="65"/>
      <c r="P1562" s="66"/>
    </row>
    <row r="1564" spans="2:16" x14ac:dyDescent="0.25">
      <c r="B1564" s="45"/>
      <c r="C1564" s="46"/>
      <c r="D1564" s="46"/>
      <c r="E1564" s="46"/>
      <c r="F1564" s="46"/>
      <c r="G1564" s="46"/>
      <c r="H1564" s="46"/>
      <c r="I1564" s="46"/>
      <c r="J1564" s="46"/>
      <c r="K1564" s="46"/>
      <c r="L1564" s="46"/>
      <c r="M1564" s="46"/>
      <c r="N1564" s="46"/>
      <c r="O1564" s="46"/>
      <c r="P1564" s="47"/>
    </row>
    <row r="1565" spans="2:16" ht="48" customHeight="1" x14ac:dyDescent="0.25">
      <c r="B1565" s="48"/>
      <c r="C1565" s="410" t="s">
        <v>80</v>
      </c>
      <c r="D1565" s="297"/>
      <c r="E1565" s="297"/>
      <c r="F1565" s="297"/>
      <c r="G1565" s="297"/>
      <c r="H1565" s="297"/>
      <c r="I1565" s="297"/>
      <c r="J1565" s="297"/>
      <c r="K1565" s="297"/>
      <c r="L1565" s="297"/>
      <c r="M1565" s="297"/>
      <c r="N1565" s="297"/>
      <c r="O1565" s="298"/>
      <c r="P1565" s="49"/>
    </row>
    <row r="1566" spans="2:16" x14ac:dyDescent="0.25">
      <c r="B1566" s="48"/>
      <c r="P1566" s="50"/>
    </row>
    <row r="1567" spans="2:16" x14ac:dyDescent="0.25">
      <c r="B1567" s="48"/>
      <c r="C1567" s="399"/>
      <c r="D1567" s="416"/>
      <c r="E1567" s="344"/>
      <c r="F1567" s="344"/>
      <c r="G1567" s="344"/>
      <c r="H1567" s="344"/>
      <c r="I1567" s="344"/>
      <c r="J1567" s="344"/>
      <c r="K1567" s="345"/>
      <c r="L1567" s="402"/>
      <c r="M1567" s="344"/>
      <c r="N1567" s="344"/>
      <c r="O1567" s="384"/>
      <c r="P1567" s="51"/>
    </row>
    <row r="1568" spans="2:16" x14ac:dyDescent="0.25">
      <c r="B1568" s="48"/>
      <c r="C1568" s="400"/>
      <c r="D1568" s="358" t="s">
        <v>81</v>
      </c>
      <c r="E1568" s="359"/>
      <c r="F1568" s="359"/>
      <c r="G1568" s="359"/>
      <c r="H1568" s="359"/>
      <c r="I1568" s="359"/>
      <c r="J1568" s="359"/>
      <c r="K1568" s="353"/>
      <c r="L1568" s="378"/>
      <c r="M1568" s="311"/>
      <c r="N1568" s="311"/>
      <c r="O1568" s="348"/>
      <c r="P1568" s="51"/>
    </row>
    <row r="1569" spans="2:16" x14ac:dyDescent="0.25">
      <c r="B1569" s="48"/>
      <c r="C1569" s="400"/>
      <c r="D1569" s="358"/>
      <c r="E1569" s="359"/>
      <c r="F1569" s="359"/>
      <c r="G1569" s="359"/>
      <c r="H1569" s="359"/>
      <c r="I1569" s="359"/>
      <c r="J1569" s="359"/>
      <c r="K1569" s="353"/>
      <c r="L1569" s="382" t="s">
        <v>82</v>
      </c>
      <c r="M1569" s="375"/>
      <c r="N1569" s="376"/>
      <c r="O1569" s="377"/>
      <c r="P1569" s="51"/>
    </row>
    <row r="1570" spans="2:16" x14ac:dyDescent="0.25">
      <c r="B1570" s="48"/>
      <c r="C1570" s="400"/>
      <c r="D1570" s="358" t="s">
        <v>83</v>
      </c>
      <c r="E1570" s="359"/>
      <c r="F1570" s="359"/>
      <c r="G1570" s="359"/>
      <c r="H1570" s="359"/>
      <c r="I1570" s="359"/>
      <c r="J1570" s="359"/>
      <c r="K1570" s="353"/>
      <c r="L1570" s="325"/>
      <c r="M1570" s="378"/>
      <c r="N1570" s="311"/>
      <c r="O1570" s="348"/>
      <c r="P1570" s="52"/>
    </row>
    <row r="1571" spans="2:16" ht="12.75" customHeight="1" x14ac:dyDescent="0.25">
      <c r="B1571" s="48"/>
      <c r="C1571" s="400"/>
      <c r="D1571" s="389"/>
      <c r="E1571" s="359"/>
      <c r="F1571" s="359"/>
      <c r="G1571" s="359"/>
      <c r="H1571" s="359"/>
      <c r="I1571" s="359"/>
      <c r="J1571" s="359"/>
      <c r="K1571" s="353"/>
      <c r="L1571" s="379" t="s">
        <v>84</v>
      </c>
      <c r="M1571" s="379">
        <v>18</v>
      </c>
      <c r="N1571" s="379" t="s">
        <v>85</v>
      </c>
      <c r="O1571" s="364">
        <v>26</v>
      </c>
      <c r="P1571" s="51"/>
    </row>
    <row r="1572" spans="2:16" x14ac:dyDescent="0.25">
      <c r="B1572" s="48"/>
      <c r="C1572" s="400"/>
      <c r="D1572" s="390"/>
      <c r="E1572" s="359"/>
      <c r="F1572" s="359"/>
      <c r="G1572" s="359"/>
      <c r="H1572" s="359"/>
      <c r="I1572" s="359"/>
      <c r="J1572" s="359"/>
      <c r="K1572" s="353"/>
      <c r="L1572" s="380"/>
      <c r="M1572" s="380"/>
      <c r="N1572" s="380"/>
      <c r="O1572" s="365"/>
      <c r="P1572" s="51"/>
    </row>
    <row r="1573" spans="2:16" x14ac:dyDescent="0.25">
      <c r="B1573" s="48"/>
      <c r="C1573" s="400"/>
      <c r="D1573" s="358" t="s">
        <v>86</v>
      </c>
      <c r="E1573" s="359"/>
      <c r="F1573" s="359"/>
      <c r="G1573" s="359"/>
      <c r="H1573" s="359"/>
      <c r="I1573" s="359"/>
      <c r="J1573" s="359"/>
      <c r="K1573" s="353"/>
      <c r="L1573" s="380"/>
      <c r="M1573" s="380"/>
      <c r="N1573" s="380"/>
      <c r="O1573" s="365"/>
      <c r="P1573" s="51"/>
    </row>
    <row r="1574" spans="2:16" x14ac:dyDescent="0.25">
      <c r="B1574" s="48"/>
      <c r="C1574" s="1"/>
      <c r="D1574" s="2"/>
      <c r="E1574" s="2"/>
      <c r="F1574" s="2"/>
      <c r="G1574" s="2"/>
      <c r="H1574" s="2"/>
      <c r="I1574" s="2"/>
      <c r="J1574" s="2"/>
      <c r="K1574" s="2"/>
      <c r="L1574" s="2"/>
      <c r="M1574" s="3"/>
      <c r="N1574" s="3"/>
      <c r="O1574" s="4"/>
      <c r="P1574" s="53"/>
    </row>
    <row r="1575" spans="2:16" x14ac:dyDescent="0.25">
      <c r="B1575" s="48"/>
      <c r="C1575" s="5"/>
      <c r="D1575" s="171"/>
      <c r="E1575" s="171"/>
      <c r="F1575" s="171"/>
      <c r="G1575" s="171"/>
      <c r="H1575" s="171"/>
      <c r="I1575" s="171"/>
      <c r="J1575" s="171"/>
      <c r="K1575" s="171"/>
      <c r="L1575" s="6" t="s">
        <v>87</v>
      </c>
      <c r="M1575" s="7" t="s">
        <v>88</v>
      </c>
      <c r="N1575" s="7" t="s">
        <v>89</v>
      </c>
      <c r="O1575" s="8" t="s">
        <v>90</v>
      </c>
      <c r="P1575" s="52"/>
    </row>
    <row r="1576" spans="2:16" x14ac:dyDescent="0.25">
      <c r="B1576" s="48"/>
      <c r="C1576" s="9"/>
      <c r="D1576" s="170"/>
      <c r="E1576" s="170"/>
      <c r="F1576" s="170"/>
      <c r="G1576" s="170"/>
      <c r="H1576" s="170"/>
      <c r="I1576" s="170"/>
      <c r="J1576" s="170"/>
      <c r="K1576" s="170"/>
      <c r="L1576" s="10"/>
      <c r="M1576" s="11"/>
      <c r="N1576" s="11"/>
      <c r="O1576" s="12"/>
      <c r="P1576" s="54"/>
    </row>
    <row r="1577" spans="2:16" ht="18" customHeight="1" x14ac:dyDescent="0.25">
      <c r="B1577" s="48"/>
      <c r="C1577" s="391" t="s">
        <v>91</v>
      </c>
      <c r="D1577" s="359"/>
      <c r="E1577" s="359"/>
      <c r="F1577" s="359"/>
      <c r="G1577" s="170" t="s">
        <v>92</v>
      </c>
      <c r="H1577" s="170"/>
      <c r="I1577" s="170" t="s">
        <v>93</v>
      </c>
      <c r="K1577" s="170"/>
      <c r="L1577" s="10"/>
      <c r="O1577" s="13"/>
      <c r="P1577" s="54"/>
    </row>
    <row r="1578" spans="2:16" x14ac:dyDescent="0.25">
      <c r="B1578" s="48"/>
      <c r="C1578" s="14"/>
      <c r="D1578" s="15"/>
      <c r="E1578" s="15"/>
      <c r="F1578" s="15"/>
      <c r="G1578" s="15"/>
      <c r="H1578" s="15"/>
      <c r="I1578" s="15"/>
      <c r="J1578" s="15"/>
      <c r="K1578" s="15"/>
      <c r="L1578" s="15"/>
      <c r="M1578" s="15"/>
      <c r="N1578" s="15"/>
      <c r="O1578" s="16"/>
      <c r="P1578" s="55"/>
    </row>
    <row r="1579" spans="2:16" x14ac:dyDescent="0.25">
      <c r="B1579" s="48"/>
      <c r="C1579" s="209"/>
      <c r="D1579" s="167"/>
      <c r="E1579" s="167"/>
      <c r="F1579" s="167"/>
      <c r="G1579" s="167"/>
      <c r="H1579" s="167"/>
      <c r="I1579" s="167"/>
      <c r="J1579" s="167"/>
      <c r="K1579" s="167"/>
      <c r="L1579" s="167"/>
      <c r="M1579" s="167"/>
      <c r="N1579" s="167"/>
      <c r="O1579" s="17"/>
      <c r="P1579" s="50"/>
    </row>
    <row r="1580" spans="2:16" x14ac:dyDescent="0.25">
      <c r="B1580" s="48"/>
      <c r="C1580" s="18"/>
      <c r="D1580" s="19"/>
      <c r="E1580" s="19"/>
      <c r="F1580" s="19"/>
      <c r="G1580" s="19"/>
      <c r="H1580" s="19"/>
      <c r="K1580" s="19"/>
      <c r="L1580" s="19"/>
      <c r="M1580" s="19"/>
      <c r="N1580" s="19"/>
      <c r="O1580" s="20"/>
      <c r="P1580" s="50"/>
    </row>
    <row r="1581" spans="2:16" x14ac:dyDescent="0.25">
      <c r="B1581" s="48"/>
      <c r="C1581" s="411" t="s">
        <v>94</v>
      </c>
      <c r="D1581" s="412"/>
      <c r="E1581" s="412"/>
      <c r="F1581" s="412"/>
      <c r="G1581" s="412"/>
      <c r="H1581" s="412"/>
      <c r="I1581" s="412"/>
      <c r="J1581" s="412"/>
      <c r="K1581" s="412"/>
      <c r="L1581" s="412"/>
      <c r="M1581" s="412"/>
      <c r="N1581" s="412"/>
      <c r="O1581" s="413"/>
      <c r="P1581" s="56"/>
    </row>
    <row r="1582" spans="2:16" x14ac:dyDescent="0.25">
      <c r="B1582" s="48"/>
      <c r="C1582" s="21"/>
      <c r="O1582" s="22"/>
      <c r="P1582" s="50"/>
    </row>
    <row r="1583" spans="2:16" x14ac:dyDescent="0.25">
      <c r="B1583" s="48"/>
      <c r="C1583" s="206" t="s">
        <v>95</v>
      </c>
      <c r="D1583" s="418" t="s">
        <v>9</v>
      </c>
      <c r="E1583" s="308"/>
      <c r="F1583" s="308"/>
      <c r="G1583" s="308"/>
      <c r="H1583" s="308"/>
      <c r="I1583" s="308"/>
      <c r="J1583" s="308"/>
      <c r="K1583" s="308"/>
      <c r="L1583" s="309"/>
      <c r="M1583" s="415" t="s">
        <v>96</v>
      </c>
      <c r="N1583" s="309"/>
      <c r="O1583" s="206" t="s">
        <v>11</v>
      </c>
      <c r="P1583" s="57"/>
    </row>
    <row r="1584" spans="2:16" ht="30" customHeight="1" x14ac:dyDescent="0.25">
      <c r="B1584" s="48"/>
      <c r="C1584" s="210">
        <f>'PRESUPUESTO OFICIAL (Entidad)'!D39</f>
        <v>5.2</v>
      </c>
      <c r="D1584" s="406" t="str">
        <f>'PRESUPUESTO OFICIAL (Entidad)'!G39</f>
        <v>Mesón interior en madera tratada, ancho promedio 0,60 m</v>
      </c>
      <c r="E1584" s="303"/>
      <c r="F1584" s="303"/>
      <c r="G1584" s="303"/>
      <c r="H1584" s="303"/>
      <c r="I1584" s="303"/>
      <c r="J1584" s="303"/>
      <c r="K1584" s="303"/>
      <c r="L1584" s="371"/>
      <c r="M1584" s="370" t="str">
        <f>'PRESUPUESTO OFICIAL (Entidad)'!H39</f>
        <v>ml</v>
      </c>
      <c r="N1584" s="371"/>
      <c r="O1584" s="23">
        <f>'PRESUPUESTO OFICIAL (Entidad)'!I39</f>
        <v>3</v>
      </c>
      <c r="P1584" s="58"/>
    </row>
    <row r="1585" spans="2:16" x14ac:dyDescent="0.25">
      <c r="B1585" s="48"/>
      <c r="C1585" s="383" t="s">
        <v>97</v>
      </c>
      <c r="D1585" s="344"/>
      <c r="E1585" s="344"/>
      <c r="F1585" s="344"/>
      <c r="G1585" s="344"/>
      <c r="H1585" s="344"/>
      <c r="I1585" s="344"/>
      <c r="J1585" s="344"/>
      <c r="K1585" s="344"/>
      <c r="L1585" s="344"/>
      <c r="M1585" s="344"/>
      <c r="N1585" s="344"/>
      <c r="O1585" s="384"/>
      <c r="P1585" s="59"/>
    </row>
    <row r="1586" spans="2:16" x14ac:dyDescent="0.25">
      <c r="B1586" s="48"/>
      <c r="C1586" s="363"/>
      <c r="D1586" s="359"/>
      <c r="E1586" s="359"/>
      <c r="F1586" s="359"/>
      <c r="G1586" s="359"/>
      <c r="H1586" s="359"/>
      <c r="I1586" s="359"/>
      <c r="J1586" s="359"/>
      <c r="K1586" s="359"/>
      <c r="L1586" s="359"/>
      <c r="M1586" s="359"/>
      <c r="N1586" s="359"/>
      <c r="O1586" s="362"/>
      <c r="P1586" s="59"/>
    </row>
    <row r="1587" spans="2:16" x14ac:dyDescent="0.25">
      <c r="B1587" s="48"/>
      <c r="C1587" s="385"/>
      <c r="D1587" s="342"/>
      <c r="E1587" s="342"/>
      <c r="F1587" s="342"/>
      <c r="G1587" s="342"/>
      <c r="H1587" s="342"/>
      <c r="I1587" s="342"/>
      <c r="J1587" s="342"/>
      <c r="K1587" s="342"/>
      <c r="L1587" s="342"/>
      <c r="M1587" s="342"/>
      <c r="N1587" s="342"/>
      <c r="O1587" s="350"/>
      <c r="P1587" s="59"/>
    </row>
    <row r="1588" spans="2:16" x14ac:dyDescent="0.25">
      <c r="B1588" s="48"/>
      <c r="C1588" s="401" t="s">
        <v>9</v>
      </c>
      <c r="D1588" s="308"/>
      <c r="E1588" s="308"/>
      <c r="F1588" s="308"/>
      <c r="G1588" s="317"/>
      <c r="H1588" s="387" t="s">
        <v>98</v>
      </c>
      <c r="I1588" s="308"/>
      <c r="J1588" s="405" t="s">
        <v>99</v>
      </c>
      <c r="K1588" s="312"/>
      <c r="L1588" s="208" t="s">
        <v>100</v>
      </c>
      <c r="M1588" s="394" t="s">
        <v>101</v>
      </c>
      <c r="N1588" s="317"/>
      <c r="O1588" s="24" t="s">
        <v>102</v>
      </c>
      <c r="P1588" s="60"/>
    </row>
    <row r="1589" spans="2:16" x14ac:dyDescent="0.25">
      <c r="B1589" s="48"/>
      <c r="C1589" s="386" t="s">
        <v>103</v>
      </c>
      <c r="D1589" s="297"/>
      <c r="E1589" s="297"/>
      <c r="F1589" s="297"/>
      <c r="G1589" s="298"/>
      <c r="H1589" s="373" t="s">
        <v>104</v>
      </c>
      <c r="I1589" s="298"/>
      <c r="J1589" s="373" t="s">
        <v>105</v>
      </c>
      <c r="K1589" s="298"/>
      <c r="L1589" s="244">
        <v>11258.333333333299</v>
      </c>
      <c r="M1589" s="369">
        <v>1</v>
      </c>
      <c r="N1589" s="298"/>
      <c r="O1589" s="245">
        <f>IF(M1589=0,0,L1589/M1589)</f>
        <v>11258.333333333299</v>
      </c>
      <c r="P1589" s="246"/>
    </row>
    <row r="1590" spans="2:16" x14ac:dyDescent="0.25">
      <c r="B1590" s="48"/>
      <c r="C1590" s="386" t="s">
        <v>179</v>
      </c>
      <c r="D1590" s="297"/>
      <c r="E1590" s="297"/>
      <c r="F1590" s="297"/>
      <c r="G1590" s="298"/>
      <c r="H1590" s="373" t="s">
        <v>104</v>
      </c>
      <c r="I1590" s="298"/>
      <c r="J1590" s="373" t="s">
        <v>107</v>
      </c>
      <c r="K1590" s="298"/>
      <c r="L1590" s="244">
        <v>5000</v>
      </c>
      <c r="M1590" s="369">
        <f>M1612/8</f>
        <v>0.1875</v>
      </c>
      <c r="N1590" s="298"/>
      <c r="O1590" s="245">
        <f>IF(M1590=0,0,L1590/M1590)</f>
        <v>26666.666666666668</v>
      </c>
      <c r="P1590" s="246"/>
    </row>
    <row r="1591" spans="2:16" x14ac:dyDescent="0.25">
      <c r="B1591" s="48"/>
      <c r="C1591" s="408"/>
      <c r="D1591" s="303"/>
      <c r="E1591" s="303"/>
      <c r="F1591" s="303"/>
      <c r="G1591" s="304"/>
      <c r="H1591" s="393"/>
      <c r="I1591" s="304"/>
      <c r="J1591" s="393"/>
      <c r="K1591" s="304"/>
      <c r="L1591" s="247"/>
      <c r="M1591" s="407"/>
      <c r="N1591" s="304"/>
      <c r="O1591" s="245"/>
      <c r="P1591" s="246"/>
    </row>
    <row r="1592" spans="2:16" x14ac:dyDescent="0.25">
      <c r="B1592" s="48"/>
      <c r="C1592" s="212" t="s">
        <v>108</v>
      </c>
      <c r="D1592" s="202"/>
      <c r="E1592" s="202"/>
      <c r="F1592" s="202"/>
      <c r="G1592" s="202"/>
      <c r="H1592" s="202"/>
      <c r="I1592" s="202"/>
      <c r="J1592" s="202"/>
      <c r="K1592" s="202"/>
      <c r="L1592" s="202"/>
      <c r="M1592" s="202"/>
      <c r="N1592" s="213"/>
      <c r="O1592" s="248">
        <f>SUM(O1589:O1591)</f>
        <v>37924.999999999971</v>
      </c>
      <c r="P1592" s="249"/>
    </row>
    <row r="1593" spans="2:16" ht="13.5" customHeight="1" x14ac:dyDescent="0.25">
      <c r="B1593" s="48"/>
      <c r="C1593" s="383" t="s">
        <v>109</v>
      </c>
      <c r="D1593" s="344"/>
      <c r="E1593" s="344"/>
      <c r="F1593" s="344"/>
      <c r="G1593" s="344"/>
      <c r="H1593" s="344"/>
      <c r="I1593" s="344"/>
      <c r="J1593" s="344"/>
      <c r="K1593" s="344"/>
      <c r="L1593" s="344"/>
      <c r="M1593" s="344"/>
      <c r="N1593" s="344"/>
      <c r="O1593" s="384"/>
      <c r="P1593" s="59"/>
    </row>
    <row r="1594" spans="2:16" x14ac:dyDescent="0.25">
      <c r="B1594" s="48"/>
      <c r="C1594" s="363"/>
      <c r="D1594" s="359"/>
      <c r="E1594" s="359"/>
      <c r="F1594" s="359"/>
      <c r="G1594" s="359"/>
      <c r="H1594" s="359"/>
      <c r="I1594" s="359"/>
      <c r="J1594" s="359"/>
      <c r="K1594" s="359"/>
      <c r="L1594" s="359"/>
      <c r="M1594" s="359"/>
      <c r="N1594" s="359"/>
      <c r="O1594" s="362"/>
      <c r="P1594" s="59"/>
    </row>
    <row r="1595" spans="2:16" x14ac:dyDescent="0.25">
      <c r="B1595" s="48"/>
      <c r="C1595" s="385"/>
      <c r="D1595" s="342"/>
      <c r="E1595" s="342"/>
      <c r="F1595" s="342"/>
      <c r="G1595" s="342"/>
      <c r="H1595" s="342"/>
      <c r="I1595" s="342"/>
      <c r="J1595" s="342"/>
      <c r="K1595" s="342"/>
      <c r="L1595" s="342"/>
      <c r="M1595" s="342"/>
      <c r="N1595" s="342"/>
      <c r="O1595" s="350"/>
      <c r="P1595" s="59"/>
    </row>
    <row r="1596" spans="2:16" x14ac:dyDescent="0.25">
      <c r="B1596" s="48"/>
      <c r="C1596" s="401" t="s">
        <v>9</v>
      </c>
      <c r="D1596" s="308"/>
      <c r="E1596" s="308"/>
      <c r="F1596" s="308"/>
      <c r="G1596" s="308"/>
      <c r="H1596" s="308"/>
      <c r="I1596" s="308"/>
      <c r="J1596" s="317"/>
      <c r="K1596" s="215" t="s">
        <v>96</v>
      </c>
      <c r="L1596" s="208" t="s">
        <v>11</v>
      </c>
      <c r="M1596" s="394" t="s">
        <v>110</v>
      </c>
      <c r="N1596" s="317"/>
      <c r="O1596" s="24" t="s">
        <v>102</v>
      </c>
      <c r="P1596" s="60"/>
    </row>
    <row r="1597" spans="2:16" x14ac:dyDescent="0.25">
      <c r="B1597" s="48"/>
      <c r="C1597" s="386" t="s">
        <v>206</v>
      </c>
      <c r="D1597" s="297"/>
      <c r="E1597" s="297"/>
      <c r="F1597" s="297"/>
      <c r="G1597" s="297"/>
      <c r="H1597" s="297"/>
      <c r="I1597" s="297"/>
      <c r="J1597" s="298"/>
      <c r="K1597" s="165" t="s">
        <v>18</v>
      </c>
      <c r="L1597" s="250">
        <v>0.66</v>
      </c>
      <c r="M1597" s="360">
        <v>209699.07</v>
      </c>
      <c r="N1597" s="298"/>
      <c r="O1597" s="245">
        <f>L1597*M1597</f>
        <v>138401.38620000001</v>
      </c>
      <c r="P1597" s="246"/>
    </row>
    <row r="1598" spans="2:16" x14ac:dyDescent="0.25">
      <c r="B1598" s="48"/>
      <c r="C1598" s="386" t="s">
        <v>187</v>
      </c>
      <c r="D1598" s="297"/>
      <c r="E1598" s="297"/>
      <c r="F1598" s="297"/>
      <c r="G1598" s="297"/>
      <c r="H1598" s="297"/>
      <c r="I1598" s="297"/>
      <c r="J1598" s="298"/>
      <c r="K1598" s="165" t="s">
        <v>20</v>
      </c>
      <c r="L1598" s="250">
        <v>4</v>
      </c>
      <c r="M1598" s="360">
        <v>4793.1216000000004</v>
      </c>
      <c r="N1598" s="298"/>
      <c r="O1598" s="245">
        <f>L1598*M1598</f>
        <v>19172.486400000002</v>
      </c>
      <c r="P1598" s="246"/>
    </row>
    <row r="1599" spans="2:16" x14ac:dyDescent="0.25">
      <c r="B1599" s="48"/>
      <c r="C1599" s="408" t="s">
        <v>207</v>
      </c>
      <c r="D1599" s="303"/>
      <c r="E1599" s="303"/>
      <c r="F1599" s="303"/>
      <c r="G1599" s="303"/>
      <c r="H1599" s="303"/>
      <c r="I1599" s="303"/>
      <c r="J1599" s="304"/>
      <c r="K1599" s="185" t="s">
        <v>32</v>
      </c>
      <c r="L1599" s="252">
        <v>10</v>
      </c>
      <c r="M1599" s="417">
        <v>499.2835</v>
      </c>
      <c r="N1599" s="304"/>
      <c r="O1599" s="253">
        <f>L1599*M1599</f>
        <v>4992.835</v>
      </c>
      <c r="P1599" s="246"/>
    </row>
    <row r="1600" spans="2:16" x14ac:dyDescent="0.25">
      <c r="B1600" s="48"/>
      <c r="C1600" s="212" t="s">
        <v>108</v>
      </c>
      <c r="D1600" s="202"/>
      <c r="E1600" s="202"/>
      <c r="F1600" s="202"/>
      <c r="G1600" s="202"/>
      <c r="H1600" s="202"/>
      <c r="I1600" s="202"/>
      <c r="J1600" s="202"/>
      <c r="K1600" s="202"/>
      <c r="L1600" s="202"/>
      <c r="M1600" s="202"/>
      <c r="N1600" s="213"/>
      <c r="O1600" s="254">
        <f>SUM(O1597:O1599)</f>
        <v>162566.70759999999</v>
      </c>
      <c r="P1600" s="246"/>
    </row>
    <row r="1601" spans="2:16" x14ac:dyDescent="0.25">
      <c r="B1601" s="48"/>
      <c r="C1601" s="383" t="s">
        <v>116</v>
      </c>
      <c r="D1601" s="344"/>
      <c r="E1601" s="344"/>
      <c r="F1601" s="344"/>
      <c r="G1601" s="344"/>
      <c r="H1601" s="344"/>
      <c r="I1601" s="344"/>
      <c r="J1601" s="344"/>
      <c r="K1601" s="344"/>
      <c r="L1601" s="344"/>
      <c r="M1601" s="344"/>
      <c r="N1601" s="344"/>
      <c r="O1601" s="384"/>
      <c r="P1601" s="59"/>
    </row>
    <row r="1602" spans="2:16" x14ac:dyDescent="0.25">
      <c r="B1602" s="48"/>
      <c r="C1602" s="363"/>
      <c r="D1602" s="359"/>
      <c r="E1602" s="359"/>
      <c r="F1602" s="359"/>
      <c r="G1602" s="359"/>
      <c r="H1602" s="359"/>
      <c r="I1602" s="359"/>
      <c r="J1602" s="359"/>
      <c r="K1602" s="359"/>
      <c r="L1602" s="359"/>
      <c r="M1602" s="359"/>
      <c r="N1602" s="359"/>
      <c r="O1602" s="362"/>
      <c r="P1602" s="59"/>
    </row>
    <row r="1603" spans="2:16" x14ac:dyDescent="0.25">
      <c r="B1603" s="48"/>
      <c r="C1603" s="385"/>
      <c r="D1603" s="342"/>
      <c r="E1603" s="342"/>
      <c r="F1603" s="342"/>
      <c r="G1603" s="342"/>
      <c r="H1603" s="342"/>
      <c r="I1603" s="342"/>
      <c r="J1603" s="342"/>
      <c r="K1603" s="342"/>
      <c r="L1603" s="342"/>
      <c r="M1603" s="342"/>
      <c r="N1603" s="342"/>
      <c r="O1603" s="350"/>
      <c r="P1603" s="59"/>
    </row>
    <row r="1604" spans="2:16" ht="28.5" customHeight="1" x14ac:dyDescent="0.25">
      <c r="B1604" s="48"/>
      <c r="C1604" s="403" t="s">
        <v>117</v>
      </c>
      <c r="D1604" s="308"/>
      <c r="E1604" s="308"/>
      <c r="F1604" s="308"/>
      <c r="G1604" s="308"/>
      <c r="H1604" s="308"/>
      <c r="I1604" s="308"/>
      <c r="J1604" s="205" t="s">
        <v>118</v>
      </c>
      <c r="K1604" s="28" t="s">
        <v>119</v>
      </c>
      <c r="L1604" s="29" t="s">
        <v>120</v>
      </c>
      <c r="M1604" s="394" t="s">
        <v>121</v>
      </c>
      <c r="N1604" s="317"/>
      <c r="O1604" s="24" t="s">
        <v>102</v>
      </c>
      <c r="P1604" s="60"/>
    </row>
    <row r="1605" spans="2:16" x14ac:dyDescent="0.25">
      <c r="B1605" s="48"/>
      <c r="C1605" s="367" t="s">
        <v>122</v>
      </c>
      <c r="D1605" s="297"/>
      <c r="E1605" s="297"/>
      <c r="F1605" s="297"/>
      <c r="G1605" s="297"/>
      <c r="H1605" s="297"/>
      <c r="I1605" s="297"/>
      <c r="J1605" s="214"/>
      <c r="K1605" s="30"/>
      <c r="L1605" s="214"/>
      <c r="M1605" s="372"/>
      <c r="N1605" s="298"/>
      <c r="O1605" s="245">
        <v>0</v>
      </c>
      <c r="P1605" s="246"/>
    </row>
    <row r="1606" spans="2:16" x14ac:dyDescent="0.25">
      <c r="B1606" s="48"/>
      <c r="C1606" s="396"/>
      <c r="D1606" s="303"/>
      <c r="E1606" s="303"/>
      <c r="F1606" s="303"/>
      <c r="G1606" s="303"/>
      <c r="H1606" s="303"/>
      <c r="I1606" s="303"/>
      <c r="J1606" s="31"/>
      <c r="K1606" s="32"/>
      <c r="L1606" s="31"/>
      <c r="M1606" s="404"/>
      <c r="N1606" s="304"/>
      <c r="O1606" s="255"/>
      <c r="P1606" s="246"/>
    </row>
    <row r="1607" spans="2:16" x14ac:dyDescent="0.25">
      <c r="B1607" s="48"/>
      <c r="C1607" s="212" t="s">
        <v>108</v>
      </c>
      <c r="D1607" s="202"/>
      <c r="E1607" s="202"/>
      <c r="F1607" s="202"/>
      <c r="G1607" s="202"/>
      <c r="H1607" s="202"/>
      <c r="I1607" s="202"/>
      <c r="J1607" s="202"/>
      <c r="K1607" s="202"/>
      <c r="L1607" s="202"/>
      <c r="M1607" s="202"/>
      <c r="N1607" s="213"/>
      <c r="O1607" s="248">
        <f>SUM(O1605:O1606)</f>
        <v>0</v>
      </c>
      <c r="P1607" s="249"/>
    </row>
    <row r="1608" spans="2:16" x14ac:dyDescent="0.25">
      <c r="B1608" s="48"/>
      <c r="C1608" s="383" t="s">
        <v>123</v>
      </c>
      <c r="D1608" s="344"/>
      <c r="E1608" s="344"/>
      <c r="F1608" s="344"/>
      <c r="G1608" s="344"/>
      <c r="H1608" s="344"/>
      <c r="I1608" s="344"/>
      <c r="J1608" s="344"/>
      <c r="K1608" s="344"/>
      <c r="L1608" s="344"/>
      <c r="M1608" s="344"/>
      <c r="N1608" s="344"/>
      <c r="O1608" s="384"/>
      <c r="P1608" s="59"/>
    </row>
    <row r="1609" spans="2:16" x14ac:dyDescent="0.25">
      <c r="B1609" s="48"/>
      <c r="C1609" s="363"/>
      <c r="D1609" s="359"/>
      <c r="E1609" s="359"/>
      <c r="F1609" s="359"/>
      <c r="G1609" s="359"/>
      <c r="H1609" s="359"/>
      <c r="I1609" s="359"/>
      <c r="J1609" s="359"/>
      <c r="K1609" s="359"/>
      <c r="L1609" s="359"/>
      <c r="M1609" s="359"/>
      <c r="N1609" s="359"/>
      <c r="O1609" s="362"/>
      <c r="P1609" s="59"/>
    </row>
    <row r="1610" spans="2:16" x14ac:dyDescent="0.25">
      <c r="B1610" s="48"/>
      <c r="C1610" s="385"/>
      <c r="D1610" s="342"/>
      <c r="E1610" s="342"/>
      <c r="F1610" s="342"/>
      <c r="G1610" s="342"/>
      <c r="H1610" s="342"/>
      <c r="I1610" s="342"/>
      <c r="J1610" s="342"/>
      <c r="K1610" s="342"/>
      <c r="L1610" s="342"/>
      <c r="M1610" s="342"/>
      <c r="N1610" s="342"/>
      <c r="O1610" s="350"/>
      <c r="P1610" s="59"/>
    </row>
    <row r="1611" spans="2:16" ht="28.5" customHeight="1" x14ac:dyDescent="0.25">
      <c r="B1611" s="48"/>
      <c r="C1611" s="403" t="s">
        <v>124</v>
      </c>
      <c r="D1611" s="308"/>
      <c r="E1611" s="308"/>
      <c r="F1611" s="308"/>
      <c r="G1611" s="308"/>
      <c r="H1611" s="308"/>
      <c r="I1611" s="308"/>
      <c r="J1611" s="208" t="s">
        <v>125</v>
      </c>
      <c r="K1611" s="28" t="s">
        <v>126</v>
      </c>
      <c r="L1611" s="205" t="s">
        <v>127</v>
      </c>
      <c r="M1611" s="381" t="s">
        <v>101</v>
      </c>
      <c r="N1611" s="317"/>
      <c r="O1611" s="33" t="s">
        <v>102</v>
      </c>
      <c r="P1611" s="61"/>
    </row>
    <row r="1612" spans="2:16" x14ac:dyDescent="0.25">
      <c r="B1612" s="48"/>
      <c r="C1612" s="395" t="s">
        <v>287</v>
      </c>
      <c r="D1612" s="297"/>
      <c r="E1612" s="297"/>
      <c r="F1612" s="297"/>
      <c r="G1612" s="297"/>
      <c r="H1612" s="297"/>
      <c r="I1612" s="297"/>
      <c r="J1612" s="186">
        <v>130000</v>
      </c>
      <c r="K1612" s="187">
        <v>0.75</v>
      </c>
      <c r="L1612" s="256">
        <f>J1612*(1+K1612)</f>
        <v>227500</v>
      </c>
      <c r="M1612" s="414">
        <v>1.5</v>
      </c>
      <c r="N1612" s="298"/>
      <c r="O1612" s="257">
        <f>IF(M1612=0,0,L1612/M1612)</f>
        <v>151666.66666666666</v>
      </c>
      <c r="P1612" s="258"/>
    </row>
    <row r="1613" spans="2:16" x14ac:dyDescent="0.25">
      <c r="B1613" s="48"/>
      <c r="C1613" s="395" t="s">
        <v>285</v>
      </c>
      <c r="D1613" s="297"/>
      <c r="E1613" s="297"/>
      <c r="F1613" s="297"/>
      <c r="G1613" s="297"/>
      <c r="H1613" s="297"/>
      <c r="I1613" s="297"/>
      <c r="J1613" s="186">
        <v>63000</v>
      </c>
      <c r="K1613" s="187">
        <v>0.75</v>
      </c>
      <c r="L1613" s="256">
        <f>J1613*(1+K1613)</f>
        <v>110250</v>
      </c>
      <c r="M1613" s="414">
        <v>1.5</v>
      </c>
      <c r="N1613" s="298"/>
      <c r="O1613" s="257">
        <f>IF(M1613=0,0,L1613/M1613*0.81)</f>
        <v>59535.000000000007</v>
      </c>
      <c r="P1613" s="258"/>
    </row>
    <row r="1614" spans="2:16" x14ac:dyDescent="0.25">
      <c r="B1614" s="48"/>
      <c r="C1614" s="395"/>
      <c r="D1614" s="297"/>
      <c r="E1614" s="297"/>
      <c r="F1614" s="297"/>
      <c r="G1614" s="297"/>
      <c r="H1614" s="297"/>
      <c r="I1614" s="297"/>
      <c r="J1614" s="251"/>
      <c r="K1614" s="34"/>
      <c r="L1614" s="256"/>
      <c r="M1614" s="388"/>
      <c r="N1614" s="298"/>
      <c r="O1614" s="257"/>
      <c r="P1614" s="258"/>
    </row>
    <row r="1615" spans="2:16" x14ac:dyDescent="0.25">
      <c r="B1615" s="48"/>
      <c r="C1615" s="396"/>
      <c r="D1615" s="303"/>
      <c r="E1615" s="303"/>
      <c r="F1615" s="303"/>
      <c r="G1615" s="303"/>
      <c r="H1615" s="303"/>
      <c r="I1615" s="303"/>
      <c r="J1615" s="31"/>
      <c r="K1615" s="32"/>
      <c r="L1615" s="31"/>
      <c r="M1615" s="404"/>
      <c r="N1615" s="304"/>
      <c r="O1615" s="255"/>
      <c r="P1615" s="246"/>
    </row>
    <row r="1616" spans="2:16" x14ac:dyDescent="0.25">
      <c r="B1616" s="48"/>
      <c r="C1616" s="212" t="s">
        <v>108</v>
      </c>
      <c r="D1616" s="202"/>
      <c r="E1616" s="202"/>
      <c r="F1616" s="202"/>
      <c r="G1616" s="202"/>
      <c r="H1616" s="202"/>
      <c r="I1616" s="202"/>
      <c r="J1616" s="202"/>
      <c r="K1616" s="202"/>
      <c r="L1616" s="202"/>
      <c r="M1616" s="202"/>
      <c r="N1616" s="213"/>
      <c r="O1616" s="254">
        <f>SUM(O1612:O1615)</f>
        <v>211201.66666666666</v>
      </c>
      <c r="P1616" s="246"/>
    </row>
    <row r="1617" spans="2:16" x14ac:dyDescent="0.25">
      <c r="B1617" s="48"/>
      <c r="C1617" s="21"/>
      <c r="O1617" s="22"/>
      <c r="P1617" s="50"/>
    </row>
    <row r="1618" spans="2:16" x14ac:dyDescent="0.25">
      <c r="B1618" s="48"/>
      <c r="C1618" s="397" t="s">
        <v>130</v>
      </c>
      <c r="D1618" s="314"/>
      <c r="E1618" s="314"/>
      <c r="F1618" s="314"/>
      <c r="G1618" s="314"/>
      <c r="H1618" s="314"/>
      <c r="I1618" s="314"/>
      <c r="J1618" s="314"/>
      <c r="K1618" s="314"/>
      <c r="L1618" s="314"/>
      <c r="M1618" s="314"/>
      <c r="N1618" s="398"/>
      <c r="O1618" s="259">
        <f>O1592+O1600+O1607+O1616</f>
        <v>411693.37426666659</v>
      </c>
      <c r="P1618" s="260"/>
    </row>
    <row r="1619" spans="2:16" x14ac:dyDescent="0.25">
      <c r="B1619" s="48"/>
      <c r="C1619" s="383" t="s">
        <v>131</v>
      </c>
      <c r="D1619" s="344"/>
      <c r="E1619" s="344"/>
      <c r="F1619" s="344"/>
      <c r="G1619" s="344"/>
      <c r="H1619" s="344"/>
      <c r="I1619" s="344"/>
      <c r="J1619" s="344"/>
      <c r="K1619" s="344"/>
      <c r="L1619" s="344"/>
      <c r="M1619" s="344"/>
      <c r="N1619" s="344"/>
      <c r="O1619" s="384"/>
      <c r="P1619" s="59"/>
    </row>
    <row r="1620" spans="2:16" x14ac:dyDescent="0.25">
      <c r="B1620" s="48"/>
      <c r="C1620" s="363"/>
      <c r="D1620" s="359"/>
      <c r="E1620" s="359"/>
      <c r="F1620" s="359"/>
      <c r="G1620" s="359"/>
      <c r="H1620" s="359"/>
      <c r="I1620" s="359"/>
      <c r="J1620" s="359"/>
      <c r="K1620" s="359"/>
      <c r="L1620" s="359"/>
      <c r="M1620" s="359"/>
      <c r="N1620" s="359"/>
      <c r="O1620" s="362"/>
      <c r="P1620" s="59"/>
    </row>
    <row r="1621" spans="2:16" x14ac:dyDescent="0.25">
      <c r="B1621" s="48"/>
      <c r="C1621" s="385"/>
      <c r="D1621" s="342"/>
      <c r="E1621" s="342"/>
      <c r="F1621" s="342"/>
      <c r="G1621" s="342"/>
      <c r="H1621" s="342"/>
      <c r="I1621" s="342"/>
      <c r="J1621" s="342"/>
      <c r="K1621" s="342"/>
      <c r="L1621" s="342"/>
      <c r="M1621" s="342"/>
      <c r="N1621" s="342"/>
      <c r="O1621" s="350"/>
      <c r="P1621" s="59"/>
    </row>
    <row r="1622" spans="2:16" x14ac:dyDescent="0.25">
      <c r="B1622" s="48"/>
      <c r="C1622" s="403" t="s">
        <v>132</v>
      </c>
      <c r="D1622" s="308"/>
      <c r="E1622" s="308"/>
      <c r="F1622" s="308"/>
      <c r="G1622" s="308"/>
      <c r="H1622" s="308"/>
      <c r="I1622" s="308"/>
      <c r="J1622" s="168"/>
      <c r="K1622" s="169"/>
      <c r="L1622" s="205" t="s">
        <v>133</v>
      </c>
      <c r="M1622" s="381" t="s">
        <v>134</v>
      </c>
      <c r="N1622" s="317"/>
      <c r="O1622" s="35"/>
      <c r="P1622" s="61"/>
    </row>
    <row r="1623" spans="2:16" x14ac:dyDescent="0.25">
      <c r="B1623" s="48"/>
      <c r="C1623" s="367" t="s">
        <v>135</v>
      </c>
      <c r="D1623" s="297"/>
      <c r="E1623" s="297"/>
      <c r="F1623" s="297"/>
      <c r="G1623" s="297"/>
      <c r="H1623" s="297"/>
      <c r="I1623" s="297"/>
      <c r="J1623" s="261"/>
      <c r="K1623" s="36"/>
      <c r="L1623" s="188">
        <f>'PRESUPUESTO OFICIAL (Entidad)'!$K$68</f>
        <v>0.23201877683023656</v>
      </c>
      <c r="M1623" s="357">
        <f>L1623*$O$1618</f>
        <v>95520.593126464766</v>
      </c>
      <c r="N1623" s="298"/>
      <c r="O1623" s="262"/>
      <c r="P1623" s="263"/>
    </row>
    <row r="1624" spans="2:16" x14ac:dyDescent="0.25">
      <c r="B1624" s="48"/>
      <c r="C1624" s="25" t="s">
        <v>136</v>
      </c>
      <c r="D1624" s="26"/>
      <c r="E1624" s="26"/>
      <c r="F1624" s="26"/>
      <c r="G1624" s="26"/>
      <c r="H1624" s="26"/>
      <c r="I1624" s="26"/>
      <c r="J1624" s="261"/>
      <c r="K1624" s="36"/>
      <c r="L1624" s="188">
        <f>'PRESUPUESTO OFICIAL (Entidad)'!$K$69</f>
        <v>0.01</v>
      </c>
      <c r="M1624" s="357">
        <f>L1624*$O$1618</f>
        <v>4116.9337426666661</v>
      </c>
      <c r="N1624" s="298"/>
      <c r="O1624" s="262"/>
      <c r="P1624" s="263"/>
    </row>
    <row r="1625" spans="2:16" x14ac:dyDescent="0.25">
      <c r="B1625" s="48"/>
      <c r="C1625" s="209" t="s">
        <v>137</v>
      </c>
      <c r="D1625" s="167"/>
      <c r="E1625" s="167"/>
      <c r="F1625" s="167"/>
      <c r="G1625" s="167"/>
      <c r="H1625" s="167"/>
      <c r="I1625" s="167"/>
      <c r="J1625" s="264"/>
      <c r="K1625" s="37"/>
      <c r="L1625" s="188">
        <f>'PRESUPUESTO OFICIAL (Entidad)'!$K$70</f>
        <v>2.5000000000000001E-2</v>
      </c>
      <c r="M1625" s="368">
        <f>L1625*$O$1618</f>
        <v>10292.334356666666</v>
      </c>
      <c r="N1625" s="304"/>
      <c r="O1625" s="262"/>
      <c r="P1625" s="263"/>
    </row>
    <row r="1626" spans="2:16" x14ac:dyDescent="0.25">
      <c r="B1626" s="48"/>
      <c r="C1626" s="419" t="s">
        <v>108</v>
      </c>
      <c r="D1626" s="314"/>
      <c r="E1626" s="314"/>
      <c r="F1626" s="314"/>
      <c r="G1626" s="314"/>
      <c r="H1626" s="314"/>
      <c r="I1626" s="314"/>
      <c r="J1626" s="314"/>
      <c r="K1626" s="314"/>
      <c r="L1626" s="314"/>
      <c r="M1626" s="314"/>
      <c r="N1626" s="398"/>
      <c r="O1626" s="265">
        <f>SUM(M1623:M1625)</f>
        <v>109929.86122579809</v>
      </c>
      <c r="P1626" s="266"/>
    </row>
    <row r="1627" spans="2:16" x14ac:dyDescent="0.25">
      <c r="B1627" s="48"/>
      <c r="C1627" s="21"/>
      <c r="O1627" s="22"/>
      <c r="P1627" s="50"/>
    </row>
    <row r="1628" spans="2:16" x14ac:dyDescent="0.25">
      <c r="B1628" s="48"/>
      <c r="C1628" s="397" t="s">
        <v>138</v>
      </c>
      <c r="D1628" s="314"/>
      <c r="E1628" s="314"/>
      <c r="F1628" s="314"/>
      <c r="G1628" s="314"/>
      <c r="H1628" s="314"/>
      <c r="I1628" s="314"/>
      <c r="J1628" s="314"/>
      <c r="K1628" s="314"/>
      <c r="L1628" s="314"/>
      <c r="M1628" s="314"/>
      <c r="N1628" s="398"/>
      <c r="O1628" s="267">
        <f>ROUND(O1618+O1626,0)</f>
        <v>521623</v>
      </c>
      <c r="P1628" s="266"/>
    </row>
    <row r="1629" spans="2:16" x14ac:dyDescent="0.25">
      <c r="B1629" s="48"/>
      <c r="C1629" s="18"/>
      <c r="D1629" s="19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  <c r="O1629" s="20"/>
      <c r="P1629" s="50"/>
    </row>
    <row r="1630" spans="2:16" x14ac:dyDescent="0.25">
      <c r="B1630" s="48"/>
      <c r="C1630" s="21"/>
      <c r="O1630" s="22"/>
      <c r="P1630" s="50"/>
    </row>
    <row r="1631" spans="2:16" x14ac:dyDescent="0.25">
      <c r="B1631" s="48"/>
      <c r="C1631" s="21"/>
      <c r="O1631" s="22"/>
      <c r="P1631" s="50"/>
    </row>
    <row r="1632" spans="2:16" x14ac:dyDescent="0.25">
      <c r="B1632" s="48"/>
      <c r="C1632" s="21"/>
      <c r="H1632" s="38" t="s">
        <v>139</v>
      </c>
      <c r="I1632" s="38"/>
      <c r="J1632" s="38"/>
      <c r="K1632" s="38"/>
      <c r="O1632" s="22"/>
      <c r="P1632" s="50"/>
    </row>
    <row r="1633" spans="2:16" x14ac:dyDescent="0.25">
      <c r="B1633" s="48"/>
      <c r="C1633" s="21"/>
      <c r="H1633" s="38" t="s">
        <v>140</v>
      </c>
      <c r="O1633" s="22"/>
      <c r="P1633" s="50"/>
    </row>
    <row r="1634" spans="2:16" x14ac:dyDescent="0.25">
      <c r="B1634" s="48"/>
      <c r="C1634" s="21"/>
      <c r="H1634" s="38" t="s">
        <v>141</v>
      </c>
      <c r="O1634" s="22"/>
      <c r="P1634" s="50"/>
    </row>
    <row r="1635" spans="2:16" x14ac:dyDescent="0.25">
      <c r="B1635" s="48"/>
      <c r="C1635" s="9"/>
      <c r="D1635" s="39"/>
      <c r="E1635" s="39"/>
      <c r="F1635" s="39"/>
      <c r="G1635" s="39"/>
      <c r="H1635" s="38" t="s">
        <v>142</v>
      </c>
      <c r="I1635" s="39"/>
      <c r="J1635" s="39"/>
      <c r="K1635" s="39"/>
      <c r="L1635" s="39"/>
      <c r="M1635" s="39"/>
      <c r="N1635" s="39"/>
      <c r="O1635" s="40"/>
      <c r="P1635" s="55"/>
    </row>
    <row r="1636" spans="2:16" x14ac:dyDescent="0.25">
      <c r="B1636" s="48"/>
      <c r="C1636" s="21"/>
      <c r="H1636" s="204" t="s">
        <v>143</v>
      </c>
      <c r="O1636" s="22"/>
      <c r="P1636" s="50"/>
    </row>
    <row r="1637" spans="2:16" x14ac:dyDescent="0.25">
      <c r="B1637" s="48"/>
      <c r="C1637" s="41" t="s">
        <v>144</v>
      </c>
      <c r="D1637" s="166"/>
      <c r="E1637" s="166"/>
      <c r="F1637" s="166"/>
      <c r="G1637" s="166"/>
      <c r="H1637" s="166"/>
      <c r="I1637" s="166"/>
      <c r="J1637" s="166"/>
      <c r="K1637" s="166"/>
      <c r="L1637" s="166"/>
      <c r="M1637" s="166"/>
      <c r="N1637" s="166"/>
      <c r="O1637" s="42"/>
      <c r="P1637" s="50"/>
    </row>
    <row r="1638" spans="2:16" x14ac:dyDescent="0.25">
      <c r="B1638" s="48"/>
      <c r="C1638" s="374"/>
      <c r="D1638" s="297"/>
      <c r="E1638" s="297"/>
      <c r="F1638" s="297"/>
      <c r="G1638" s="297"/>
      <c r="H1638" s="297"/>
      <c r="I1638" s="297"/>
      <c r="J1638" s="297"/>
      <c r="K1638" s="297"/>
      <c r="L1638" s="297"/>
      <c r="M1638" s="297"/>
      <c r="N1638" s="297"/>
      <c r="O1638" s="355"/>
      <c r="P1638" s="55"/>
    </row>
    <row r="1639" spans="2:16" x14ac:dyDescent="0.25">
      <c r="B1639" s="48"/>
      <c r="C1639" s="374"/>
      <c r="D1639" s="297"/>
      <c r="E1639" s="297"/>
      <c r="F1639" s="297"/>
      <c r="G1639" s="297"/>
      <c r="H1639" s="297"/>
      <c r="I1639" s="297"/>
      <c r="J1639" s="297"/>
      <c r="K1639" s="297"/>
      <c r="L1639" s="297"/>
      <c r="M1639" s="297"/>
      <c r="N1639" s="297"/>
      <c r="O1639" s="355"/>
      <c r="P1639" s="55"/>
    </row>
    <row r="1640" spans="2:16" x14ac:dyDescent="0.25">
      <c r="B1640" s="48"/>
      <c r="C1640" s="9"/>
      <c r="D1640" s="39"/>
      <c r="E1640" s="39"/>
      <c r="F1640" s="39"/>
      <c r="G1640" s="39"/>
      <c r="H1640" s="39"/>
      <c r="I1640" s="39"/>
      <c r="J1640" s="39"/>
      <c r="K1640" s="39"/>
      <c r="L1640" s="39"/>
      <c r="M1640" s="39"/>
      <c r="N1640" s="39"/>
      <c r="O1640" s="40"/>
      <c r="P1640" s="55"/>
    </row>
    <row r="1641" spans="2:16" x14ac:dyDescent="0.25">
      <c r="B1641" s="48"/>
      <c r="C1641" s="43" t="s">
        <v>145</v>
      </c>
      <c r="D1641" s="39"/>
      <c r="E1641" s="39"/>
      <c r="F1641" s="39"/>
      <c r="G1641" s="39"/>
      <c r="H1641" s="39"/>
      <c r="I1641" s="39"/>
      <c r="J1641" s="39"/>
      <c r="K1641" s="39"/>
      <c r="L1641" s="39"/>
      <c r="M1641" s="39"/>
      <c r="N1641" s="39"/>
      <c r="O1641" s="40"/>
      <c r="P1641" s="55"/>
    </row>
    <row r="1642" spans="2:16" ht="12.75" customHeight="1" x14ac:dyDescent="0.25">
      <c r="B1642" s="48"/>
      <c r="C1642" s="366" t="s">
        <v>146</v>
      </c>
      <c r="D1642" s="359"/>
      <c r="E1642" s="359"/>
      <c r="F1642" s="359"/>
      <c r="G1642" s="359"/>
      <c r="H1642" s="359"/>
      <c r="I1642" s="359"/>
      <c r="J1642" s="359"/>
      <c r="K1642" s="359"/>
      <c r="L1642" s="359"/>
      <c r="M1642" s="359"/>
      <c r="N1642" s="359"/>
      <c r="O1642" s="362"/>
      <c r="P1642" s="62"/>
    </row>
    <row r="1643" spans="2:16" ht="28.5" customHeight="1" x14ac:dyDescent="0.25">
      <c r="B1643" s="48"/>
      <c r="C1643" s="363"/>
      <c r="D1643" s="359"/>
      <c r="E1643" s="359"/>
      <c r="F1643" s="359"/>
      <c r="G1643" s="359"/>
      <c r="H1643" s="359"/>
      <c r="I1643" s="359"/>
      <c r="J1643" s="359"/>
      <c r="K1643" s="359"/>
      <c r="L1643" s="359"/>
      <c r="M1643" s="359"/>
      <c r="N1643" s="359"/>
      <c r="O1643" s="362"/>
      <c r="P1643" s="62"/>
    </row>
    <row r="1644" spans="2:16" ht="12.9" customHeight="1" x14ac:dyDescent="0.25">
      <c r="B1644" s="48"/>
      <c r="C1644" s="361" t="s">
        <v>147</v>
      </c>
      <c r="D1644" s="359"/>
      <c r="E1644" s="359"/>
      <c r="F1644" s="359"/>
      <c r="G1644" s="359"/>
      <c r="H1644" s="359"/>
      <c r="I1644" s="359"/>
      <c r="J1644" s="359"/>
      <c r="K1644" s="359"/>
      <c r="L1644" s="359"/>
      <c r="M1644" s="359"/>
      <c r="N1644" s="359"/>
      <c r="O1644" s="362"/>
      <c r="P1644" s="62"/>
    </row>
    <row r="1645" spans="2:16" ht="32.25" customHeight="1" x14ac:dyDescent="0.25">
      <c r="B1645" s="48"/>
      <c r="C1645" s="363"/>
      <c r="D1645" s="359"/>
      <c r="E1645" s="359"/>
      <c r="F1645" s="359"/>
      <c r="G1645" s="359"/>
      <c r="H1645" s="359"/>
      <c r="I1645" s="359"/>
      <c r="J1645" s="359"/>
      <c r="K1645" s="359"/>
      <c r="L1645" s="359"/>
      <c r="M1645" s="359"/>
      <c r="N1645" s="359"/>
      <c r="O1645" s="362"/>
      <c r="P1645" s="62"/>
    </row>
    <row r="1646" spans="2:16" x14ac:dyDescent="0.25">
      <c r="B1646" s="48"/>
      <c r="C1646" s="9"/>
      <c r="D1646" s="39"/>
      <c r="E1646" s="39"/>
      <c r="F1646" s="39"/>
      <c r="G1646" s="39"/>
      <c r="H1646" s="39"/>
      <c r="I1646" s="39"/>
      <c r="J1646" s="39"/>
      <c r="K1646" s="39"/>
      <c r="L1646" s="39"/>
      <c r="M1646" s="39"/>
      <c r="N1646" s="39"/>
      <c r="O1646" s="40"/>
      <c r="P1646" s="55"/>
    </row>
    <row r="1647" spans="2:16" x14ac:dyDescent="0.25">
      <c r="B1647" s="48"/>
      <c r="C1647" s="21"/>
      <c r="H1647" s="38" t="s">
        <v>139</v>
      </c>
      <c r="O1647" s="22"/>
      <c r="P1647" s="50"/>
    </row>
    <row r="1648" spans="2:16" x14ac:dyDescent="0.25">
      <c r="B1648" s="48"/>
      <c r="C1648" s="21"/>
      <c r="H1648" s="204" t="s">
        <v>140</v>
      </c>
      <c r="I1648" s="26"/>
      <c r="J1648" s="26"/>
      <c r="K1648" s="26"/>
      <c r="O1648" s="22"/>
      <c r="P1648" s="50"/>
    </row>
    <row r="1649" spans="2:16" x14ac:dyDescent="0.25">
      <c r="B1649" s="48"/>
      <c r="C1649" s="21"/>
      <c r="H1649" s="204" t="s">
        <v>148</v>
      </c>
      <c r="I1649" s="216"/>
      <c r="J1649" s="216"/>
      <c r="K1649" s="216"/>
      <c r="O1649" s="22"/>
      <c r="P1649" s="50"/>
    </row>
    <row r="1650" spans="2:16" x14ac:dyDescent="0.25">
      <c r="B1650" s="48"/>
      <c r="C1650" s="44"/>
      <c r="D1650" s="39"/>
      <c r="E1650" s="39"/>
      <c r="F1650" s="39"/>
      <c r="G1650" s="39"/>
      <c r="H1650" s="204" t="s">
        <v>142</v>
      </c>
      <c r="L1650" s="39"/>
      <c r="M1650" s="39"/>
      <c r="N1650" s="39"/>
      <c r="O1650" s="40"/>
      <c r="P1650" s="55"/>
    </row>
    <row r="1651" spans="2:16" ht="17.25" customHeight="1" x14ac:dyDescent="0.25">
      <c r="B1651" s="48"/>
      <c r="C1651" s="44"/>
      <c r="D1651" s="216"/>
      <c r="E1651" s="216"/>
      <c r="K1651" s="409"/>
      <c r="L1651" s="359"/>
      <c r="M1651" s="359"/>
      <c r="N1651" s="359"/>
      <c r="O1651" s="362"/>
      <c r="P1651" s="63"/>
    </row>
    <row r="1652" spans="2:16" ht="18.75" customHeight="1" x14ac:dyDescent="0.25">
      <c r="B1652" s="48"/>
      <c r="C1652" s="420"/>
      <c r="D1652" s="342"/>
      <c r="E1652" s="342"/>
      <c r="F1652" s="32"/>
      <c r="G1652" s="32"/>
      <c r="H1652" s="32"/>
      <c r="I1652" s="32"/>
      <c r="J1652" s="32"/>
      <c r="K1652" s="342"/>
      <c r="L1652" s="342"/>
      <c r="M1652" s="342"/>
      <c r="N1652" s="342"/>
      <c r="O1652" s="350"/>
      <c r="P1652" s="63"/>
    </row>
    <row r="1653" spans="2:16" x14ac:dyDescent="0.25">
      <c r="B1653" s="64"/>
      <c r="C1653" s="65"/>
      <c r="D1653" s="65"/>
      <c r="E1653" s="65"/>
      <c r="F1653" s="65"/>
      <c r="G1653" s="65"/>
      <c r="H1653" s="65"/>
      <c r="I1653" s="65"/>
      <c r="J1653" s="65"/>
      <c r="K1653" s="65"/>
      <c r="L1653" s="65"/>
      <c r="M1653" s="65"/>
      <c r="N1653" s="65"/>
      <c r="O1653" s="65"/>
      <c r="P1653" s="66"/>
    </row>
    <row r="1655" spans="2:16" x14ac:dyDescent="0.25">
      <c r="B1655" s="45"/>
      <c r="C1655" s="46"/>
      <c r="D1655" s="46"/>
      <c r="E1655" s="46"/>
      <c r="F1655" s="46"/>
      <c r="G1655" s="46"/>
      <c r="H1655" s="46"/>
      <c r="I1655" s="46"/>
      <c r="J1655" s="46"/>
      <c r="K1655" s="46"/>
      <c r="L1655" s="46"/>
      <c r="M1655" s="46"/>
      <c r="N1655" s="46"/>
      <c r="O1655" s="46"/>
      <c r="P1655" s="47"/>
    </row>
    <row r="1656" spans="2:16" ht="48" customHeight="1" x14ac:dyDescent="0.25">
      <c r="B1656" s="48"/>
      <c r="C1656" s="410" t="s">
        <v>80</v>
      </c>
      <c r="D1656" s="297"/>
      <c r="E1656" s="297"/>
      <c r="F1656" s="297"/>
      <c r="G1656" s="297"/>
      <c r="H1656" s="297"/>
      <c r="I1656" s="297"/>
      <c r="J1656" s="297"/>
      <c r="K1656" s="297"/>
      <c r="L1656" s="297"/>
      <c r="M1656" s="297"/>
      <c r="N1656" s="297"/>
      <c r="O1656" s="298"/>
      <c r="P1656" s="49"/>
    </row>
    <row r="1657" spans="2:16" x14ac:dyDescent="0.25">
      <c r="B1657" s="48"/>
      <c r="P1657" s="50"/>
    </row>
    <row r="1658" spans="2:16" x14ac:dyDescent="0.25">
      <c r="B1658" s="48"/>
      <c r="C1658" s="399"/>
      <c r="D1658" s="416"/>
      <c r="E1658" s="344"/>
      <c r="F1658" s="344"/>
      <c r="G1658" s="344"/>
      <c r="H1658" s="344"/>
      <c r="I1658" s="344"/>
      <c r="J1658" s="344"/>
      <c r="K1658" s="345"/>
      <c r="L1658" s="402"/>
      <c r="M1658" s="344"/>
      <c r="N1658" s="344"/>
      <c r="O1658" s="384"/>
      <c r="P1658" s="51"/>
    </row>
    <row r="1659" spans="2:16" x14ac:dyDescent="0.25">
      <c r="B1659" s="48"/>
      <c r="C1659" s="400"/>
      <c r="D1659" s="358" t="s">
        <v>81</v>
      </c>
      <c r="E1659" s="359"/>
      <c r="F1659" s="359"/>
      <c r="G1659" s="359"/>
      <c r="H1659" s="359"/>
      <c r="I1659" s="359"/>
      <c r="J1659" s="359"/>
      <c r="K1659" s="353"/>
      <c r="L1659" s="378"/>
      <c r="M1659" s="311"/>
      <c r="N1659" s="311"/>
      <c r="O1659" s="348"/>
      <c r="P1659" s="51"/>
    </row>
    <row r="1660" spans="2:16" x14ac:dyDescent="0.25">
      <c r="B1660" s="48"/>
      <c r="C1660" s="400"/>
      <c r="D1660" s="358"/>
      <c r="E1660" s="359"/>
      <c r="F1660" s="359"/>
      <c r="G1660" s="359"/>
      <c r="H1660" s="359"/>
      <c r="I1660" s="359"/>
      <c r="J1660" s="359"/>
      <c r="K1660" s="353"/>
      <c r="L1660" s="382" t="s">
        <v>82</v>
      </c>
      <c r="M1660" s="375"/>
      <c r="N1660" s="376"/>
      <c r="O1660" s="377"/>
      <c r="P1660" s="51"/>
    </row>
    <row r="1661" spans="2:16" x14ac:dyDescent="0.25">
      <c r="B1661" s="48"/>
      <c r="C1661" s="400"/>
      <c r="D1661" s="358" t="s">
        <v>83</v>
      </c>
      <c r="E1661" s="359"/>
      <c r="F1661" s="359"/>
      <c r="G1661" s="359"/>
      <c r="H1661" s="359"/>
      <c r="I1661" s="359"/>
      <c r="J1661" s="359"/>
      <c r="K1661" s="353"/>
      <c r="L1661" s="325"/>
      <c r="M1661" s="378"/>
      <c r="N1661" s="311"/>
      <c r="O1661" s="348"/>
      <c r="P1661" s="52"/>
    </row>
    <row r="1662" spans="2:16" ht="12.75" customHeight="1" x14ac:dyDescent="0.25">
      <c r="B1662" s="48"/>
      <c r="C1662" s="400"/>
      <c r="D1662" s="389"/>
      <c r="E1662" s="359"/>
      <c r="F1662" s="359"/>
      <c r="G1662" s="359"/>
      <c r="H1662" s="359"/>
      <c r="I1662" s="359"/>
      <c r="J1662" s="359"/>
      <c r="K1662" s="353"/>
      <c r="L1662" s="379" t="s">
        <v>84</v>
      </c>
      <c r="M1662" s="379">
        <v>19</v>
      </c>
      <c r="N1662" s="379" t="s">
        <v>85</v>
      </c>
      <c r="O1662" s="364">
        <v>26</v>
      </c>
      <c r="P1662" s="51"/>
    </row>
    <row r="1663" spans="2:16" x14ac:dyDescent="0.25">
      <c r="B1663" s="48"/>
      <c r="C1663" s="400"/>
      <c r="D1663" s="390"/>
      <c r="E1663" s="359"/>
      <c r="F1663" s="359"/>
      <c r="G1663" s="359"/>
      <c r="H1663" s="359"/>
      <c r="I1663" s="359"/>
      <c r="J1663" s="359"/>
      <c r="K1663" s="353"/>
      <c r="L1663" s="380"/>
      <c r="M1663" s="380"/>
      <c r="N1663" s="380"/>
      <c r="O1663" s="365"/>
      <c r="P1663" s="51"/>
    </row>
    <row r="1664" spans="2:16" x14ac:dyDescent="0.25">
      <c r="B1664" s="48"/>
      <c r="C1664" s="400"/>
      <c r="D1664" s="358" t="s">
        <v>86</v>
      </c>
      <c r="E1664" s="359"/>
      <c r="F1664" s="359"/>
      <c r="G1664" s="359"/>
      <c r="H1664" s="359"/>
      <c r="I1664" s="359"/>
      <c r="J1664" s="359"/>
      <c r="K1664" s="353"/>
      <c r="L1664" s="380"/>
      <c r="M1664" s="380"/>
      <c r="N1664" s="380"/>
      <c r="O1664" s="365"/>
      <c r="P1664" s="51"/>
    </row>
    <row r="1665" spans="2:16" x14ac:dyDescent="0.25">
      <c r="B1665" s="48"/>
      <c r="C1665" s="1"/>
      <c r="D1665" s="2"/>
      <c r="E1665" s="2"/>
      <c r="F1665" s="2"/>
      <c r="G1665" s="2"/>
      <c r="H1665" s="2"/>
      <c r="I1665" s="2"/>
      <c r="J1665" s="2"/>
      <c r="K1665" s="2"/>
      <c r="L1665" s="2"/>
      <c r="M1665" s="3"/>
      <c r="N1665" s="3"/>
      <c r="O1665" s="4"/>
      <c r="P1665" s="53"/>
    </row>
    <row r="1666" spans="2:16" x14ac:dyDescent="0.25">
      <c r="B1666" s="48"/>
      <c r="C1666" s="5"/>
      <c r="D1666" s="171"/>
      <c r="E1666" s="171"/>
      <c r="F1666" s="171"/>
      <c r="G1666" s="171"/>
      <c r="H1666" s="171"/>
      <c r="I1666" s="171"/>
      <c r="J1666" s="171"/>
      <c r="K1666" s="171"/>
      <c r="L1666" s="6" t="s">
        <v>87</v>
      </c>
      <c r="M1666" s="7" t="s">
        <v>88</v>
      </c>
      <c r="N1666" s="7" t="s">
        <v>89</v>
      </c>
      <c r="O1666" s="8" t="s">
        <v>90</v>
      </c>
      <c r="P1666" s="52"/>
    </row>
    <row r="1667" spans="2:16" x14ac:dyDescent="0.25">
      <c r="B1667" s="48"/>
      <c r="C1667" s="9"/>
      <c r="D1667" s="170"/>
      <c r="E1667" s="170"/>
      <c r="F1667" s="170"/>
      <c r="G1667" s="170"/>
      <c r="H1667" s="170"/>
      <c r="I1667" s="170"/>
      <c r="J1667" s="170"/>
      <c r="K1667" s="170"/>
      <c r="L1667" s="10"/>
      <c r="M1667" s="11"/>
      <c r="N1667" s="11"/>
      <c r="O1667" s="12"/>
      <c r="P1667" s="54"/>
    </row>
    <row r="1668" spans="2:16" ht="18" customHeight="1" x14ac:dyDescent="0.25">
      <c r="B1668" s="48"/>
      <c r="C1668" s="391" t="s">
        <v>91</v>
      </c>
      <c r="D1668" s="359"/>
      <c r="E1668" s="359"/>
      <c r="F1668" s="359"/>
      <c r="G1668" s="170" t="s">
        <v>92</v>
      </c>
      <c r="H1668" s="170"/>
      <c r="I1668" s="170" t="s">
        <v>93</v>
      </c>
      <c r="K1668" s="170"/>
      <c r="L1668" s="10"/>
      <c r="O1668" s="13"/>
      <c r="P1668" s="54"/>
    </row>
    <row r="1669" spans="2:16" x14ac:dyDescent="0.25">
      <c r="B1669" s="48"/>
      <c r="C1669" s="14"/>
      <c r="D1669" s="15"/>
      <c r="E1669" s="15"/>
      <c r="F1669" s="15"/>
      <c r="G1669" s="15"/>
      <c r="H1669" s="15"/>
      <c r="I1669" s="15"/>
      <c r="J1669" s="15"/>
      <c r="K1669" s="15"/>
      <c r="L1669" s="15"/>
      <c r="M1669" s="15"/>
      <c r="N1669" s="15"/>
      <c r="O1669" s="16"/>
      <c r="P1669" s="55"/>
    </row>
    <row r="1670" spans="2:16" x14ac:dyDescent="0.25">
      <c r="B1670" s="48"/>
      <c r="C1670" s="209"/>
      <c r="D1670" s="167"/>
      <c r="E1670" s="167"/>
      <c r="F1670" s="167"/>
      <c r="G1670" s="167"/>
      <c r="H1670" s="167"/>
      <c r="I1670" s="167"/>
      <c r="J1670" s="167"/>
      <c r="K1670" s="167"/>
      <c r="L1670" s="167"/>
      <c r="M1670" s="167"/>
      <c r="N1670" s="167"/>
      <c r="O1670" s="17"/>
      <c r="P1670" s="50"/>
    </row>
    <row r="1671" spans="2:16" x14ac:dyDescent="0.25">
      <c r="B1671" s="48"/>
      <c r="C1671" s="18"/>
      <c r="D1671" s="19"/>
      <c r="E1671" s="19"/>
      <c r="F1671" s="19"/>
      <c r="G1671" s="19"/>
      <c r="H1671" s="19"/>
      <c r="K1671" s="19"/>
      <c r="L1671" s="19"/>
      <c r="M1671" s="19"/>
      <c r="N1671" s="19"/>
      <c r="O1671" s="20"/>
      <c r="P1671" s="50"/>
    </row>
    <row r="1672" spans="2:16" x14ac:dyDescent="0.25">
      <c r="B1672" s="48"/>
      <c r="C1672" s="411" t="s">
        <v>94</v>
      </c>
      <c r="D1672" s="412"/>
      <c r="E1672" s="412"/>
      <c r="F1672" s="412"/>
      <c r="G1672" s="412"/>
      <c r="H1672" s="412"/>
      <c r="I1672" s="412"/>
      <c r="J1672" s="412"/>
      <c r="K1672" s="412"/>
      <c r="L1672" s="412"/>
      <c r="M1672" s="412"/>
      <c r="N1672" s="412"/>
      <c r="O1672" s="413"/>
      <c r="P1672" s="56"/>
    </row>
    <row r="1673" spans="2:16" x14ac:dyDescent="0.25">
      <c r="B1673" s="48"/>
      <c r="C1673" s="21"/>
      <c r="O1673" s="22"/>
      <c r="P1673" s="50"/>
    </row>
    <row r="1674" spans="2:16" x14ac:dyDescent="0.25">
      <c r="B1674" s="48"/>
      <c r="C1674" s="206" t="s">
        <v>95</v>
      </c>
      <c r="D1674" s="418" t="s">
        <v>9</v>
      </c>
      <c r="E1674" s="308"/>
      <c r="F1674" s="308"/>
      <c r="G1674" s="308"/>
      <c r="H1674" s="308"/>
      <c r="I1674" s="308"/>
      <c r="J1674" s="308"/>
      <c r="K1674" s="308"/>
      <c r="L1674" s="309"/>
      <c r="M1674" s="415" t="s">
        <v>96</v>
      </c>
      <c r="N1674" s="309"/>
      <c r="O1674" s="206" t="s">
        <v>11</v>
      </c>
      <c r="P1674" s="57"/>
    </row>
    <row r="1675" spans="2:16" ht="30" customHeight="1" x14ac:dyDescent="0.25">
      <c r="B1675" s="48"/>
      <c r="C1675" s="210">
        <f>'PRESUPUESTO OFICIAL (Entidad)'!D40</f>
        <v>5.3</v>
      </c>
      <c r="D1675" s="406" t="str">
        <f>'PRESUPUESTO OFICIAL (Entidad)'!G40</f>
        <v>Lavaplatos inoxidable con grifería, sifón, accesorios e instalación</v>
      </c>
      <c r="E1675" s="303"/>
      <c r="F1675" s="303"/>
      <c r="G1675" s="303"/>
      <c r="H1675" s="303"/>
      <c r="I1675" s="303"/>
      <c r="J1675" s="303"/>
      <c r="K1675" s="303"/>
      <c r="L1675" s="371"/>
      <c r="M1675" s="370" t="str">
        <f>'PRESUPUESTO OFICIAL (Entidad)'!H40</f>
        <v>und</v>
      </c>
      <c r="N1675" s="371"/>
      <c r="O1675" s="23">
        <f>'PRESUPUESTO OFICIAL (Entidad)'!I40</f>
        <v>1</v>
      </c>
      <c r="P1675" s="58"/>
    </row>
    <row r="1676" spans="2:16" x14ac:dyDescent="0.25">
      <c r="B1676" s="48"/>
      <c r="C1676" s="383" t="s">
        <v>97</v>
      </c>
      <c r="D1676" s="344"/>
      <c r="E1676" s="344"/>
      <c r="F1676" s="344"/>
      <c r="G1676" s="344"/>
      <c r="H1676" s="344"/>
      <c r="I1676" s="344"/>
      <c r="J1676" s="344"/>
      <c r="K1676" s="344"/>
      <c r="L1676" s="344"/>
      <c r="M1676" s="344"/>
      <c r="N1676" s="344"/>
      <c r="O1676" s="384"/>
      <c r="P1676" s="59"/>
    </row>
    <row r="1677" spans="2:16" x14ac:dyDescent="0.25">
      <c r="B1677" s="48"/>
      <c r="C1677" s="363"/>
      <c r="D1677" s="359"/>
      <c r="E1677" s="359"/>
      <c r="F1677" s="359"/>
      <c r="G1677" s="359"/>
      <c r="H1677" s="359"/>
      <c r="I1677" s="359"/>
      <c r="J1677" s="359"/>
      <c r="K1677" s="359"/>
      <c r="L1677" s="359"/>
      <c r="M1677" s="359"/>
      <c r="N1677" s="359"/>
      <c r="O1677" s="362"/>
      <c r="P1677" s="59"/>
    </row>
    <row r="1678" spans="2:16" x14ac:dyDescent="0.25">
      <c r="B1678" s="48"/>
      <c r="C1678" s="385"/>
      <c r="D1678" s="342"/>
      <c r="E1678" s="342"/>
      <c r="F1678" s="342"/>
      <c r="G1678" s="342"/>
      <c r="H1678" s="342"/>
      <c r="I1678" s="342"/>
      <c r="J1678" s="342"/>
      <c r="K1678" s="342"/>
      <c r="L1678" s="342"/>
      <c r="M1678" s="342"/>
      <c r="N1678" s="342"/>
      <c r="O1678" s="350"/>
      <c r="P1678" s="59"/>
    </row>
    <row r="1679" spans="2:16" x14ac:dyDescent="0.25">
      <c r="B1679" s="48"/>
      <c r="C1679" s="401" t="s">
        <v>9</v>
      </c>
      <c r="D1679" s="308"/>
      <c r="E1679" s="308"/>
      <c r="F1679" s="308"/>
      <c r="G1679" s="317"/>
      <c r="H1679" s="387" t="s">
        <v>98</v>
      </c>
      <c r="I1679" s="308"/>
      <c r="J1679" s="405" t="s">
        <v>99</v>
      </c>
      <c r="K1679" s="312"/>
      <c r="L1679" s="208" t="s">
        <v>100</v>
      </c>
      <c r="M1679" s="394" t="s">
        <v>101</v>
      </c>
      <c r="N1679" s="317"/>
      <c r="O1679" s="24" t="s">
        <v>102</v>
      </c>
      <c r="P1679" s="60"/>
    </row>
    <row r="1680" spans="2:16" x14ac:dyDescent="0.25">
      <c r="B1680" s="48"/>
      <c r="C1680" s="386" t="s">
        <v>103</v>
      </c>
      <c r="D1680" s="297"/>
      <c r="E1680" s="297"/>
      <c r="F1680" s="297"/>
      <c r="G1680" s="298"/>
      <c r="H1680" s="373" t="s">
        <v>104</v>
      </c>
      <c r="I1680" s="298"/>
      <c r="J1680" s="373" t="s">
        <v>105</v>
      </c>
      <c r="K1680" s="298"/>
      <c r="L1680" s="244">
        <v>8006.25</v>
      </c>
      <c r="M1680" s="369">
        <v>1</v>
      </c>
      <c r="N1680" s="298"/>
      <c r="O1680" s="245">
        <f>IF(M1680=0,0,L1680/M1680)</f>
        <v>8006.25</v>
      </c>
      <c r="P1680" s="246"/>
    </row>
    <row r="1681" spans="2:16" x14ac:dyDescent="0.25">
      <c r="B1681" s="48"/>
      <c r="C1681" s="386"/>
      <c r="D1681" s="297"/>
      <c r="E1681" s="297"/>
      <c r="F1681" s="297"/>
      <c r="G1681" s="298"/>
      <c r="H1681" s="373"/>
      <c r="I1681" s="298"/>
      <c r="J1681" s="373"/>
      <c r="K1681" s="298"/>
      <c r="L1681" s="244"/>
      <c r="M1681" s="392"/>
      <c r="N1681" s="298"/>
      <c r="O1681" s="245"/>
      <c r="P1681" s="246"/>
    </row>
    <row r="1682" spans="2:16" x14ac:dyDescent="0.25">
      <c r="B1682" s="48"/>
      <c r="C1682" s="408"/>
      <c r="D1682" s="303"/>
      <c r="E1682" s="303"/>
      <c r="F1682" s="303"/>
      <c r="G1682" s="304"/>
      <c r="H1682" s="393"/>
      <c r="I1682" s="304"/>
      <c r="J1682" s="393"/>
      <c r="K1682" s="304"/>
      <c r="L1682" s="247"/>
      <c r="M1682" s="407"/>
      <c r="N1682" s="304"/>
      <c r="O1682" s="245"/>
      <c r="P1682" s="246"/>
    </row>
    <row r="1683" spans="2:16" x14ac:dyDescent="0.25">
      <c r="B1683" s="48"/>
      <c r="C1683" s="212" t="s">
        <v>108</v>
      </c>
      <c r="D1683" s="202"/>
      <c r="E1683" s="202"/>
      <c r="F1683" s="202"/>
      <c r="G1683" s="202"/>
      <c r="H1683" s="202"/>
      <c r="I1683" s="202"/>
      <c r="J1683" s="202"/>
      <c r="K1683" s="202"/>
      <c r="L1683" s="202"/>
      <c r="M1683" s="202"/>
      <c r="N1683" s="213"/>
      <c r="O1683" s="248">
        <f>SUM(O1680:O1682)</f>
        <v>8006.25</v>
      </c>
      <c r="P1683" s="249"/>
    </row>
    <row r="1684" spans="2:16" ht="13.5" customHeight="1" x14ac:dyDescent="0.25">
      <c r="B1684" s="48"/>
      <c r="C1684" s="383" t="s">
        <v>109</v>
      </c>
      <c r="D1684" s="344"/>
      <c r="E1684" s="344"/>
      <c r="F1684" s="344"/>
      <c r="G1684" s="344"/>
      <c r="H1684" s="344"/>
      <c r="I1684" s="344"/>
      <c r="J1684" s="344"/>
      <c r="K1684" s="344"/>
      <c r="L1684" s="344"/>
      <c r="M1684" s="344"/>
      <c r="N1684" s="344"/>
      <c r="O1684" s="384"/>
      <c r="P1684" s="59"/>
    </row>
    <row r="1685" spans="2:16" x14ac:dyDescent="0.25">
      <c r="B1685" s="48"/>
      <c r="C1685" s="363"/>
      <c r="D1685" s="359"/>
      <c r="E1685" s="359"/>
      <c r="F1685" s="359"/>
      <c r="G1685" s="359"/>
      <c r="H1685" s="359"/>
      <c r="I1685" s="359"/>
      <c r="J1685" s="359"/>
      <c r="K1685" s="359"/>
      <c r="L1685" s="359"/>
      <c r="M1685" s="359"/>
      <c r="N1685" s="359"/>
      <c r="O1685" s="362"/>
      <c r="P1685" s="59"/>
    </row>
    <row r="1686" spans="2:16" x14ac:dyDescent="0.25">
      <c r="B1686" s="48"/>
      <c r="C1686" s="385"/>
      <c r="D1686" s="342"/>
      <c r="E1686" s="342"/>
      <c r="F1686" s="342"/>
      <c r="G1686" s="342"/>
      <c r="H1686" s="342"/>
      <c r="I1686" s="342"/>
      <c r="J1686" s="342"/>
      <c r="K1686" s="342"/>
      <c r="L1686" s="342"/>
      <c r="M1686" s="342"/>
      <c r="N1686" s="342"/>
      <c r="O1686" s="350"/>
      <c r="P1686" s="59"/>
    </row>
    <row r="1687" spans="2:16" x14ac:dyDescent="0.25">
      <c r="B1687" s="48"/>
      <c r="C1687" s="401" t="s">
        <v>9</v>
      </c>
      <c r="D1687" s="308"/>
      <c r="E1687" s="308"/>
      <c r="F1687" s="308"/>
      <c r="G1687" s="308"/>
      <c r="H1687" s="308"/>
      <c r="I1687" s="308"/>
      <c r="J1687" s="317"/>
      <c r="K1687" s="215" t="s">
        <v>96</v>
      </c>
      <c r="L1687" s="208" t="s">
        <v>11</v>
      </c>
      <c r="M1687" s="394" t="s">
        <v>110</v>
      </c>
      <c r="N1687" s="317"/>
      <c r="O1687" s="24" t="s">
        <v>102</v>
      </c>
      <c r="P1687" s="60"/>
    </row>
    <row r="1688" spans="2:16" x14ac:dyDescent="0.25">
      <c r="B1688" s="48"/>
      <c r="C1688" s="386" t="s">
        <v>208</v>
      </c>
      <c r="D1688" s="297"/>
      <c r="E1688" s="297"/>
      <c r="F1688" s="297"/>
      <c r="G1688" s="297"/>
      <c r="H1688" s="297"/>
      <c r="I1688" s="297"/>
      <c r="J1688" s="298"/>
      <c r="K1688" s="165" t="s">
        <v>32</v>
      </c>
      <c r="L1688" s="250">
        <v>1</v>
      </c>
      <c r="M1688" s="360">
        <v>394433.96500000003</v>
      </c>
      <c r="N1688" s="298"/>
      <c r="O1688" s="245">
        <f>L1688*M1688</f>
        <v>394433.96500000003</v>
      </c>
      <c r="P1688" s="246"/>
    </row>
    <row r="1689" spans="2:16" x14ac:dyDescent="0.25">
      <c r="B1689" s="48"/>
      <c r="C1689" s="386" t="s">
        <v>209</v>
      </c>
      <c r="D1689" s="297"/>
      <c r="E1689" s="297"/>
      <c r="F1689" s="297"/>
      <c r="G1689" s="297"/>
      <c r="H1689" s="297"/>
      <c r="I1689" s="297"/>
      <c r="J1689" s="298"/>
      <c r="K1689" s="165" t="s">
        <v>32</v>
      </c>
      <c r="L1689" s="250">
        <v>1</v>
      </c>
      <c r="M1689" s="360">
        <v>179742.06</v>
      </c>
      <c r="N1689" s="298"/>
      <c r="O1689" s="245">
        <f>L1689*M1689</f>
        <v>179742.06</v>
      </c>
      <c r="P1689" s="246"/>
    </row>
    <row r="1690" spans="2:16" x14ac:dyDescent="0.25">
      <c r="B1690" s="48"/>
      <c r="C1690" s="386" t="s">
        <v>210</v>
      </c>
      <c r="D1690" s="297"/>
      <c r="E1690" s="297"/>
      <c r="F1690" s="297"/>
      <c r="G1690" s="297"/>
      <c r="H1690" s="297"/>
      <c r="I1690" s="297"/>
      <c r="J1690" s="298"/>
      <c r="K1690" s="165" t="s">
        <v>32</v>
      </c>
      <c r="L1690" s="250">
        <v>1</v>
      </c>
      <c r="M1690" s="360">
        <v>24964.174999999999</v>
      </c>
      <c r="N1690" s="298"/>
      <c r="O1690" s="245">
        <f>L1690*M1690</f>
        <v>24964.174999999999</v>
      </c>
      <c r="P1690" s="246"/>
    </row>
    <row r="1691" spans="2:16" x14ac:dyDescent="0.25">
      <c r="B1691" s="48"/>
      <c r="C1691" s="386" t="s">
        <v>211</v>
      </c>
      <c r="D1691" s="297"/>
      <c r="E1691" s="297"/>
      <c r="F1691" s="297"/>
      <c r="G1691" s="297"/>
      <c r="H1691" s="297"/>
      <c r="I1691" s="297"/>
      <c r="J1691" s="298"/>
      <c r="K1691" s="165" t="s">
        <v>192</v>
      </c>
      <c r="L1691" s="250">
        <v>1</v>
      </c>
      <c r="M1691" s="360">
        <v>59914.02</v>
      </c>
      <c r="N1691" s="298"/>
      <c r="O1691" s="245">
        <f>L1691*M1691</f>
        <v>59914.02</v>
      </c>
      <c r="P1691" s="246"/>
    </row>
    <row r="1692" spans="2:16" x14ac:dyDescent="0.25">
      <c r="B1692" s="48"/>
      <c r="C1692" s="408" t="s">
        <v>193</v>
      </c>
      <c r="D1692" s="303"/>
      <c r="E1692" s="303"/>
      <c r="F1692" s="303"/>
      <c r="G1692" s="303"/>
      <c r="H1692" s="303"/>
      <c r="I1692" s="303"/>
      <c r="J1692" s="304"/>
      <c r="K1692" s="185" t="s">
        <v>32</v>
      </c>
      <c r="L1692" s="252">
        <v>0.5</v>
      </c>
      <c r="M1692" s="417">
        <v>17974.205999999998</v>
      </c>
      <c r="N1692" s="304"/>
      <c r="O1692" s="253">
        <f>L1692*M1692</f>
        <v>8987.1029999999992</v>
      </c>
      <c r="P1692" s="246"/>
    </row>
    <row r="1693" spans="2:16" x14ac:dyDescent="0.25">
      <c r="B1693" s="48"/>
      <c r="C1693" s="212" t="s">
        <v>108</v>
      </c>
      <c r="D1693" s="202"/>
      <c r="E1693" s="202"/>
      <c r="F1693" s="202"/>
      <c r="G1693" s="202"/>
      <c r="H1693" s="202"/>
      <c r="I1693" s="202"/>
      <c r="J1693" s="202"/>
      <c r="K1693" s="202"/>
      <c r="L1693" s="202"/>
      <c r="M1693" s="202"/>
      <c r="N1693" s="213"/>
      <c r="O1693" s="254">
        <f>SUM(O1688:O1692)</f>
        <v>668041.32300000009</v>
      </c>
      <c r="P1693" s="246"/>
    </row>
    <row r="1694" spans="2:16" x14ac:dyDescent="0.25">
      <c r="B1694" s="48"/>
      <c r="C1694" s="383" t="s">
        <v>116</v>
      </c>
      <c r="D1694" s="344"/>
      <c r="E1694" s="344"/>
      <c r="F1694" s="344"/>
      <c r="G1694" s="344"/>
      <c r="H1694" s="344"/>
      <c r="I1694" s="344"/>
      <c r="J1694" s="344"/>
      <c r="K1694" s="344"/>
      <c r="L1694" s="344"/>
      <c r="M1694" s="344"/>
      <c r="N1694" s="344"/>
      <c r="O1694" s="384"/>
      <c r="P1694" s="59"/>
    </row>
    <row r="1695" spans="2:16" x14ac:dyDescent="0.25">
      <c r="B1695" s="48"/>
      <c r="C1695" s="363"/>
      <c r="D1695" s="359"/>
      <c r="E1695" s="359"/>
      <c r="F1695" s="359"/>
      <c r="G1695" s="359"/>
      <c r="H1695" s="359"/>
      <c r="I1695" s="359"/>
      <c r="J1695" s="359"/>
      <c r="K1695" s="359"/>
      <c r="L1695" s="359"/>
      <c r="M1695" s="359"/>
      <c r="N1695" s="359"/>
      <c r="O1695" s="362"/>
      <c r="P1695" s="59"/>
    </row>
    <row r="1696" spans="2:16" x14ac:dyDescent="0.25">
      <c r="B1696" s="48"/>
      <c r="C1696" s="385"/>
      <c r="D1696" s="342"/>
      <c r="E1696" s="342"/>
      <c r="F1696" s="342"/>
      <c r="G1696" s="342"/>
      <c r="H1696" s="342"/>
      <c r="I1696" s="342"/>
      <c r="J1696" s="342"/>
      <c r="K1696" s="342"/>
      <c r="L1696" s="342"/>
      <c r="M1696" s="342"/>
      <c r="N1696" s="342"/>
      <c r="O1696" s="350"/>
      <c r="P1696" s="59"/>
    </row>
    <row r="1697" spans="2:16" ht="28.5" customHeight="1" x14ac:dyDescent="0.25">
      <c r="B1697" s="48"/>
      <c r="C1697" s="403" t="s">
        <v>117</v>
      </c>
      <c r="D1697" s="308"/>
      <c r="E1697" s="308"/>
      <c r="F1697" s="308"/>
      <c r="G1697" s="308"/>
      <c r="H1697" s="308"/>
      <c r="I1697" s="308"/>
      <c r="J1697" s="205" t="s">
        <v>118</v>
      </c>
      <c r="K1697" s="28" t="s">
        <v>119</v>
      </c>
      <c r="L1697" s="29" t="s">
        <v>120</v>
      </c>
      <c r="M1697" s="394" t="s">
        <v>121</v>
      </c>
      <c r="N1697" s="317"/>
      <c r="O1697" s="24" t="s">
        <v>102</v>
      </c>
      <c r="P1697" s="60"/>
    </row>
    <row r="1698" spans="2:16" x14ac:dyDescent="0.25">
      <c r="B1698" s="48"/>
      <c r="C1698" s="367" t="s">
        <v>122</v>
      </c>
      <c r="D1698" s="297"/>
      <c r="E1698" s="297"/>
      <c r="F1698" s="297"/>
      <c r="G1698" s="297"/>
      <c r="H1698" s="297"/>
      <c r="I1698" s="297"/>
      <c r="J1698" s="214"/>
      <c r="K1698" s="30"/>
      <c r="L1698" s="214"/>
      <c r="M1698" s="372"/>
      <c r="N1698" s="298"/>
      <c r="O1698" s="245">
        <v>0</v>
      </c>
      <c r="P1698" s="246"/>
    </row>
    <row r="1699" spans="2:16" x14ac:dyDescent="0.25">
      <c r="B1699" s="48"/>
      <c r="C1699" s="396"/>
      <c r="D1699" s="303"/>
      <c r="E1699" s="303"/>
      <c r="F1699" s="303"/>
      <c r="G1699" s="303"/>
      <c r="H1699" s="303"/>
      <c r="I1699" s="303"/>
      <c r="J1699" s="31"/>
      <c r="K1699" s="32"/>
      <c r="L1699" s="31"/>
      <c r="M1699" s="404"/>
      <c r="N1699" s="304"/>
      <c r="O1699" s="255"/>
      <c r="P1699" s="246"/>
    </row>
    <row r="1700" spans="2:16" x14ac:dyDescent="0.25">
      <c r="B1700" s="48"/>
      <c r="C1700" s="212" t="s">
        <v>108</v>
      </c>
      <c r="D1700" s="202"/>
      <c r="E1700" s="202"/>
      <c r="F1700" s="202"/>
      <c r="G1700" s="202"/>
      <c r="H1700" s="202"/>
      <c r="I1700" s="202"/>
      <c r="J1700" s="202"/>
      <c r="K1700" s="202"/>
      <c r="L1700" s="202"/>
      <c r="M1700" s="202"/>
      <c r="N1700" s="213"/>
      <c r="O1700" s="248">
        <f>SUM(O1698:O1699)</f>
        <v>0</v>
      </c>
      <c r="P1700" s="249"/>
    </row>
    <row r="1701" spans="2:16" x14ac:dyDescent="0.25">
      <c r="B1701" s="48"/>
      <c r="C1701" s="383" t="s">
        <v>123</v>
      </c>
      <c r="D1701" s="344"/>
      <c r="E1701" s="344"/>
      <c r="F1701" s="344"/>
      <c r="G1701" s="344"/>
      <c r="H1701" s="344"/>
      <c r="I1701" s="344"/>
      <c r="J1701" s="344"/>
      <c r="K1701" s="344"/>
      <c r="L1701" s="344"/>
      <c r="M1701" s="344"/>
      <c r="N1701" s="344"/>
      <c r="O1701" s="384"/>
      <c r="P1701" s="59"/>
    </row>
    <row r="1702" spans="2:16" x14ac:dyDescent="0.25">
      <c r="B1702" s="48"/>
      <c r="C1702" s="363"/>
      <c r="D1702" s="359"/>
      <c r="E1702" s="359"/>
      <c r="F1702" s="359"/>
      <c r="G1702" s="359"/>
      <c r="H1702" s="359"/>
      <c r="I1702" s="359"/>
      <c r="J1702" s="359"/>
      <c r="K1702" s="359"/>
      <c r="L1702" s="359"/>
      <c r="M1702" s="359"/>
      <c r="N1702" s="359"/>
      <c r="O1702" s="362"/>
      <c r="P1702" s="59"/>
    </row>
    <row r="1703" spans="2:16" x14ac:dyDescent="0.25">
      <c r="B1703" s="48"/>
      <c r="C1703" s="385"/>
      <c r="D1703" s="342"/>
      <c r="E1703" s="342"/>
      <c r="F1703" s="342"/>
      <c r="G1703" s="342"/>
      <c r="H1703" s="342"/>
      <c r="I1703" s="342"/>
      <c r="J1703" s="342"/>
      <c r="K1703" s="342"/>
      <c r="L1703" s="342"/>
      <c r="M1703" s="342"/>
      <c r="N1703" s="342"/>
      <c r="O1703" s="350"/>
      <c r="P1703" s="59"/>
    </row>
    <row r="1704" spans="2:16" ht="28.5" customHeight="1" x14ac:dyDescent="0.25">
      <c r="B1704" s="48"/>
      <c r="C1704" s="403" t="s">
        <v>124</v>
      </c>
      <c r="D1704" s="308"/>
      <c r="E1704" s="308"/>
      <c r="F1704" s="308"/>
      <c r="G1704" s="308"/>
      <c r="H1704" s="308"/>
      <c r="I1704" s="308"/>
      <c r="J1704" s="208" t="s">
        <v>125</v>
      </c>
      <c r="K1704" s="28" t="s">
        <v>126</v>
      </c>
      <c r="L1704" s="205" t="s">
        <v>127</v>
      </c>
      <c r="M1704" s="381" t="s">
        <v>101</v>
      </c>
      <c r="N1704" s="317"/>
      <c r="O1704" s="33" t="s">
        <v>102</v>
      </c>
      <c r="P1704" s="61"/>
    </row>
    <row r="1705" spans="2:16" x14ac:dyDescent="0.25">
      <c r="B1705" s="48"/>
      <c r="C1705" s="395" t="s">
        <v>212</v>
      </c>
      <c r="D1705" s="297"/>
      <c r="E1705" s="297"/>
      <c r="F1705" s="297"/>
      <c r="G1705" s="297"/>
      <c r="H1705" s="297"/>
      <c r="I1705" s="297"/>
      <c r="J1705" s="186">
        <v>120000</v>
      </c>
      <c r="K1705" s="187">
        <v>0.75</v>
      </c>
      <c r="L1705" s="256">
        <f>J1705*(1+K1705)</f>
        <v>210000</v>
      </c>
      <c r="M1705" s="414">
        <v>2</v>
      </c>
      <c r="N1705" s="298"/>
      <c r="O1705" s="257">
        <f>IF(M1705=0,0,L1705/M1705)</f>
        <v>105000</v>
      </c>
      <c r="P1705" s="258"/>
    </row>
    <row r="1706" spans="2:16" x14ac:dyDescent="0.25">
      <c r="B1706" s="48"/>
      <c r="C1706" s="395" t="s">
        <v>286</v>
      </c>
      <c r="D1706" s="297"/>
      <c r="E1706" s="297"/>
      <c r="F1706" s="297"/>
      <c r="G1706" s="297"/>
      <c r="H1706" s="297"/>
      <c r="I1706" s="297"/>
      <c r="J1706" s="186">
        <v>63000</v>
      </c>
      <c r="K1706" s="187">
        <v>0.75</v>
      </c>
      <c r="L1706" s="256">
        <f>J1706*(1+K1706)</f>
        <v>110250</v>
      </c>
      <c r="M1706" s="414">
        <v>2</v>
      </c>
      <c r="N1706" s="298"/>
      <c r="O1706" s="257">
        <f>IF(M1706=0,0,L1706/M1706*0.81)</f>
        <v>44651.25</v>
      </c>
      <c r="P1706" s="258"/>
    </row>
    <row r="1707" spans="2:16" x14ac:dyDescent="0.25">
      <c r="B1707" s="48"/>
      <c r="C1707" s="395"/>
      <c r="D1707" s="297"/>
      <c r="E1707" s="297"/>
      <c r="F1707" s="297"/>
      <c r="G1707" s="297"/>
      <c r="H1707" s="297"/>
      <c r="I1707" s="297"/>
      <c r="J1707" s="251"/>
      <c r="K1707" s="34"/>
      <c r="L1707" s="256"/>
      <c r="M1707" s="388"/>
      <c r="N1707" s="298"/>
      <c r="O1707" s="257"/>
      <c r="P1707" s="258"/>
    </row>
    <row r="1708" spans="2:16" x14ac:dyDescent="0.25">
      <c r="B1708" s="48"/>
      <c r="C1708" s="396"/>
      <c r="D1708" s="303"/>
      <c r="E1708" s="303"/>
      <c r="F1708" s="303"/>
      <c r="G1708" s="303"/>
      <c r="H1708" s="303"/>
      <c r="I1708" s="303"/>
      <c r="J1708" s="31"/>
      <c r="K1708" s="32"/>
      <c r="L1708" s="31"/>
      <c r="M1708" s="404"/>
      <c r="N1708" s="304"/>
      <c r="O1708" s="255"/>
      <c r="P1708" s="246"/>
    </row>
    <row r="1709" spans="2:16" x14ac:dyDescent="0.25">
      <c r="B1709" s="48"/>
      <c r="C1709" s="212" t="s">
        <v>108</v>
      </c>
      <c r="D1709" s="202"/>
      <c r="E1709" s="202"/>
      <c r="F1709" s="202"/>
      <c r="G1709" s="202"/>
      <c r="H1709" s="202"/>
      <c r="I1709" s="202"/>
      <c r="J1709" s="202"/>
      <c r="K1709" s="202"/>
      <c r="L1709" s="202"/>
      <c r="M1709" s="202"/>
      <c r="N1709" s="213"/>
      <c r="O1709" s="254">
        <f>SUM(O1705:O1708)</f>
        <v>149651.25</v>
      </c>
      <c r="P1709" s="246"/>
    </row>
    <row r="1710" spans="2:16" x14ac:dyDescent="0.25">
      <c r="B1710" s="48"/>
      <c r="C1710" s="21"/>
      <c r="O1710" s="22"/>
      <c r="P1710" s="50"/>
    </row>
    <row r="1711" spans="2:16" x14ac:dyDescent="0.25">
      <c r="B1711" s="48"/>
      <c r="C1711" s="397" t="s">
        <v>130</v>
      </c>
      <c r="D1711" s="314"/>
      <c r="E1711" s="314"/>
      <c r="F1711" s="314"/>
      <c r="G1711" s="314"/>
      <c r="H1711" s="314"/>
      <c r="I1711" s="314"/>
      <c r="J1711" s="314"/>
      <c r="K1711" s="314"/>
      <c r="L1711" s="314"/>
      <c r="M1711" s="314"/>
      <c r="N1711" s="398"/>
      <c r="O1711" s="259">
        <f>O1683+O1693+O1700+O1709</f>
        <v>825698.82300000009</v>
      </c>
      <c r="P1711" s="260"/>
    </row>
    <row r="1712" spans="2:16" x14ac:dyDescent="0.25">
      <c r="B1712" s="48"/>
      <c r="C1712" s="383" t="s">
        <v>131</v>
      </c>
      <c r="D1712" s="344"/>
      <c r="E1712" s="344"/>
      <c r="F1712" s="344"/>
      <c r="G1712" s="344"/>
      <c r="H1712" s="344"/>
      <c r="I1712" s="344"/>
      <c r="J1712" s="344"/>
      <c r="K1712" s="344"/>
      <c r="L1712" s="344"/>
      <c r="M1712" s="344"/>
      <c r="N1712" s="344"/>
      <c r="O1712" s="384"/>
      <c r="P1712" s="59"/>
    </row>
    <row r="1713" spans="2:16" x14ac:dyDescent="0.25">
      <c r="B1713" s="48"/>
      <c r="C1713" s="363"/>
      <c r="D1713" s="359"/>
      <c r="E1713" s="359"/>
      <c r="F1713" s="359"/>
      <c r="G1713" s="359"/>
      <c r="H1713" s="359"/>
      <c r="I1713" s="359"/>
      <c r="J1713" s="359"/>
      <c r="K1713" s="359"/>
      <c r="L1713" s="359"/>
      <c r="M1713" s="359"/>
      <c r="N1713" s="359"/>
      <c r="O1713" s="362"/>
      <c r="P1713" s="59"/>
    </row>
    <row r="1714" spans="2:16" x14ac:dyDescent="0.25">
      <c r="B1714" s="48"/>
      <c r="C1714" s="385"/>
      <c r="D1714" s="342"/>
      <c r="E1714" s="342"/>
      <c r="F1714" s="342"/>
      <c r="G1714" s="342"/>
      <c r="H1714" s="342"/>
      <c r="I1714" s="342"/>
      <c r="J1714" s="342"/>
      <c r="K1714" s="342"/>
      <c r="L1714" s="342"/>
      <c r="M1714" s="342"/>
      <c r="N1714" s="342"/>
      <c r="O1714" s="350"/>
      <c r="P1714" s="59"/>
    </row>
    <row r="1715" spans="2:16" x14ac:dyDescent="0.25">
      <c r="B1715" s="48"/>
      <c r="C1715" s="403" t="s">
        <v>132</v>
      </c>
      <c r="D1715" s="308"/>
      <c r="E1715" s="308"/>
      <c r="F1715" s="308"/>
      <c r="G1715" s="308"/>
      <c r="H1715" s="308"/>
      <c r="I1715" s="308"/>
      <c r="J1715" s="168"/>
      <c r="K1715" s="169"/>
      <c r="L1715" s="205" t="s">
        <v>133</v>
      </c>
      <c r="M1715" s="381" t="s">
        <v>134</v>
      </c>
      <c r="N1715" s="317"/>
      <c r="O1715" s="35"/>
      <c r="P1715" s="61"/>
    </row>
    <row r="1716" spans="2:16" x14ac:dyDescent="0.25">
      <c r="B1716" s="48"/>
      <c r="C1716" s="367" t="s">
        <v>135</v>
      </c>
      <c r="D1716" s="297"/>
      <c r="E1716" s="297"/>
      <c r="F1716" s="297"/>
      <c r="G1716" s="297"/>
      <c r="H1716" s="297"/>
      <c r="I1716" s="297"/>
      <c r="J1716" s="261"/>
      <c r="K1716" s="36"/>
      <c r="L1716" s="188">
        <f>'PRESUPUESTO OFICIAL (Entidad)'!$K$68</f>
        <v>0.23201877683023656</v>
      </c>
      <c r="M1716" s="357">
        <f>L1716*$O$1711</f>
        <v>191577.63094262601</v>
      </c>
      <c r="N1716" s="298"/>
      <c r="O1716" s="262"/>
      <c r="P1716" s="263"/>
    </row>
    <row r="1717" spans="2:16" x14ac:dyDescent="0.25">
      <c r="B1717" s="48"/>
      <c r="C1717" s="25" t="s">
        <v>136</v>
      </c>
      <c r="D1717" s="26"/>
      <c r="E1717" s="26"/>
      <c r="F1717" s="26"/>
      <c r="G1717" s="26"/>
      <c r="H1717" s="26"/>
      <c r="I1717" s="26"/>
      <c r="J1717" s="261"/>
      <c r="K1717" s="36"/>
      <c r="L1717" s="188">
        <f>'PRESUPUESTO OFICIAL (Entidad)'!$K$69</f>
        <v>0.01</v>
      </c>
      <c r="M1717" s="357">
        <f>L1717*$O$1711</f>
        <v>8256.9882300000008</v>
      </c>
      <c r="N1717" s="298"/>
      <c r="O1717" s="262"/>
      <c r="P1717" s="263"/>
    </row>
    <row r="1718" spans="2:16" x14ac:dyDescent="0.25">
      <c r="B1718" s="48"/>
      <c r="C1718" s="209" t="s">
        <v>137</v>
      </c>
      <c r="D1718" s="167"/>
      <c r="E1718" s="167"/>
      <c r="F1718" s="167"/>
      <c r="G1718" s="167"/>
      <c r="H1718" s="167"/>
      <c r="I1718" s="167"/>
      <c r="J1718" s="264"/>
      <c r="K1718" s="37"/>
      <c r="L1718" s="188">
        <f>'PRESUPUESTO OFICIAL (Entidad)'!$K$70</f>
        <v>2.5000000000000001E-2</v>
      </c>
      <c r="M1718" s="368">
        <f>L1718*$O$1711</f>
        <v>20642.470575000003</v>
      </c>
      <c r="N1718" s="304"/>
      <c r="O1718" s="262"/>
      <c r="P1718" s="263"/>
    </row>
    <row r="1719" spans="2:16" x14ac:dyDescent="0.25">
      <c r="B1719" s="48"/>
      <c r="C1719" s="419" t="s">
        <v>108</v>
      </c>
      <c r="D1719" s="314"/>
      <c r="E1719" s="314"/>
      <c r="F1719" s="314"/>
      <c r="G1719" s="314"/>
      <c r="H1719" s="314"/>
      <c r="I1719" s="314"/>
      <c r="J1719" s="314"/>
      <c r="K1719" s="314"/>
      <c r="L1719" s="314"/>
      <c r="M1719" s="314"/>
      <c r="N1719" s="398"/>
      <c r="O1719" s="265">
        <f>SUM(M1716:M1718)</f>
        <v>220477.08974762601</v>
      </c>
      <c r="P1719" s="266"/>
    </row>
    <row r="1720" spans="2:16" x14ac:dyDescent="0.25">
      <c r="B1720" s="48"/>
      <c r="C1720" s="21"/>
      <c r="O1720" s="22"/>
      <c r="P1720" s="50"/>
    </row>
    <row r="1721" spans="2:16" x14ac:dyDescent="0.25">
      <c r="B1721" s="48"/>
      <c r="C1721" s="397" t="s">
        <v>138</v>
      </c>
      <c r="D1721" s="314"/>
      <c r="E1721" s="314"/>
      <c r="F1721" s="314"/>
      <c r="G1721" s="314"/>
      <c r="H1721" s="314"/>
      <c r="I1721" s="314"/>
      <c r="J1721" s="314"/>
      <c r="K1721" s="314"/>
      <c r="L1721" s="314"/>
      <c r="M1721" s="314"/>
      <c r="N1721" s="398"/>
      <c r="O1721" s="267">
        <f>ROUND(O1711+O1719,0)</f>
        <v>1046176</v>
      </c>
      <c r="P1721" s="266"/>
    </row>
    <row r="1722" spans="2:16" x14ac:dyDescent="0.25">
      <c r="B1722" s="48"/>
      <c r="C1722" s="18"/>
      <c r="D1722" s="19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  <c r="O1722" s="20"/>
      <c r="P1722" s="50"/>
    </row>
    <row r="1723" spans="2:16" x14ac:dyDescent="0.25">
      <c r="B1723" s="48"/>
      <c r="C1723" s="21"/>
      <c r="O1723" s="22"/>
      <c r="P1723" s="50"/>
    </row>
    <row r="1724" spans="2:16" x14ac:dyDescent="0.25">
      <c r="B1724" s="48"/>
      <c r="C1724" s="21"/>
      <c r="O1724" s="22"/>
      <c r="P1724" s="50"/>
    </row>
    <row r="1725" spans="2:16" x14ac:dyDescent="0.25">
      <c r="B1725" s="48"/>
      <c r="C1725" s="21"/>
      <c r="H1725" s="38" t="s">
        <v>139</v>
      </c>
      <c r="I1725" s="38"/>
      <c r="J1725" s="38"/>
      <c r="K1725" s="38"/>
      <c r="O1725" s="22"/>
      <c r="P1725" s="50"/>
    </row>
    <row r="1726" spans="2:16" x14ac:dyDescent="0.25">
      <c r="B1726" s="48"/>
      <c r="C1726" s="21"/>
      <c r="H1726" s="38" t="s">
        <v>140</v>
      </c>
      <c r="O1726" s="22"/>
      <c r="P1726" s="50"/>
    </row>
    <row r="1727" spans="2:16" x14ac:dyDescent="0.25">
      <c r="B1727" s="48"/>
      <c r="C1727" s="21"/>
      <c r="H1727" s="38" t="s">
        <v>141</v>
      </c>
      <c r="O1727" s="22"/>
      <c r="P1727" s="50"/>
    </row>
    <row r="1728" spans="2:16" x14ac:dyDescent="0.25">
      <c r="B1728" s="48"/>
      <c r="C1728" s="9"/>
      <c r="D1728" s="39"/>
      <c r="E1728" s="39"/>
      <c r="F1728" s="39"/>
      <c r="G1728" s="39"/>
      <c r="H1728" s="38" t="s">
        <v>142</v>
      </c>
      <c r="I1728" s="39"/>
      <c r="J1728" s="39"/>
      <c r="K1728" s="39"/>
      <c r="L1728" s="39"/>
      <c r="M1728" s="39"/>
      <c r="N1728" s="39"/>
      <c r="O1728" s="40"/>
      <c r="P1728" s="55"/>
    </row>
    <row r="1729" spans="2:16" x14ac:dyDescent="0.25">
      <c r="B1729" s="48"/>
      <c r="C1729" s="21"/>
      <c r="H1729" s="204" t="s">
        <v>143</v>
      </c>
      <c r="O1729" s="22"/>
      <c r="P1729" s="50"/>
    </row>
    <row r="1730" spans="2:16" x14ac:dyDescent="0.25">
      <c r="B1730" s="48"/>
      <c r="C1730" s="41" t="s">
        <v>144</v>
      </c>
      <c r="D1730" s="166"/>
      <c r="E1730" s="166"/>
      <c r="F1730" s="166"/>
      <c r="G1730" s="166"/>
      <c r="H1730" s="166"/>
      <c r="I1730" s="166"/>
      <c r="J1730" s="166"/>
      <c r="K1730" s="166"/>
      <c r="L1730" s="166"/>
      <c r="M1730" s="166"/>
      <c r="N1730" s="166"/>
      <c r="O1730" s="42"/>
      <c r="P1730" s="50"/>
    </row>
    <row r="1731" spans="2:16" x14ac:dyDescent="0.25">
      <c r="B1731" s="48"/>
      <c r="C1731" s="374"/>
      <c r="D1731" s="297"/>
      <c r="E1731" s="297"/>
      <c r="F1731" s="297"/>
      <c r="G1731" s="297"/>
      <c r="H1731" s="297"/>
      <c r="I1731" s="297"/>
      <c r="J1731" s="297"/>
      <c r="K1731" s="297"/>
      <c r="L1731" s="297"/>
      <c r="M1731" s="297"/>
      <c r="N1731" s="297"/>
      <c r="O1731" s="355"/>
      <c r="P1731" s="55"/>
    </row>
    <row r="1732" spans="2:16" x14ac:dyDescent="0.25">
      <c r="B1732" s="48"/>
      <c r="C1732" s="374"/>
      <c r="D1732" s="297"/>
      <c r="E1732" s="297"/>
      <c r="F1732" s="297"/>
      <c r="G1732" s="297"/>
      <c r="H1732" s="297"/>
      <c r="I1732" s="297"/>
      <c r="J1732" s="297"/>
      <c r="K1732" s="297"/>
      <c r="L1732" s="297"/>
      <c r="M1732" s="297"/>
      <c r="N1732" s="297"/>
      <c r="O1732" s="355"/>
      <c r="P1732" s="55"/>
    </row>
    <row r="1733" spans="2:16" x14ac:dyDescent="0.25">
      <c r="B1733" s="48"/>
      <c r="C1733" s="9"/>
      <c r="D1733" s="39"/>
      <c r="E1733" s="39"/>
      <c r="F1733" s="39"/>
      <c r="G1733" s="39"/>
      <c r="H1733" s="39"/>
      <c r="I1733" s="39"/>
      <c r="J1733" s="39"/>
      <c r="K1733" s="39"/>
      <c r="L1733" s="39"/>
      <c r="M1733" s="39"/>
      <c r="N1733" s="39"/>
      <c r="O1733" s="40"/>
      <c r="P1733" s="55"/>
    </row>
    <row r="1734" spans="2:16" x14ac:dyDescent="0.25">
      <c r="B1734" s="48"/>
      <c r="C1734" s="43" t="s">
        <v>145</v>
      </c>
      <c r="D1734" s="39"/>
      <c r="E1734" s="39"/>
      <c r="F1734" s="39"/>
      <c r="G1734" s="39"/>
      <c r="H1734" s="39"/>
      <c r="I1734" s="39"/>
      <c r="J1734" s="39"/>
      <c r="K1734" s="39"/>
      <c r="L1734" s="39"/>
      <c r="M1734" s="39"/>
      <c r="N1734" s="39"/>
      <c r="O1734" s="40"/>
      <c r="P1734" s="55"/>
    </row>
    <row r="1735" spans="2:16" ht="12.75" customHeight="1" x14ac:dyDescent="0.25">
      <c r="B1735" s="48"/>
      <c r="C1735" s="366" t="s">
        <v>146</v>
      </c>
      <c r="D1735" s="359"/>
      <c r="E1735" s="359"/>
      <c r="F1735" s="359"/>
      <c r="G1735" s="359"/>
      <c r="H1735" s="359"/>
      <c r="I1735" s="359"/>
      <c r="J1735" s="359"/>
      <c r="K1735" s="359"/>
      <c r="L1735" s="359"/>
      <c r="M1735" s="359"/>
      <c r="N1735" s="359"/>
      <c r="O1735" s="362"/>
      <c r="P1735" s="62"/>
    </row>
    <row r="1736" spans="2:16" ht="28.5" customHeight="1" x14ac:dyDescent="0.25">
      <c r="B1736" s="48"/>
      <c r="C1736" s="363"/>
      <c r="D1736" s="359"/>
      <c r="E1736" s="359"/>
      <c r="F1736" s="359"/>
      <c r="G1736" s="359"/>
      <c r="H1736" s="359"/>
      <c r="I1736" s="359"/>
      <c r="J1736" s="359"/>
      <c r="K1736" s="359"/>
      <c r="L1736" s="359"/>
      <c r="M1736" s="359"/>
      <c r="N1736" s="359"/>
      <c r="O1736" s="362"/>
      <c r="P1736" s="62"/>
    </row>
    <row r="1737" spans="2:16" ht="12.9" customHeight="1" x14ac:dyDescent="0.25">
      <c r="B1737" s="48"/>
      <c r="C1737" s="361" t="s">
        <v>147</v>
      </c>
      <c r="D1737" s="359"/>
      <c r="E1737" s="359"/>
      <c r="F1737" s="359"/>
      <c r="G1737" s="359"/>
      <c r="H1737" s="359"/>
      <c r="I1737" s="359"/>
      <c r="J1737" s="359"/>
      <c r="K1737" s="359"/>
      <c r="L1737" s="359"/>
      <c r="M1737" s="359"/>
      <c r="N1737" s="359"/>
      <c r="O1737" s="362"/>
      <c r="P1737" s="62"/>
    </row>
    <row r="1738" spans="2:16" ht="32.25" customHeight="1" x14ac:dyDescent="0.25">
      <c r="B1738" s="48"/>
      <c r="C1738" s="363"/>
      <c r="D1738" s="359"/>
      <c r="E1738" s="359"/>
      <c r="F1738" s="359"/>
      <c r="G1738" s="359"/>
      <c r="H1738" s="359"/>
      <c r="I1738" s="359"/>
      <c r="J1738" s="359"/>
      <c r="K1738" s="359"/>
      <c r="L1738" s="359"/>
      <c r="M1738" s="359"/>
      <c r="N1738" s="359"/>
      <c r="O1738" s="362"/>
      <c r="P1738" s="62"/>
    </row>
    <row r="1739" spans="2:16" x14ac:dyDescent="0.25">
      <c r="B1739" s="48"/>
      <c r="C1739" s="9"/>
      <c r="D1739" s="39"/>
      <c r="E1739" s="39"/>
      <c r="F1739" s="39"/>
      <c r="G1739" s="39"/>
      <c r="H1739" s="39"/>
      <c r="I1739" s="39"/>
      <c r="J1739" s="39"/>
      <c r="K1739" s="39"/>
      <c r="L1739" s="39"/>
      <c r="M1739" s="39"/>
      <c r="N1739" s="39"/>
      <c r="O1739" s="40"/>
      <c r="P1739" s="55"/>
    </row>
    <row r="1740" spans="2:16" x14ac:dyDescent="0.25">
      <c r="B1740" s="48"/>
      <c r="C1740" s="21"/>
      <c r="H1740" s="38" t="s">
        <v>139</v>
      </c>
      <c r="O1740" s="22"/>
      <c r="P1740" s="50"/>
    </row>
    <row r="1741" spans="2:16" x14ac:dyDescent="0.25">
      <c r="B1741" s="48"/>
      <c r="C1741" s="21"/>
      <c r="H1741" s="204" t="s">
        <v>140</v>
      </c>
      <c r="I1741" s="26"/>
      <c r="J1741" s="26"/>
      <c r="K1741" s="26"/>
      <c r="O1741" s="22"/>
      <c r="P1741" s="50"/>
    </row>
    <row r="1742" spans="2:16" x14ac:dyDescent="0.25">
      <c r="B1742" s="48"/>
      <c r="C1742" s="21"/>
      <c r="H1742" s="204" t="s">
        <v>148</v>
      </c>
      <c r="I1742" s="216"/>
      <c r="J1742" s="216"/>
      <c r="K1742" s="216"/>
      <c r="O1742" s="22"/>
      <c r="P1742" s="50"/>
    </row>
    <row r="1743" spans="2:16" x14ac:dyDescent="0.25">
      <c r="B1743" s="48"/>
      <c r="C1743" s="44"/>
      <c r="D1743" s="39"/>
      <c r="E1743" s="39"/>
      <c r="F1743" s="39"/>
      <c r="G1743" s="39"/>
      <c r="H1743" s="204" t="s">
        <v>142</v>
      </c>
      <c r="L1743" s="39"/>
      <c r="M1743" s="39"/>
      <c r="N1743" s="39"/>
      <c r="O1743" s="40"/>
      <c r="P1743" s="55"/>
    </row>
    <row r="1744" spans="2:16" ht="17.25" customHeight="1" x14ac:dyDescent="0.25">
      <c r="B1744" s="48"/>
      <c r="C1744" s="44"/>
      <c r="D1744" s="216"/>
      <c r="E1744" s="216"/>
      <c r="K1744" s="409"/>
      <c r="L1744" s="359"/>
      <c r="M1744" s="359"/>
      <c r="N1744" s="359"/>
      <c r="O1744" s="362"/>
      <c r="P1744" s="63"/>
    </row>
    <row r="1745" spans="2:16" ht="18.75" customHeight="1" x14ac:dyDescent="0.25">
      <c r="B1745" s="48"/>
      <c r="C1745" s="420"/>
      <c r="D1745" s="342"/>
      <c r="E1745" s="342"/>
      <c r="F1745" s="32"/>
      <c r="G1745" s="32"/>
      <c r="H1745" s="32"/>
      <c r="I1745" s="32"/>
      <c r="J1745" s="32"/>
      <c r="K1745" s="342"/>
      <c r="L1745" s="342"/>
      <c r="M1745" s="342"/>
      <c r="N1745" s="342"/>
      <c r="O1745" s="350"/>
      <c r="P1745" s="63"/>
    </row>
    <row r="1746" spans="2:16" x14ac:dyDescent="0.25">
      <c r="B1746" s="64"/>
      <c r="C1746" s="65"/>
      <c r="D1746" s="65"/>
      <c r="E1746" s="65"/>
      <c r="F1746" s="65"/>
      <c r="G1746" s="65"/>
      <c r="H1746" s="65"/>
      <c r="I1746" s="65"/>
      <c r="J1746" s="65"/>
      <c r="K1746" s="65"/>
      <c r="L1746" s="65"/>
      <c r="M1746" s="65"/>
      <c r="N1746" s="65"/>
      <c r="O1746" s="65"/>
      <c r="P1746" s="66"/>
    </row>
    <row r="1748" spans="2:16" x14ac:dyDescent="0.25">
      <c r="B1748" s="45"/>
      <c r="C1748" s="46"/>
      <c r="D1748" s="46"/>
      <c r="E1748" s="46"/>
      <c r="F1748" s="46"/>
      <c r="G1748" s="46"/>
      <c r="H1748" s="46"/>
      <c r="I1748" s="46"/>
      <c r="J1748" s="46"/>
      <c r="K1748" s="46"/>
      <c r="L1748" s="46"/>
      <c r="M1748" s="46"/>
      <c r="N1748" s="46"/>
      <c r="O1748" s="46"/>
      <c r="P1748" s="47"/>
    </row>
    <row r="1749" spans="2:16" ht="48" customHeight="1" x14ac:dyDescent="0.25">
      <c r="B1749" s="48"/>
      <c r="C1749" s="410" t="s">
        <v>80</v>
      </c>
      <c r="D1749" s="297"/>
      <c r="E1749" s="297"/>
      <c r="F1749" s="297"/>
      <c r="G1749" s="297"/>
      <c r="H1749" s="297"/>
      <c r="I1749" s="297"/>
      <c r="J1749" s="297"/>
      <c r="K1749" s="297"/>
      <c r="L1749" s="297"/>
      <c r="M1749" s="297"/>
      <c r="N1749" s="297"/>
      <c r="O1749" s="298"/>
      <c r="P1749" s="49"/>
    </row>
    <row r="1750" spans="2:16" x14ac:dyDescent="0.25">
      <c r="B1750" s="48"/>
      <c r="P1750" s="50"/>
    </row>
    <row r="1751" spans="2:16" x14ac:dyDescent="0.25">
      <c r="B1751" s="48"/>
      <c r="C1751" s="399"/>
      <c r="D1751" s="416"/>
      <c r="E1751" s="344"/>
      <c r="F1751" s="344"/>
      <c r="G1751" s="344"/>
      <c r="H1751" s="344"/>
      <c r="I1751" s="344"/>
      <c r="J1751" s="344"/>
      <c r="K1751" s="345"/>
      <c r="L1751" s="402"/>
      <c r="M1751" s="344"/>
      <c r="N1751" s="344"/>
      <c r="O1751" s="384"/>
      <c r="P1751" s="51"/>
    </row>
    <row r="1752" spans="2:16" x14ac:dyDescent="0.25">
      <c r="B1752" s="48"/>
      <c r="C1752" s="400"/>
      <c r="D1752" s="358" t="s">
        <v>81</v>
      </c>
      <c r="E1752" s="359"/>
      <c r="F1752" s="359"/>
      <c r="G1752" s="359"/>
      <c r="H1752" s="359"/>
      <c r="I1752" s="359"/>
      <c r="J1752" s="359"/>
      <c r="K1752" s="353"/>
      <c r="L1752" s="378"/>
      <c r="M1752" s="311"/>
      <c r="N1752" s="311"/>
      <c r="O1752" s="348"/>
      <c r="P1752" s="51"/>
    </row>
    <row r="1753" spans="2:16" x14ac:dyDescent="0.25">
      <c r="B1753" s="48"/>
      <c r="C1753" s="400"/>
      <c r="D1753" s="358"/>
      <c r="E1753" s="359"/>
      <c r="F1753" s="359"/>
      <c r="G1753" s="359"/>
      <c r="H1753" s="359"/>
      <c r="I1753" s="359"/>
      <c r="J1753" s="359"/>
      <c r="K1753" s="353"/>
      <c r="L1753" s="382" t="s">
        <v>82</v>
      </c>
      <c r="M1753" s="375"/>
      <c r="N1753" s="376"/>
      <c r="O1753" s="377"/>
      <c r="P1753" s="51"/>
    </row>
    <row r="1754" spans="2:16" x14ac:dyDescent="0.25">
      <c r="B1754" s="48"/>
      <c r="C1754" s="400"/>
      <c r="D1754" s="358" t="s">
        <v>83</v>
      </c>
      <c r="E1754" s="359"/>
      <c r="F1754" s="359"/>
      <c r="G1754" s="359"/>
      <c r="H1754" s="359"/>
      <c r="I1754" s="359"/>
      <c r="J1754" s="359"/>
      <c r="K1754" s="353"/>
      <c r="L1754" s="325"/>
      <c r="M1754" s="378"/>
      <c r="N1754" s="311"/>
      <c r="O1754" s="348"/>
      <c r="P1754" s="52"/>
    </row>
    <row r="1755" spans="2:16" ht="12.75" customHeight="1" x14ac:dyDescent="0.25">
      <c r="B1755" s="48"/>
      <c r="C1755" s="400"/>
      <c r="D1755" s="389"/>
      <c r="E1755" s="359"/>
      <c r="F1755" s="359"/>
      <c r="G1755" s="359"/>
      <c r="H1755" s="359"/>
      <c r="I1755" s="359"/>
      <c r="J1755" s="359"/>
      <c r="K1755" s="353"/>
      <c r="L1755" s="379" t="s">
        <v>84</v>
      </c>
      <c r="M1755" s="379">
        <v>20</v>
      </c>
      <c r="N1755" s="379" t="s">
        <v>85</v>
      </c>
      <c r="O1755" s="364">
        <v>26</v>
      </c>
      <c r="P1755" s="51"/>
    </row>
    <row r="1756" spans="2:16" x14ac:dyDescent="0.25">
      <c r="B1756" s="48"/>
      <c r="C1756" s="400"/>
      <c r="D1756" s="390"/>
      <c r="E1756" s="359"/>
      <c r="F1756" s="359"/>
      <c r="G1756" s="359"/>
      <c r="H1756" s="359"/>
      <c r="I1756" s="359"/>
      <c r="J1756" s="359"/>
      <c r="K1756" s="353"/>
      <c r="L1756" s="380"/>
      <c r="M1756" s="380"/>
      <c r="N1756" s="380"/>
      <c r="O1756" s="365"/>
      <c r="P1756" s="51"/>
    </row>
    <row r="1757" spans="2:16" x14ac:dyDescent="0.25">
      <c r="B1757" s="48"/>
      <c r="C1757" s="400"/>
      <c r="D1757" s="358" t="s">
        <v>86</v>
      </c>
      <c r="E1757" s="359"/>
      <c r="F1757" s="359"/>
      <c r="G1757" s="359"/>
      <c r="H1757" s="359"/>
      <c r="I1757" s="359"/>
      <c r="J1757" s="359"/>
      <c r="K1757" s="353"/>
      <c r="L1757" s="380"/>
      <c r="M1757" s="380"/>
      <c r="N1757" s="380"/>
      <c r="O1757" s="365"/>
      <c r="P1757" s="51"/>
    </row>
    <row r="1758" spans="2:16" x14ac:dyDescent="0.25">
      <c r="B1758" s="48"/>
      <c r="C1758" s="1"/>
      <c r="D1758" s="2"/>
      <c r="E1758" s="2"/>
      <c r="F1758" s="2"/>
      <c r="G1758" s="2"/>
      <c r="H1758" s="2"/>
      <c r="I1758" s="2"/>
      <c r="J1758" s="2"/>
      <c r="K1758" s="2"/>
      <c r="L1758" s="2"/>
      <c r="M1758" s="3"/>
      <c r="N1758" s="3"/>
      <c r="O1758" s="4"/>
      <c r="P1758" s="53"/>
    </row>
    <row r="1759" spans="2:16" x14ac:dyDescent="0.25">
      <c r="B1759" s="48"/>
      <c r="C1759" s="5"/>
      <c r="D1759" s="171"/>
      <c r="E1759" s="171"/>
      <c r="F1759" s="171"/>
      <c r="G1759" s="171"/>
      <c r="H1759" s="171"/>
      <c r="I1759" s="171"/>
      <c r="J1759" s="171"/>
      <c r="K1759" s="171"/>
      <c r="L1759" s="6" t="s">
        <v>87</v>
      </c>
      <c r="M1759" s="7" t="s">
        <v>88</v>
      </c>
      <c r="N1759" s="7" t="s">
        <v>89</v>
      </c>
      <c r="O1759" s="8" t="s">
        <v>90</v>
      </c>
      <c r="P1759" s="52"/>
    </row>
    <row r="1760" spans="2:16" x14ac:dyDescent="0.25">
      <c r="B1760" s="48"/>
      <c r="C1760" s="9"/>
      <c r="D1760" s="170"/>
      <c r="E1760" s="170"/>
      <c r="F1760" s="170"/>
      <c r="G1760" s="170"/>
      <c r="H1760" s="170"/>
      <c r="I1760" s="170"/>
      <c r="J1760" s="170"/>
      <c r="K1760" s="170"/>
      <c r="L1760" s="10"/>
      <c r="M1760" s="11"/>
      <c r="N1760" s="11"/>
      <c r="O1760" s="12"/>
      <c r="P1760" s="54"/>
    </row>
    <row r="1761" spans="2:16" ht="18" customHeight="1" x14ac:dyDescent="0.25">
      <c r="B1761" s="48"/>
      <c r="C1761" s="391" t="s">
        <v>91</v>
      </c>
      <c r="D1761" s="359"/>
      <c r="E1761" s="359"/>
      <c r="F1761" s="359"/>
      <c r="G1761" s="170" t="s">
        <v>92</v>
      </c>
      <c r="H1761" s="170"/>
      <c r="I1761" s="170" t="s">
        <v>93</v>
      </c>
      <c r="K1761" s="170"/>
      <c r="L1761" s="10"/>
      <c r="O1761" s="13"/>
      <c r="P1761" s="54"/>
    </row>
    <row r="1762" spans="2:16" x14ac:dyDescent="0.25">
      <c r="B1762" s="48"/>
      <c r="C1762" s="14"/>
      <c r="D1762" s="15"/>
      <c r="E1762" s="15"/>
      <c r="F1762" s="15"/>
      <c r="G1762" s="15"/>
      <c r="H1762" s="15"/>
      <c r="I1762" s="15"/>
      <c r="J1762" s="15"/>
      <c r="K1762" s="15"/>
      <c r="L1762" s="15"/>
      <c r="M1762" s="15"/>
      <c r="N1762" s="15"/>
      <c r="O1762" s="16"/>
      <c r="P1762" s="55"/>
    </row>
    <row r="1763" spans="2:16" x14ac:dyDescent="0.25">
      <c r="B1763" s="48"/>
      <c r="C1763" s="209"/>
      <c r="D1763" s="167"/>
      <c r="E1763" s="167"/>
      <c r="F1763" s="167"/>
      <c r="G1763" s="167"/>
      <c r="H1763" s="167"/>
      <c r="I1763" s="167"/>
      <c r="J1763" s="167"/>
      <c r="K1763" s="167"/>
      <c r="L1763" s="167"/>
      <c r="M1763" s="167"/>
      <c r="N1763" s="167"/>
      <c r="O1763" s="17"/>
      <c r="P1763" s="50"/>
    </row>
    <row r="1764" spans="2:16" x14ac:dyDescent="0.25">
      <c r="B1764" s="48"/>
      <c r="C1764" s="18"/>
      <c r="D1764" s="19"/>
      <c r="E1764" s="19"/>
      <c r="F1764" s="19"/>
      <c r="G1764" s="19"/>
      <c r="H1764" s="19"/>
      <c r="K1764" s="19"/>
      <c r="L1764" s="19"/>
      <c r="M1764" s="19"/>
      <c r="N1764" s="19"/>
      <c r="O1764" s="20"/>
      <c r="P1764" s="50"/>
    </row>
    <row r="1765" spans="2:16" x14ac:dyDescent="0.25">
      <c r="B1765" s="48"/>
      <c r="C1765" s="411" t="s">
        <v>94</v>
      </c>
      <c r="D1765" s="412"/>
      <c r="E1765" s="412"/>
      <c r="F1765" s="412"/>
      <c r="G1765" s="412"/>
      <c r="H1765" s="412"/>
      <c r="I1765" s="412"/>
      <c r="J1765" s="412"/>
      <c r="K1765" s="412"/>
      <c r="L1765" s="412"/>
      <c r="M1765" s="412"/>
      <c r="N1765" s="412"/>
      <c r="O1765" s="413"/>
      <c r="P1765" s="56"/>
    </row>
    <row r="1766" spans="2:16" x14ac:dyDescent="0.25">
      <c r="B1766" s="48"/>
      <c r="C1766" s="21"/>
      <c r="O1766" s="22"/>
      <c r="P1766" s="50"/>
    </row>
    <row r="1767" spans="2:16" x14ac:dyDescent="0.25">
      <c r="B1767" s="48"/>
      <c r="C1767" s="206" t="s">
        <v>95</v>
      </c>
      <c r="D1767" s="418" t="s">
        <v>9</v>
      </c>
      <c r="E1767" s="308"/>
      <c r="F1767" s="308"/>
      <c r="G1767" s="308"/>
      <c r="H1767" s="308"/>
      <c r="I1767" s="308"/>
      <c r="J1767" s="308"/>
      <c r="K1767" s="308"/>
      <c r="L1767" s="309"/>
      <c r="M1767" s="415" t="s">
        <v>96</v>
      </c>
      <c r="N1767" s="309"/>
      <c r="O1767" s="206" t="s">
        <v>11</v>
      </c>
      <c r="P1767" s="57"/>
    </row>
    <row r="1768" spans="2:16" ht="30" customHeight="1" x14ac:dyDescent="0.25">
      <c r="B1768" s="48"/>
      <c r="C1768" s="210">
        <f>'PRESUPUESTO OFICIAL (Entidad)'!D43</f>
        <v>6.1</v>
      </c>
      <c r="D1768" s="406" t="str">
        <f>'PRESUPUESTO OFICIAL (Entidad)'!G43</f>
        <v>Punto de agua potable hasta conexión existente, recorrido estimado 12 m</v>
      </c>
      <c r="E1768" s="303"/>
      <c r="F1768" s="303"/>
      <c r="G1768" s="303"/>
      <c r="H1768" s="303"/>
      <c r="I1768" s="303"/>
      <c r="J1768" s="303"/>
      <c r="K1768" s="303"/>
      <c r="L1768" s="371"/>
      <c r="M1768" s="370" t="str">
        <f>'PRESUPUESTO OFICIAL (Entidad)'!H43</f>
        <v>und</v>
      </c>
      <c r="N1768" s="371"/>
      <c r="O1768" s="23">
        <f>'PRESUPUESTO OFICIAL (Entidad)'!I43</f>
        <v>1</v>
      </c>
      <c r="P1768" s="58"/>
    </row>
    <row r="1769" spans="2:16" x14ac:dyDescent="0.25">
      <c r="B1769" s="48"/>
      <c r="C1769" s="383" t="s">
        <v>97</v>
      </c>
      <c r="D1769" s="344"/>
      <c r="E1769" s="344"/>
      <c r="F1769" s="344"/>
      <c r="G1769" s="344"/>
      <c r="H1769" s="344"/>
      <c r="I1769" s="344"/>
      <c r="J1769" s="344"/>
      <c r="K1769" s="344"/>
      <c r="L1769" s="344"/>
      <c r="M1769" s="344"/>
      <c r="N1769" s="344"/>
      <c r="O1769" s="384"/>
      <c r="P1769" s="59"/>
    </row>
    <row r="1770" spans="2:16" x14ac:dyDescent="0.25">
      <c r="B1770" s="48"/>
      <c r="C1770" s="363"/>
      <c r="D1770" s="359"/>
      <c r="E1770" s="359"/>
      <c r="F1770" s="359"/>
      <c r="G1770" s="359"/>
      <c r="H1770" s="359"/>
      <c r="I1770" s="359"/>
      <c r="J1770" s="359"/>
      <c r="K1770" s="359"/>
      <c r="L1770" s="359"/>
      <c r="M1770" s="359"/>
      <c r="N1770" s="359"/>
      <c r="O1770" s="362"/>
      <c r="P1770" s="59"/>
    </row>
    <row r="1771" spans="2:16" x14ac:dyDescent="0.25">
      <c r="B1771" s="48"/>
      <c r="C1771" s="385"/>
      <c r="D1771" s="342"/>
      <c r="E1771" s="342"/>
      <c r="F1771" s="342"/>
      <c r="G1771" s="342"/>
      <c r="H1771" s="342"/>
      <c r="I1771" s="342"/>
      <c r="J1771" s="342"/>
      <c r="K1771" s="342"/>
      <c r="L1771" s="342"/>
      <c r="M1771" s="342"/>
      <c r="N1771" s="342"/>
      <c r="O1771" s="350"/>
      <c r="P1771" s="59"/>
    </row>
    <row r="1772" spans="2:16" x14ac:dyDescent="0.25">
      <c r="B1772" s="48"/>
      <c r="C1772" s="401" t="s">
        <v>9</v>
      </c>
      <c r="D1772" s="308"/>
      <c r="E1772" s="308"/>
      <c r="F1772" s="308"/>
      <c r="G1772" s="317"/>
      <c r="H1772" s="387" t="s">
        <v>98</v>
      </c>
      <c r="I1772" s="308"/>
      <c r="J1772" s="405" t="s">
        <v>99</v>
      </c>
      <c r="K1772" s="312"/>
      <c r="L1772" s="208" t="s">
        <v>100</v>
      </c>
      <c r="M1772" s="394" t="s">
        <v>101</v>
      </c>
      <c r="N1772" s="317"/>
      <c r="O1772" s="24" t="s">
        <v>102</v>
      </c>
      <c r="P1772" s="60"/>
    </row>
    <row r="1773" spans="2:16" x14ac:dyDescent="0.25">
      <c r="B1773" s="48"/>
      <c r="C1773" s="386" t="s">
        <v>103</v>
      </c>
      <c r="D1773" s="297"/>
      <c r="E1773" s="297"/>
      <c r="F1773" s="297"/>
      <c r="G1773" s="298"/>
      <c r="H1773" s="373" t="s">
        <v>104</v>
      </c>
      <c r="I1773" s="298"/>
      <c r="J1773" s="373" t="s">
        <v>105</v>
      </c>
      <c r="K1773" s="298"/>
      <c r="L1773" s="244">
        <v>16012.5</v>
      </c>
      <c r="M1773" s="369">
        <v>1</v>
      </c>
      <c r="N1773" s="298"/>
      <c r="O1773" s="245">
        <f>IF(M1773=0,0,L1773/M1773)</f>
        <v>16012.5</v>
      </c>
      <c r="P1773" s="246"/>
    </row>
    <row r="1774" spans="2:16" x14ac:dyDescent="0.25">
      <c r="B1774" s="48"/>
      <c r="C1774" s="386"/>
      <c r="D1774" s="297"/>
      <c r="E1774" s="297"/>
      <c r="F1774" s="297"/>
      <c r="G1774" s="298"/>
      <c r="H1774" s="373"/>
      <c r="I1774" s="298"/>
      <c r="J1774" s="373"/>
      <c r="K1774" s="298"/>
      <c r="L1774" s="244"/>
      <c r="M1774" s="392"/>
      <c r="N1774" s="298"/>
      <c r="O1774" s="245"/>
      <c r="P1774" s="246"/>
    </row>
    <row r="1775" spans="2:16" x14ac:dyDescent="0.25">
      <c r="B1775" s="48"/>
      <c r="C1775" s="408"/>
      <c r="D1775" s="303"/>
      <c r="E1775" s="303"/>
      <c r="F1775" s="303"/>
      <c r="G1775" s="304"/>
      <c r="H1775" s="393"/>
      <c r="I1775" s="304"/>
      <c r="J1775" s="393"/>
      <c r="K1775" s="304"/>
      <c r="L1775" s="247"/>
      <c r="M1775" s="407"/>
      <c r="N1775" s="304"/>
      <c r="O1775" s="245"/>
      <c r="P1775" s="246"/>
    </row>
    <row r="1776" spans="2:16" x14ac:dyDescent="0.25">
      <c r="B1776" s="48"/>
      <c r="C1776" s="212" t="s">
        <v>108</v>
      </c>
      <c r="D1776" s="202"/>
      <c r="E1776" s="202"/>
      <c r="F1776" s="202"/>
      <c r="G1776" s="202"/>
      <c r="H1776" s="202"/>
      <c r="I1776" s="202"/>
      <c r="J1776" s="202"/>
      <c r="K1776" s="202"/>
      <c r="L1776" s="202"/>
      <c r="M1776" s="202"/>
      <c r="N1776" s="213"/>
      <c r="O1776" s="248">
        <f>SUM(O1773:O1775)</f>
        <v>16012.5</v>
      </c>
      <c r="P1776" s="249"/>
    </row>
    <row r="1777" spans="2:16" ht="13.5" customHeight="1" x14ac:dyDescent="0.25">
      <c r="B1777" s="48"/>
      <c r="C1777" s="383" t="s">
        <v>109</v>
      </c>
      <c r="D1777" s="344"/>
      <c r="E1777" s="344"/>
      <c r="F1777" s="344"/>
      <c r="G1777" s="344"/>
      <c r="H1777" s="344"/>
      <c r="I1777" s="344"/>
      <c r="J1777" s="344"/>
      <c r="K1777" s="344"/>
      <c r="L1777" s="344"/>
      <c r="M1777" s="344"/>
      <c r="N1777" s="344"/>
      <c r="O1777" s="384"/>
      <c r="P1777" s="59"/>
    </row>
    <row r="1778" spans="2:16" x14ac:dyDescent="0.25">
      <c r="B1778" s="48"/>
      <c r="C1778" s="363"/>
      <c r="D1778" s="359"/>
      <c r="E1778" s="359"/>
      <c r="F1778" s="359"/>
      <c r="G1778" s="359"/>
      <c r="H1778" s="359"/>
      <c r="I1778" s="359"/>
      <c r="J1778" s="359"/>
      <c r="K1778" s="359"/>
      <c r="L1778" s="359"/>
      <c r="M1778" s="359"/>
      <c r="N1778" s="359"/>
      <c r="O1778" s="362"/>
      <c r="P1778" s="59"/>
    </row>
    <row r="1779" spans="2:16" x14ac:dyDescent="0.25">
      <c r="B1779" s="48"/>
      <c r="C1779" s="385"/>
      <c r="D1779" s="342"/>
      <c r="E1779" s="342"/>
      <c r="F1779" s="342"/>
      <c r="G1779" s="342"/>
      <c r="H1779" s="342"/>
      <c r="I1779" s="342"/>
      <c r="J1779" s="342"/>
      <c r="K1779" s="342"/>
      <c r="L1779" s="342"/>
      <c r="M1779" s="342"/>
      <c r="N1779" s="342"/>
      <c r="O1779" s="350"/>
      <c r="P1779" s="59"/>
    </row>
    <row r="1780" spans="2:16" x14ac:dyDescent="0.25">
      <c r="B1780" s="48"/>
      <c r="C1780" s="401" t="s">
        <v>9</v>
      </c>
      <c r="D1780" s="308"/>
      <c r="E1780" s="308"/>
      <c r="F1780" s="308"/>
      <c r="G1780" s="308"/>
      <c r="H1780" s="308"/>
      <c r="I1780" s="308"/>
      <c r="J1780" s="317"/>
      <c r="K1780" s="215" t="s">
        <v>96</v>
      </c>
      <c r="L1780" s="208" t="s">
        <v>11</v>
      </c>
      <c r="M1780" s="394" t="s">
        <v>110</v>
      </c>
      <c r="N1780" s="317"/>
      <c r="O1780" s="24" t="s">
        <v>102</v>
      </c>
      <c r="P1780" s="60"/>
    </row>
    <row r="1781" spans="2:16" x14ac:dyDescent="0.25">
      <c r="B1781" s="48"/>
      <c r="C1781" s="386" t="s">
        <v>213</v>
      </c>
      <c r="D1781" s="297"/>
      <c r="E1781" s="297"/>
      <c r="F1781" s="297"/>
      <c r="G1781" s="297"/>
      <c r="H1781" s="297"/>
      <c r="I1781" s="297"/>
      <c r="J1781" s="298"/>
      <c r="K1781" s="165" t="s">
        <v>20</v>
      </c>
      <c r="L1781" s="250">
        <v>12.6</v>
      </c>
      <c r="M1781" s="360">
        <v>4793.1216000000004</v>
      </c>
      <c r="N1781" s="298"/>
      <c r="O1781" s="245">
        <f>L1781*M1781</f>
        <v>60393.332160000005</v>
      </c>
      <c r="P1781" s="246"/>
    </row>
    <row r="1782" spans="2:16" x14ac:dyDescent="0.25">
      <c r="B1782" s="48"/>
      <c r="C1782" s="386" t="s">
        <v>214</v>
      </c>
      <c r="D1782" s="297"/>
      <c r="E1782" s="297"/>
      <c r="F1782" s="297"/>
      <c r="G1782" s="297"/>
      <c r="H1782" s="297"/>
      <c r="I1782" s="297"/>
      <c r="J1782" s="298"/>
      <c r="K1782" s="165" t="s">
        <v>192</v>
      </c>
      <c r="L1782" s="250">
        <v>1</v>
      </c>
      <c r="M1782" s="360">
        <v>44935.514999999999</v>
      </c>
      <c r="N1782" s="298"/>
      <c r="O1782" s="245">
        <f>L1782*M1782</f>
        <v>44935.514999999999</v>
      </c>
      <c r="P1782" s="246"/>
    </row>
    <row r="1783" spans="2:16" x14ac:dyDescent="0.25">
      <c r="B1783" s="48"/>
      <c r="C1783" s="386" t="s">
        <v>215</v>
      </c>
      <c r="D1783" s="297"/>
      <c r="E1783" s="297"/>
      <c r="F1783" s="297"/>
      <c r="G1783" s="297"/>
      <c r="H1783" s="297"/>
      <c r="I1783" s="297"/>
      <c r="J1783" s="298"/>
      <c r="K1783" s="165" t="s">
        <v>32</v>
      </c>
      <c r="L1783" s="250">
        <v>1</v>
      </c>
      <c r="M1783" s="360">
        <v>24964.174999999999</v>
      </c>
      <c r="N1783" s="298"/>
      <c r="O1783" s="245">
        <f>L1783*M1783</f>
        <v>24964.174999999999</v>
      </c>
      <c r="P1783" s="246"/>
    </row>
    <row r="1784" spans="2:16" x14ac:dyDescent="0.25">
      <c r="B1784" s="48"/>
      <c r="C1784" s="408" t="s">
        <v>216</v>
      </c>
      <c r="D1784" s="303"/>
      <c r="E1784" s="303"/>
      <c r="F1784" s="303"/>
      <c r="G1784" s="303"/>
      <c r="H1784" s="303"/>
      <c r="I1784" s="303"/>
      <c r="J1784" s="304"/>
      <c r="K1784" s="185" t="s">
        <v>32</v>
      </c>
      <c r="L1784" s="252">
        <v>1</v>
      </c>
      <c r="M1784" s="417">
        <v>34949.845000000001</v>
      </c>
      <c r="N1784" s="304"/>
      <c r="O1784" s="253">
        <f>L1784*M1784</f>
        <v>34949.845000000001</v>
      </c>
      <c r="P1784" s="246"/>
    </row>
    <row r="1785" spans="2:16" x14ac:dyDescent="0.25">
      <c r="B1785" s="48"/>
      <c r="C1785" s="212" t="s">
        <v>108</v>
      </c>
      <c r="D1785" s="202"/>
      <c r="E1785" s="202"/>
      <c r="F1785" s="202"/>
      <c r="G1785" s="202"/>
      <c r="H1785" s="202"/>
      <c r="I1785" s="202"/>
      <c r="J1785" s="202"/>
      <c r="K1785" s="202"/>
      <c r="L1785" s="202"/>
      <c r="M1785" s="202"/>
      <c r="N1785" s="213"/>
      <c r="O1785" s="254">
        <f>SUM(O1781:O1784)</f>
        <v>165242.86716000002</v>
      </c>
      <c r="P1785" s="246"/>
    </row>
    <row r="1786" spans="2:16" x14ac:dyDescent="0.25">
      <c r="B1786" s="48"/>
      <c r="C1786" s="383" t="s">
        <v>116</v>
      </c>
      <c r="D1786" s="344"/>
      <c r="E1786" s="344"/>
      <c r="F1786" s="344"/>
      <c r="G1786" s="344"/>
      <c r="H1786" s="344"/>
      <c r="I1786" s="344"/>
      <c r="J1786" s="344"/>
      <c r="K1786" s="344"/>
      <c r="L1786" s="344"/>
      <c r="M1786" s="344"/>
      <c r="N1786" s="344"/>
      <c r="O1786" s="384"/>
      <c r="P1786" s="59"/>
    </row>
    <row r="1787" spans="2:16" x14ac:dyDescent="0.25">
      <c r="B1787" s="48"/>
      <c r="C1787" s="363"/>
      <c r="D1787" s="359"/>
      <c r="E1787" s="359"/>
      <c r="F1787" s="359"/>
      <c r="G1787" s="359"/>
      <c r="H1787" s="359"/>
      <c r="I1787" s="359"/>
      <c r="J1787" s="359"/>
      <c r="K1787" s="359"/>
      <c r="L1787" s="359"/>
      <c r="M1787" s="359"/>
      <c r="N1787" s="359"/>
      <c r="O1787" s="362"/>
      <c r="P1787" s="59"/>
    </row>
    <row r="1788" spans="2:16" x14ac:dyDescent="0.25">
      <c r="B1788" s="48"/>
      <c r="C1788" s="385"/>
      <c r="D1788" s="342"/>
      <c r="E1788" s="342"/>
      <c r="F1788" s="342"/>
      <c r="G1788" s="342"/>
      <c r="H1788" s="342"/>
      <c r="I1788" s="342"/>
      <c r="J1788" s="342"/>
      <c r="K1788" s="342"/>
      <c r="L1788" s="342"/>
      <c r="M1788" s="342"/>
      <c r="N1788" s="342"/>
      <c r="O1788" s="350"/>
      <c r="P1788" s="59"/>
    </row>
    <row r="1789" spans="2:16" ht="28.5" customHeight="1" x14ac:dyDescent="0.25">
      <c r="B1789" s="48"/>
      <c r="C1789" s="403" t="s">
        <v>117</v>
      </c>
      <c r="D1789" s="308"/>
      <c r="E1789" s="308"/>
      <c r="F1789" s="308"/>
      <c r="G1789" s="308"/>
      <c r="H1789" s="308"/>
      <c r="I1789" s="308"/>
      <c r="J1789" s="205" t="s">
        <v>118</v>
      </c>
      <c r="K1789" s="28" t="s">
        <v>119</v>
      </c>
      <c r="L1789" s="29" t="s">
        <v>120</v>
      </c>
      <c r="M1789" s="394" t="s">
        <v>121</v>
      </c>
      <c r="N1789" s="317"/>
      <c r="O1789" s="24" t="s">
        <v>102</v>
      </c>
      <c r="P1789" s="60"/>
    </row>
    <row r="1790" spans="2:16" x14ac:dyDescent="0.25">
      <c r="B1790" s="48"/>
      <c r="C1790" s="367" t="s">
        <v>122</v>
      </c>
      <c r="D1790" s="297"/>
      <c r="E1790" s="297"/>
      <c r="F1790" s="297"/>
      <c r="G1790" s="297"/>
      <c r="H1790" s="297"/>
      <c r="I1790" s="297"/>
      <c r="J1790" s="214"/>
      <c r="K1790" s="30"/>
      <c r="L1790" s="214"/>
      <c r="M1790" s="372"/>
      <c r="N1790" s="298"/>
      <c r="O1790" s="245">
        <v>0</v>
      </c>
      <c r="P1790" s="246"/>
    </row>
    <row r="1791" spans="2:16" x14ac:dyDescent="0.25">
      <c r="B1791" s="48"/>
      <c r="C1791" s="396"/>
      <c r="D1791" s="303"/>
      <c r="E1791" s="303"/>
      <c r="F1791" s="303"/>
      <c r="G1791" s="303"/>
      <c r="H1791" s="303"/>
      <c r="I1791" s="303"/>
      <c r="J1791" s="31"/>
      <c r="K1791" s="32"/>
      <c r="L1791" s="31"/>
      <c r="M1791" s="404"/>
      <c r="N1791" s="304"/>
      <c r="O1791" s="255"/>
      <c r="P1791" s="246"/>
    </row>
    <row r="1792" spans="2:16" x14ac:dyDescent="0.25">
      <c r="B1792" s="48"/>
      <c r="C1792" s="212" t="s">
        <v>108</v>
      </c>
      <c r="D1792" s="202"/>
      <c r="E1792" s="202"/>
      <c r="F1792" s="202"/>
      <c r="G1792" s="202"/>
      <c r="H1792" s="202"/>
      <c r="I1792" s="202"/>
      <c r="J1792" s="202"/>
      <c r="K1792" s="202"/>
      <c r="L1792" s="202"/>
      <c r="M1792" s="202"/>
      <c r="N1792" s="213"/>
      <c r="O1792" s="248">
        <f>SUM(O1790:O1791)</f>
        <v>0</v>
      </c>
      <c r="P1792" s="249"/>
    </row>
    <row r="1793" spans="2:16" x14ac:dyDescent="0.25">
      <c r="B1793" s="48"/>
      <c r="C1793" s="383" t="s">
        <v>123</v>
      </c>
      <c r="D1793" s="344"/>
      <c r="E1793" s="344"/>
      <c r="F1793" s="344"/>
      <c r="G1793" s="344"/>
      <c r="H1793" s="344"/>
      <c r="I1793" s="344"/>
      <c r="J1793" s="344"/>
      <c r="K1793" s="344"/>
      <c r="L1793" s="344"/>
      <c r="M1793" s="344"/>
      <c r="N1793" s="344"/>
      <c r="O1793" s="384"/>
      <c r="P1793" s="59"/>
    </row>
    <row r="1794" spans="2:16" x14ac:dyDescent="0.25">
      <c r="B1794" s="48"/>
      <c r="C1794" s="363"/>
      <c r="D1794" s="359"/>
      <c r="E1794" s="359"/>
      <c r="F1794" s="359"/>
      <c r="G1794" s="359"/>
      <c r="H1794" s="359"/>
      <c r="I1794" s="359"/>
      <c r="J1794" s="359"/>
      <c r="K1794" s="359"/>
      <c r="L1794" s="359"/>
      <c r="M1794" s="359"/>
      <c r="N1794" s="359"/>
      <c r="O1794" s="362"/>
      <c r="P1794" s="59"/>
    </row>
    <row r="1795" spans="2:16" x14ac:dyDescent="0.25">
      <c r="B1795" s="48"/>
      <c r="C1795" s="385"/>
      <c r="D1795" s="342"/>
      <c r="E1795" s="342"/>
      <c r="F1795" s="342"/>
      <c r="G1795" s="342"/>
      <c r="H1795" s="342"/>
      <c r="I1795" s="342"/>
      <c r="J1795" s="342"/>
      <c r="K1795" s="342"/>
      <c r="L1795" s="342"/>
      <c r="M1795" s="342"/>
      <c r="N1795" s="342"/>
      <c r="O1795" s="350"/>
      <c r="P1795" s="59"/>
    </row>
    <row r="1796" spans="2:16" ht="28.5" customHeight="1" x14ac:dyDescent="0.25">
      <c r="B1796" s="48"/>
      <c r="C1796" s="403" t="s">
        <v>124</v>
      </c>
      <c r="D1796" s="308"/>
      <c r="E1796" s="308"/>
      <c r="F1796" s="308"/>
      <c r="G1796" s="308"/>
      <c r="H1796" s="308"/>
      <c r="I1796" s="308"/>
      <c r="J1796" s="208" t="s">
        <v>125</v>
      </c>
      <c r="K1796" s="28" t="s">
        <v>126</v>
      </c>
      <c r="L1796" s="205" t="s">
        <v>127</v>
      </c>
      <c r="M1796" s="381" t="s">
        <v>101</v>
      </c>
      <c r="N1796" s="317"/>
      <c r="O1796" s="33" t="s">
        <v>102</v>
      </c>
      <c r="P1796" s="61"/>
    </row>
    <row r="1797" spans="2:16" x14ac:dyDescent="0.25">
      <c r="B1797" s="48"/>
      <c r="C1797" s="395" t="s">
        <v>212</v>
      </c>
      <c r="D1797" s="297"/>
      <c r="E1797" s="297"/>
      <c r="F1797" s="297"/>
      <c r="G1797" s="297"/>
      <c r="H1797" s="297"/>
      <c r="I1797" s="297"/>
      <c r="J1797" s="186">
        <v>120000</v>
      </c>
      <c r="K1797" s="187">
        <v>0.75</v>
      </c>
      <c r="L1797" s="256">
        <f>J1797*(1+K1797)</f>
        <v>210000</v>
      </c>
      <c r="M1797" s="414">
        <v>1</v>
      </c>
      <c r="N1797" s="298"/>
      <c r="O1797" s="257">
        <f>IF(M1797=0,0,L1797/M1797)</f>
        <v>210000</v>
      </c>
      <c r="P1797" s="258"/>
    </row>
    <row r="1798" spans="2:16" x14ac:dyDescent="0.25">
      <c r="B1798" s="48"/>
      <c r="C1798" s="395" t="s">
        <v>285</v>
      </c>
      <c r="D1798" s="297"/>
      <c r="E1798" s="297"/>
      <c r="F1798" s="297"/>
      <c r="G1798" s="297"/>
      <c r="H1798" s="297"/>
      <c r="I1798" s="297"/>
      <c r="J1798" s="186">
        <v>63000</v>
      </c>
      <c r="K1798" s="187">
        <v>0.75</v>
      </c>
      <c r="L1798" s="256">
        <f>J1798*(1+K1798)</f>
        <v>110250</v>
      </c>
      <c r="M1798" s="414">
        <v>1</v>
      </c>
      <c r="N1798" s="298"/>
      <c r="O1798" s="257">
        <f>IF(M1798=0,0,L1798/M1798*0.81)</f>
        <v>89302.5</v>
      </c>
      <c r="P1798" s="258"/>
    </row>
    <row r="1799" spans="2:16" x14ac:dyDescent="0.25">
      <c r="B1799" s="48"/>
      <c r="C1799" s="395"/>
      <c r="D1799" s="297"/>
      <c r="E1799" s="297"/>
      <c r="F1799" s="297"/>
      <c r="G1799" s="297"/>
      <c r="H1799" s="297"/>
      <c r="I1799" s="297"/>
      <c r="J1799" s="251"/>
      <c r="K1799" s="34"/>
      <c r="L1799" s="256"/>
      <c r="M1799" s="388"/>
      <c r="N1799" s="298"/>
      <c r="O1799" s="257"/>
      <c r="P1799" s="258"/>
    </row>
    <row r="1800" spans="2:16" x14ac:dyDescent="0.25">
      <c r="B1800" s="48"/>
      <c r="C1800" s="396"/>
      <c r="D1800" s="303"/>
      <c r="E1800" s="303"/>
      <c r="F1800" s="303"/>
      <c r="G1800" s="303"/>
      <c r="H1800" s="303"/>
      <c r="I1800" s="303"/>
      <c r="J1800" s="31"/>
      <c r="K1800" s="32"/>
      <c r="L1800" s="31"/>
      <c r="M1800" s="404"/>
      <c r="N1800" s="304"/>
      <c r="O1800" s="255"/>
      <c r="P1800" s="246"/>
    </row>
    <row r="1801" spans="2:16" x14ac:dyDescent="0.25">
      <c r="B1801" s="48"/>
      <c r="C1801" s="212" t="s">
        <v>108</v>
      </c>
      <c r="D1801" s="202"/>
      <c r="E1801" s="202"/>
      <c r="F1801" s="202"/>
      <c r="G1801" s="202"/>
      <c r="H1801" s="202"/>
      <c r="I1801" s="202"/>
      <c r="J1801" s="202"/>
      <c r="K1801" s="202"/>
      <c r="L1801" s="202"/>
      <c r="M1801" s="202"/>
      <c r="N1801" s="213"/>
      <c r="O1801" s="254">
        <f>SUM(O1797:O1800)</f>
        <v>299302.5</v>
      </c>
      <c r="P1801" s="246"/>
    </row>
    <row r="1802" spans="2:16" x14ac:dyDescent="0.25">
      <c r="B1802" s="48"/>
      <c r="C1802" s="21"/>
      <c r="O1802" s="22"/>
      <c r="P1802" s="50"/>
    </row>
    <row r="1803" spans="2:16" x14ac:dyDescent="0.25">
      <c r="B1803" s="48"/>
      <c r="C1803" s="397" t="s">
        <v>130</v>
      </c>
      <c r="D1803" s="314"/>
      <c r="E1803" s="314"/>
      <c r="F1803" s="314"/>
      <c r="G1803" s="314"/>
      <c r="H1803" s="314"/>
      <c r="I1803" s="314"/>
      <c r="J1803" s="314"/>
      <c r="K1803" s="314"/>
      <c r="L1803" s="314"/>
      <c r="M1803" s="314"/>
      <c r="N1803" s="398"/>
      <c r="O1803" s="259">
        <f>O1776+O1785+O1792+O1801</f>
        <v>480557.86716000002</v>
      </c>
      <c r="P1803" s="260"/>
    </row>
    <row r="1804" spans="2:16" x14ac:dyDescent="0.25">
      <c r="B1804" s="48"/>
      <c r="C1804" s="383" t="s">
        <v>131</v>
      </c>
      <c r="D1804" s="344"/>
      <c r="E1804" s="344"/>
      <c r="F1804" s="344"/>
      <c r="G1804" s="344"/>
      <c r="H1804" s="344"/>
      <c r="I1804" s="344"/>
      <c r="J1804" s="344"/>
      <c r="K1804" s="344"/>
      <c r="L1804" s="344"/>
      <c r="M1804" s="344"/>
      <c r="N1804" s="344"/>
      <c r="O1804" s="384"/>
      <c r="P1804" s="59"/>
    </row>
    <row r="1805" spans="2:16" x14ac:dyDescent="0.25">
      <c r="B1805" s="48"/>
      <c r="C1805" s="363"/>
      <c r="D1805" s="359"/>
      <c r="E1805" s="359"/>
      <c r="F1805" s="359"/>
      <c r="G1805" s="359"/>
      <c r="H1805" s="359"/>
      <c r="I1805" s="359"/>
      <c r="J1805" s="359"/>
      <c r="K1805" s="359"/>
      <c r="L1805" s="359"/>
      <c r="M1805" s="359"/>
      <c r="N1805" s="359"/>
      <c r="O1805" s="362"/>
      <c r="P1805" s="59"/>
    </row>
    <row r="1806" spans="2:16" x14ac:dyDescent="0.25">
      <c r="B1806" s="48"/>
      <c r="C1806" s="385"/>
      <c r="D1806" s="342"/>
      <c r="E1806" s="342"/>
      <c r="F1806" s="342"/>
      <c r="G1806" s="342"/>
      <c r="H1806" s="342"/>
      <c r="I1806" s="342"/>
      <c r="J1806" s="342"/>
      <c r="K1806" s="342"/>
      <c r="L1806" s="342"/>
      <c r="M1806" s="342"/>
      <c r="N1806" s="342"/>
      <c r="O1806" s="350"/>
      <c r="P1806" s="59"/>
    </row>
    <row r="1807" spans="2:16" x14ac:dyDescent="0.25">
      <c r="B1807" s="48"/>
      <c r="C1807" s="403" t="s">
        <v>132</v>
      </c>
      <c r="D1807" s="308"/>
      <c r="E1807" s="308"/>
      <c r="F1807" s="308"/>
      <c r="G1807" s="308"/>
      <c r="H1807" s="308"/>
      <c r="I1807" s="308"/>
      <c r="J1807" s="168"/>
      <c r="K1807" s="169"/>
      <c r="L1807" s="205" t="s">
        <v>133</v>
      </c>
      <c r="M1807" s="381" t="s">
        <v>134</v>
      </c>
      <c r="N1807" s="317"/>
      <c r="O1807" s="35"/>
      <c r="P1807" s="61"/>
    </row>
    <row r="1808" spans="2:16" x14ac:dyDescent="0.25">
      <c r="B1808" s="48"/>
      <c r="C1808" s="367" t="s">
        <v>135</v>
      </c>
      <c r="D1808" s="297"/>
      <c r="E1808" s="297"/>
      <c r="F1808" s="297"/>
      <c r="G1808" s="297"/>
      <c r="H1808" s="297"/>
      <c r="I1808" s="297"/>
      <c r="J1808" s="261"/>
      <c r="K1808" s="36"/>
      <c r="L1808" s="188">
        <f>'PRESUPUESTO OFICIAL (Entidad)'!$K$68</f>
        <v>0.23201877683023656</v>
      </c>
      <c r="M1808" s="357">
        <f>L1808*$O$1803</f>
        <v>111498.44853461051</v>
      </c>
      <c r="N1808" s="298"/>
      <c r="O1808" s="262"/>
      <c r="P1808" s="263"/>
    </row>
    <row r="1809" spans="2:16" x14ac:dyDescent="0.25">
      <c r="B1809" s="48"/>
      <c r="C1809" s="25" t="s">
        <v>136</v>
      </c>
      <c r="D1809" s="26"/>
      <c r="E1809" s="26"/>
      <c r="F1809" s="26"/>
      <c r="G1809" s="26"/>
      <c r="H1809" s="26"/>
      <c r="I1809" s="26"/>
      <c r="J1809" s="261"/>
      <c r="K1809" s="36"/>
      <c r="L1809" s="188">
        <f>'PRESUPUESTO OFICIAL (Entidad)'!$K$69</f>
        <v>0.01</v>
      </c>
      <c r="M1809" s="357">
        <f>L1809*$O$1803</f>
        <v>4805.5786716000002</v>
      </c>
      <c r="N1809" s="298"/>
      <c r="O1809" s="262"/>
      <c r="P1809" s="263"/>
    </row>
    <row r="1810" spans="2:16" x14ac:dyDescent="0.25">
      <c r="B1810" s="48"/>
      <c r="C1810" s="209" t="s">
        <v>137</v>
      </c>
      <c r="D1810" s="167"/>
      <c r="E1810" s="167"/>
      <c r="F1810" s="167"/>
      <c r="G1810" s="167"/>
      <c r="H1810" s="167"/>
      <c r="I1810" s="167"/>
      <c r="J1810" s="264"/>
      <c r="K1810" s="37"/>
      <c r="L1810" s="188">
        <f>'PRESUPUESTO OFICIAL (Entidad)'!$K$70</f>
        <v>2.5000000000000001E-2</v>
      </c>
      <c r="M1810" s="368">
        <f>L1810*$O$1803</f>
        <v>12013.946679000001</v>
      </c>
      <c r="N1810" s="304"/>
      <c r="O1810" s="262"/>
      <c r="P1810" s="263"/>
    </row>
    <row r="1811" spans="2:16" x14ac:dyDescent="0.25">
      <c r="B1811" s="48"/>
      <c r="C1811" s="419" t="s">
        <v>108</v>
      </c>
      <c r="D1811" s="314"/>
      <c r="E1811" s="314"/>
      <c r="F1811" s="314"/>
      <c r="G1811" s="314"/>
      <c r="H1811" s="314"/>
      <c r="I1811" s="314"/>
      <c r="J1811" s="314"/>
      <c r="K1811" s="314"/>
      <c r="L1811" s="314"/>
      <c r="M1811" s="314"/>
      <c r="N1811" s="398"/>
      <c r="O1811" s="265">
        <f>SUM(M1808:M1810)</f>
        <v>128317.97388521051</v>
      </c>
      <c r="P1811" s="266"/>
    </row>
    <row r="1812" spans="2:16" x14ac:dyDescent="0.25">
      <c r="B1812" s="48"/>
      <c r="C1812" s="21"/>
      <c r="O1812" s="22"/>
      <c r="P1812" s="50"/>
    </row>
    <row r="1813" spans="2:16" x14ac:dyDescent="0.25">
      <c r="B1813" s="48"/>
      <c r="C1813" s="397" t="s">
        <v>138</v>
      </c>
      <c r="D1813" s="314"/>
      <c r="E1813" s="314"/>
      <c r="F1813" s="314"/>
      <c r="G1813" s="314"/>
      <c r="H1813" s="314"/>
      <c r="I1813" s="314"/>
      <c r="J1813" s="314"/>
      <c r="K1813" s="314"/>
      <c r="L1813" s="314"/>
      <c r="M1813" s="314"/>
      <c r="N1813" s="398"/>
      <c r="O1813" s="267">
        <f>ROUND(O1803+O1811,0)</f>
        <v>608876</v>
      </c>
      <c r="P1813" s="266"/>
    </row>
    <row r="1814" spans="2:16" x14ac:dyDescent="0.25">
      <c r="B1814" s="48"/>
      <c r="C1814" s="18"/>
      <c r="D1814" s="19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  <c r="O1814" s="20"/>
      <c r="P1814" s="50"/>
    </row>
    <row r="1815" spans="2:16" x14ac:dyDescent="0.25">
      <c r="B1815" s="48"/>
      <c r="C1815" s="21"/>
      <c r="O1815" s="22"/>
      <c r="P1815" s="50"/>
    </row>
    <row r="1816" spans="2:16" x14ac:dyDescent="0.25">
      <c r="B1816" s="48"/>
      <c r="C1816" s="21"/>
      <c r="O1816" s="22"/>
      <c r="P1816" s="50"/>
    </row>
    <row r="1817" spans="2:16" x14ac:dyDescent="0.25">
      <c r="B1817" s="48"/>
      <c r="C1817" s="21"/>
      <c r="H1817" s="38" t="s">
        <v>139</v>
      </c>
      <c r="I1817" s="38"/>
      <c r="J1817" s="38"/>
      <c r="K1817" s="38"/>
      <c r="O1817" s="22"/>
      <c r="P1817" s="50"/>
    </row>
    <row r="1818" spans="2:16" x14ac:dyDescent="0.25">
      <c r="B1818" s="48"/>
      <c r="C1818" s="21"/>
      <c r="H1818" s="38" t="s">
        <v>140</v>
      </c>
      <c r="O1818" s="22"/>
      <c r="P1818" s="50"/>
    </row>
    <row r="1819" spans="2:16" x14ac:dyDescent="0.25">
      <c r="B1819" s="48"/>
      <c r="C1819" s="21"/>
      <c r="H1819" s="38" t="s">
        <v>141</v>
      </c>
      <c r="O1819" s="22"/>
      <c r="P1819" s="50"/>
    </row>
    <row r="1820" spans="2:16" x14ac:dyDescent="0.25">
      <c r="B1820" s="48"/>
      <c r="C1820" s="9"/>
      <c r="D1820" s="39"/>
      <c r="E1820" s="39"/>
      <c r="F1820" s="39"/>
      <c r="G1820" s="39"/>
      <c r="H1820" s="38" t="s">
        <v>142</v>
      </c>
      <c r="I1820" s="39"/>
      <c r="J1820" s="39"/>
      <c r="K1820" s="39"/>
      <c r="L1820" s="39"/>
      <c r="M1820" s="39"/>
      <c r="N1820" s="39"/>
      <c r="O1820" s="40"/>
      <c r="P1820" s="55"/>
    </row>
    <row r="1821" spans="2:16" x14ac:dyDescent="0.25">
      <c r="B1821" s="48"/>
      <c r="C1821" s="21"/>
      <c r="H1821" s="204" t="s">
        <v>143</v>
      </c>
      <c r="O1821" s="22"/>
      <c r="P1821" s="50"/>
    </row>
    <row r="1822" spans="2:16" x14ac:dyDescent="0.25">
      <c r="B1822" s="48"/>
      <c r="C1822" s="41" t="s">
        <v>144</v>
      </c>
      <c r="D1822" s="166"/>
      <c r="E1822" s="166"/>
      <c r="F1822" s="166"/>
      <c r="G1822" s="166"/>
      <c r="H1822" s="166"/>
      <c r="I1822" s="166"/>
      <c r="J1822" s="166"/>
      <c r="K1822" s="166"/>
      <c r="L1822" s="166"/>
      <c r="M1822" s="166"/>
      <c r="N1822" s="166"/>
      <c r="O1822" s="42"/>
      <c r="P1822" s="50"/>
    </row>
    <row r="1823" spans="2:16" x14ac:dyDescent="0.25">
      <c r="B1823" s="48"/>
      <c r="C1823" s="374"/>
      <c r="D1823" s="297"/>
      <c r="E1823" s="297"/>
      <c r="F1823" s="297"/>
      <c r="G1823" s="297"/>
      <c r="H1823" s="297"/>
      <c r="I1823" s="297"/>
      <c r="J1823" s="297"/>
      <c r="K1823" s="297"/>
      <c r="L1823" s="297"/>
      <c r="M1823" s="297"/>
      <c r="N1823" s="297"/>
      <c r="O1823" s="355"/>
      <c r="P1823" s="55"/>
    </row>
    <row r="1824" spans="2:16" x14ac:dyDescent="0.25">
      <c r="B1824" s="48"/>
      <c r="C1824" s="374"/>
      <c r="D1824" s="297"/>
      <c r="E1824" s="297"/>
      <c r="F1824" s="297"/>
      <c r="G1824" s="297"/>
      <c r="H1824" s="297"/>
      <c r="I1824" s="297"/>
      <c r="J1824" s="297"/>
      <c r="K1824" s="297"/>
      <c r="L1824" s="297"/>
      <c r="M1824" s="297"/>
      <c r="N1824" s="297"/>
      <c r="O1824" s="355"/>
      <c r="P1824" s="55"/>
    </row>
    <row r="1825" spans="2:16" x14ac:dyDescent="0.25">
      <c r="B1825" s="48"/>
      <c r="C1825" s="9"/>
      <c r="D1825" s="39"/>
      <c r="E1825" s="39"/>
      <c r="F1825" s="39"/>
      <c r="G1825" s="39"/>
      <c r="H1825" s="39"/>
      <c r="I1825" s="39"/>
      <c r="J1825" s="39"/>
      <c r="K1825" s="39"/>
      <c r="L1825" s="39"/>
      <c r="M1825" s="39"/>
      <c r="N1825" s="39"/>
      <c r="O1825" s="40"/>
      <c r="P1825" s="55"/>
    </row>
    <row r="1826" spans="2:16" x14ac:dyDescent="0.25">
      <c r="B1826" s="48"/>
      <c r="C1826" s="43" t="s">
        <v>145</v>
      </c>
      <c r="D1826" s="39"/>
      <c r="E1826" s="39"/>
      <c r="F1826" s="39"/>
      <c r="G1826" s="39"/>
      <c r="H1826" s="39"/>
      <c r="I1826" s="39"/>
      <c r="J1826" s="39"/>
      <c r="K1826" s="39"/>
      <c r="L1826" s="39"/>
      <c r="M1826" s="39"/>
      <c r="N1826" s="39"/>
      <c r="O1826" s="40"/>
      <c r="P1826" s="55"/>
    </row>
    <row r="1827" spans="2:16" ht="12.75" customHeight="1" x14ac:dyDescent="0.25">
      <c r="B1827" s="48"/>
      <c r="C1827" s="366" t="s">
        <v>146</v>
      </c>
      <c r="D1827" s="359"/>
      <c r="E1827" s="359"/>
      <c r="F1827" s="359"/>
      <c r="G1827" s="359"/>
      <c r="H1827" s="359"/>
      <c r="I1827" s="359"/>
      <c r="J1827" s="359"/>
      <c r="K1827" s="359"/>
      <c r="L1827" s="359"/>
      <c r="M1827" s="359"/>
      <c r="N1827" s="359"/>
      <c r="O1827" s="362"/>
      <c r="P1827" s="62"/>
    </row>
    <row r="1828" spans="2:16" ht="28.5" customHeight="1" x14ac:dyDescent="0.25">
      <c r="B1828" s="48"/>
      <c r="C1828" s="363"/>
      <c r="D1828" s="359"/>
      <c r="E1828" s="359"/>
      <c r="F1828" s="359"/>
      <c r="G1828" s="359"/>
      <c r="H1828" s="359"/>
      <c r="I1828" s="359"/>
      <c r="J1828" s="359"/>
      <c r="K1828" s="359"/>
      <c r="L1828" s="359"/>
      <c r="M1828" s="359"/>
      <c r="N1828" s="359"/>
      <c r="O1828" s="362"/>
      <c r="P1828" s="62"/>
    </row>
    <row r="1829" spans="2:16" ht="12.9" customHeight="1" x14ac:dyDescent="0.25">
      <c r="B1829" s="48"/>
      <c r="C1829" s="361" t="s">
        <v>147</v>
      </c>
      <c r="D1829" s="359"/>
      <c r="E1829" s="359"/>
      <c r="F1829" s="359"/>
      <c r="G1829" s="359"/>
      <c r="H1829" s="359"/>
      <c r="I1829" s="359"/>
      <c r="J1829" s="359"/>
      <c r="K1829" s="359"/>
      <c r="L1829" s="359"/>
      <c r="M1829" s="359"/>
      <c r="N1829" s="359"/>
      <c r="O1829" s="362"/>
      <c r="P1829" s="62"/>
    </row>
    <row r="1830" spans="2:16" ht="32.25" customHeight="1" x14ac:dyDescent="0.25">
      <c r="B1830" s="48"/>
      <c r="C1830" s="363"/>
      <c r="D1830" s="359"/>
      <c r="E1830" s="359"/>
      <c r="F1830" s="359"/>
      <c r="G1830" s="359"/>
      <c r="H1830" s="359"/>
      <c r="I1830" s="359"/>
      <c r="J1830" s="359"/>
      <c r="K1830" s="359"/>
      <c r="L1830" s="359"/>
      <c r="M1830" s="359"/>
      <c r="N1830" s="359"/>
      <c r="O1830" s="362"/>
      <c r="P1830" s="62"/>
    </row>
    <row r="1831" spans="2:16" x14ac:dyDescent="0.25">
      <c r="B1831" s="48"/>
      <c r="C1831" s="9"/>
      <c r="D1831" s="39"/>
      <c r="E1831" s="39"/>
      <c r="F1831" s="39"/>
      <c r="G1831" s="39"/>
      <c r="H1831" s="39"/>
      <c r="I1831" s="39"/>
      <c r="J1831" s="39"/>
      <c r="K1831" s="39"/>
      <c r="L1831" s="39"/>
      <c r="M1831" s="39"/>
      <c r="N1831" s="39"/>
      <c r="O1831" s="40"/>
      <c r="P1831" s="55"/>
    </row>
    <row r="1832" spans="2:16" x14ac:dyDescent="0.25">
      <c r="B1832" s="48"/>
      <c r="C1832" s="21"/>
      <c r="H1832" s="38" t="s">
        <v>139</v>
      </c>
      <c r="O1832" s="22"/>
      <c r="P1832" s="50"/>
    </row>
    <row r="1833" spans="2:16" x14ac:dyDescent="0.25">
      <c r="B1833" s="48"/>
      <c r="C1833" s="21"/>
      <c r="H1833" s="204" t="s">
        <v>140</v>
      </c>
      <c r="I1833" s="26"/>
      <c r="J1833" s="26"/>
      <c r="K1833" s="26"/>
      <c r="O1833" s="22"/>
      <c r="P1833" s="50"/>
    </row>
    <row r="1834" spans="2:16" x14ac:dyDescent="0.25">
      <c r="B1834" s="48"/>
      <c r="C1834" s="21"/>
      <c r="H1834" s="204" t="s">
        <v>148</v>
      </c>
      <c r="I1834" s="216"/>
      <c r="J1834" s="216"/>
      <c r="K1834" s="216"/>
      <c r="O1834" s="22"/>
      <c r="P1834" s="50"/>
    </row>
    <row r="1835" spans="2:16" x14ac:dyDescent="0.25">
      <c r="B1835" s="48"/>
      <c r="C1835" s="44"/>
      <c r="D1835" s="39"/>
      <c r="E1835" s="39"/>
      <c r="F1835" s="39"/>
      <c r="G1835" s="39"/>
      <c r="H1835" s="204" t="s">
        <v>142</v>
      </c>
      <c r="L1835" s="39"/>
      <c r="M1835" s="39"/>
      <c r="N1835" s="39"/>
      <c r="O1835" s="40"/>
      <c r="P1835" s="55"/>
    </row>
    <row r="1836" spans="2:16" ht="17.25" customHeight="1" x14ac:dyDescent="0.25">
      <c r="B1836" s="48"/>
      <c r="C1836" s="44"/>
      <c r="D1836" s="216"/>
      <c r="E1836" s="216"/>
      <c r="K1836" s="409"/>
      <c r="L1836" s="359"/>
      <c r="M1836" s="359"/>
      <c r="N1836" s="359"/>
      <c r="O1836" s="362"/>
      <c r="P1836" s="63"/>
    </row>
    <row r="1837" spans="2:16" ht="18.75" customHeight="1" x14ac:dyDescent="0.25">
      <c r="B1837" s="48"/>
      <c r="C1837" s="420"/>
      <c r="D1837" s="342"/>
      <c r="E1837" s="342"/>
      <c r="F1837" s="32"/>
      <c r="G1837" s="32"/>
      <c r="H1837" s="32"/>
      <c r="I1837" s="32"/>
      <c r="J1837" s="32"/>
      <c r="K1837" s="342"/>
      <c r="L1837" s="342"/>
      <c r="M1837" s="342"/>
      <c r="N1837" s="342"/>
      <c r="O1837" s="350"/>
      <c r="P1837" s="63"/>
    </row>
    <row r="1838" spans="2:16" x14ac:dyDescent="0.25">
      <c r="B1838" s="64"/>
      <c r="C1838" s="65"/>
      <c r="D1838" s="65"/>
      <c r="E1838" s="65"/>
      <c r="F1838" s="65"/>
      <c r="G1838" s="65"/>
      <c r="H1838" s="65"/>
      <c r="I1838" s="65"/>
      <c r="J1838" s="65"/>
      <c r="K1838" s="65"/>
      <c r="L1838" s="65"/>
      <c r="M1838" s="65"/>
      <c r="N1838" s="65"/>
      <c r="O1838" s="65"/>
      <c r="P1838" s="66"/>
    </row>
    <row r="1840" spans="2:16" x14ac:dyDescent="0.25">
      <c r="B1840" s="45"/>
      <c r="C1840" s="46"/>
      <c r="D1840" s="46"/>
      <c r="E1840" s="46"/>
      <c r="F1840" s="46"/>
      <c r="G1840" s="46"/>
      <c r="H1840" s="46"/>
      <c r="I1840" s="46"/>
      <c r="J1840" s="46"/>
      <c r="K1840" s="46"/>
      <c r="L1840" s="46"/>
      <c r="M1840" s="46"/>
      <c r="N1840" s="46"/>
      <c r="O1840" s="46"/>
      <c r="P1840" s="47"/>
    </row>
    <row r="1841" spans="2:16" ht="48" customHeight="1" x14ac:dyDescent="0.25">
      <c r="B1841" s="48"/>
      <c r="C1841" s="410" t="s">
        <v>80</v>
      </c>
      <c r="D1841" s="297"/>
      <c r="E1841" s="297"/>
      <c r="F1841" s="297"/>
      <c r="G1841" s="297"/>
      <c r="H1841" s="297"/>
      <c r="I1841" s="297"/>
      <c r="J1841" s="297"/>
      <c r="K1841" s="297"/>
      <c r="L1841" s="297"/>
      <c r="M1841" s="297"/>
      <c r="N1841" s="297"/>
      <c r="O1841" s="298"/>
      <c r="P1841" s="49"/>
    </row>
    <row r="1842" spans="2:16" x14ac:dyDescent="0.25">
      <c r="B1842" s="48"/>
      <c r="P1842" s="50"/>
    </row>
    <row r="1843" spans="2:16" x14ac:dyDescent="0.25">
      <c r="B1843" s="48"/>
      <c r="C1843" s="399"/>
      <c r="D1843" s="416"/>
      <c r="E1843" s="344"/>
      <c r="F1843" s="344"/>
      <c r="G1843" s="344"/>
      <c r="H1843" s="344"/>
      <c r="I1843" s="344"/>
      <c r="J1843" s="344"/>
      <c r="K1843" s="345"/>
      <c r="L1843" s="402"/>
      <c r="M1843" s="344"/>
      <c r="N1843" s="344"/>
      <c r="O1843" s="384"/>
      <c r="P1843" s="51"/>
    </row>
    <row r="1844" spans="2:16" x14ac:dyDescent="0.25">
      <c r="B1844" s="48"/>
      <c r="C1844" s="400"/>
      <c r="D1844" s="358" t="s">
        <v>81</v>
      </c>
      <c r="E1844" s="359"/>
      <c r="F1844" s="359"/>
      <c r="G1844" s="359"/>
      <c r="H1844" s="359"/>
      <c r="I1844" s="359"/>
      <c r="J1844" s="359"/>
      <c r="K1844" s="353"/>
      <c r="L1844" s="378"/>
      <c r="M1844" s="311"/>
      <c r="N1844" s="311"/>
      <c r="O1844" s="348"/>
      <c r="P1844" s="51"/>
    </row>
    <row r="1845" spans="2:16" x14ac:dyDescent="0.25">
      <c r="B1845" s="48"/>
      <c r="C1845" s="400"/>
      <c r="D1845" s="358"/>
      <c r="E1845" s="359"/>
      <c r="F1845" s="359"/>
      <c r="G1845" s="359"/>
      <c r="H1845" s="359"/>
      <c r="I1845" s="359"/>
      <c r="J1845" s="359"/>
      <c r="K1845" s="353"/>
      <c r="L1845" s="382" t="s">
        <v>82</v>
      </c>
      <c r="M1845" s="375"/>
      <c r="N1845" s="376"/>
      <c r="O1845" s="377"/>
      <c r="P1845" s="51"/>
    </row>
    <row r="1846" spans="2:16" x14ac:dyDescent="0.25">
      <c r="B1846" s="48"/>
      <c r="C1846" s="400"/>
      <c r="D1846" s="358" t="s">
        <v>83</v>
      </c>
      <c r="E1846" s="359"/>
      <c r="F1846" s="359"/>
      <c r="G1846" s="359"/>
      <c r="H1846" s="359"/>
      <c r="I1846" s="359"/>
      <c r="J1846" s="359"/>
      <c r="K1846" s="353"/>
      <c r="L1846" s="325"/>
      <c r="M1846" s="378"/>
      <c r="N1846" s="311"/>
      <c r="O1846" s="348"/>
      <c r="P1846" s="52"/>
    </row>
    <row r="1847" spans="2:16" ht="12.75" customHeight="1" x14ac:dyDescent="0.25">
      <c r="B1847" s="48"/>
      <c r="C1847" s="400"/>
      <c r="D1847" s="389"/>
      <c r="E1847" s="359"/>
      <c r="F1847" s="359"/>
      <c r="G1847" s="359"/>
      <c r="H1847" s="359"/>
      <c r="I1847" s="359"/>
      <c r="J1847" s="359"/>
      <c r="K1847" s="353"/>
      <c r="L1847" s="379" t="s">
        <v>84</v>
      </c>
      <c r="M1847" s="379">
        <v>21</v>
      </c>
      <c r="N1847" s="379" t="s">
        <v>85</v>
      </c>
      <c r="O1847" s="364">
        <v>26</v>
      </c>
      <c r="P1847" s="51"/>
    </row>
    <row r="1848" spans="2:16" x14ac:dyDescent="0.25">
      <c r="B1848" s="48"/>
      <c r="C1848" s="400"/>
      <c r="D1848" s="390"/>
      <c r="E1848" s="359"/>
      <c r="F1848" s="359"/>
      <c r="G1848" s="359"/>
      <c r="H1848" s="359"/>
      <c r="I1848" s="359"/>
      <c r="J1848" s="359"/>
      <c r="K1848" s="353"/>
      <c r="L1848" s="380"/>
      <c r="M1848" s="380"/>
      <c r="N1848" s="380"/>
      <c r="O1848" s="365"/>
      <c r="P1848" s="51"/>
    </row>
    <row r="1849" spans="2:16" x14ac:dyDescent="0.25">
      <c r="B1849" s="48"/>
      <c r="C1849" s="400"/>
      <c r="D1849" s="358" t="s">
        <v>86</v>
      </c>
      <c r="E1849" s="359"/>
      <c r="F1849" s="359"/>
      <c r="G1849" s="359"/>
      <c r="H1849" s="359"/>
      <c r="I1849" s="359"/>
      <c r="J1849" s="359"/>
      <c r="K1849" s="353"/>
      <c r="L1849" s="380"/>
      <c r="M1849" s="380"/>
      <c r="N1849" s="380"/>
      <c r="O1849" s="365"/>
      <c r="P1849" s="51"/>
    </row>
    <row r="1850" spans="2:16" x14ac:dyDescent="0.25">
      <c r="B1850" s="48"/>
      <c r="C1850" s="1"/>
      <c r="D1850" s="2"/>
      <c r="E1850" s="2"/>
      <c r="F1850" s="2"/>
      <c r="G1850" s="2"/>
      <c r="H1850" s="2"/>
      <c r="I1850" s="2"/>
      <c r="J1850" s="2"/>
      <c r="K1850" s="2"/>
      <c r="L1850" s="2"/>
      <c r="M1850" s="3"/>
      <c r="N1850" s="3"/>
      <c r="O1850" s="4"/>
      <c r="P1850" s="53"/>
    </row>
    <row r="1851" spans="2:16" x14ac:dyDescent="0.25">
      <c r="B1851" s="48"/>
      <c r="C1851" s="5"/>
      <c r="D1851" s="171"/>
      <c r="E1851" s="171"/>
      <c r="F1851" s="171"/>
      <c r="G1851" s="171"/>
      <c r="H1851" s="171"/>
      <c r="I1851" s="171"/>
      <c r="J1851" s="171"/>
      <c r="K1851" s="171"/>
      <c r="L1851" s="6" t="s">
        <v>87</v>
      </c>
      <c r="M1851" s="7" t="s">
        <v>88</v>
      </c>
      <c r="N1851" s="7" t="s">
        <v>89</v>
      </c>
      <c r="O1851" s="8" t="s">
        <v>90</v>
      </c>
      <c r="P1851" s="52"/>
    </row>
    <row r="1852" spans="2:16" x14ac:dyDescent="0.25">
      <c r="B1852" s="48"/>
      <c r="C1852" s="9"/>
      <c r="D1852" s="170"/>
      <c r="E1852" s="170"/>
      <c r="F1852" s="170"/>
      <c r="G1852" s="170"/>
      <c r="H1852" s="170"/>
      <c r="I1852" s="170"/>
      <c r="J1852" s="170"/>
      <c r="K1852" s="170"/>
      <c r="L1852" s="10"/>
      <c r="M1852" s="11"/>
      <c r="N1852" s="11"/>
      <c r="O1852" s="12"/>
      <c r="P1852" s="54"/>
    </row>
    <row r="1853" spans="2:16" ht="18" customHeight="1" x14ac:dyDescent="0.25">
      <c r="B1853" s="48"/>
      <c r="C1853" s="391" t="s">
        <v>91</v>
      </c>
      <c r="D1853" s="359"/>
      <c r="E1853" s="359"/>
      <c r="F1853" s="359"/>
      <c r="G1853" s="170" t="s">
        <v>92</v>
      </c>
      <c r="H1853" s="170"/>
      <c r="I1853" s="170" t="s">
        <v>93</v>
      </c>
      <c r="K1853" s="170"/>
      <c r="L1853" s="10"/>
      <c r="O1853" s="13"/>
      <c r="P1853" s="54"/>
    </row>
    <row r="1854" spans="2:16" x14ac:dyDescent="0.25">
      <c r="B1854" s="48"/>
      <c r="C1854" s="14"/>
      <c r="D1854" s="15"/>
      <c r="E1854" s="15"/>
      <c r="F1854" s="15"/>
      <c r="G1854" s="15"/>
      <c r="H1854" s="15"/>
      <c r="I1854" s="15"/>
      <c r="J1854" s="15"/>
      <c r="K1854" s="15"/>
      <c r="L1854" s="15"/>
      <c r="M1854" s="15"/>
      <c r="N1854" s="15"/>
      <c r="O1854" s="16"/>
      <c r="P1854" s="55"/>
    </row>
    <row r="1855" spans="2:16" x14ac:dyDescent="0.25">
      <c r="B1855" s="48"/>
      <c r="C1855" s="209"/>
      <c r="D1855" s="167"/>
      <c r="E1855" s="167"/>
      <c r="F1855" s="167"/>
      <c r="G1855" s="167"/>
      <c r="H1855" s="167"/>
      <c r="I1855" s="167"/>
      <c r="J1855" s="167"/>
      <c r="K1855" s="167"/>
      <c r="L1855" s="167"/>
      <c r="M1855" s="167"/>
      <c r="N1855" s="167"/>
      <c r="O1855" s="17"/>
      <c r="P1855" s="50"/>
    </row>
    <row r="1856" spans="2:16" x14ac:dyDescent="0.25">
      <c r="B1856" s="48"/>
      <c r="C1856" s="18"/>
      <c r="D1856" s="19"/>
      <c r="E1856" s="19"/>
      <c r="F1856" s="19"/>
      <c r="G1856" s="19"/>
      <c r="H1856" s="19"/>
      <c r="K1856" s="19"/>
      <c r="L1856" s="19"/>
      <c r="M1856" s="19"/>
      <c r="N1856" s="19"/>
      <c r="O1856" s="20"/>
      <c r="P1856" s="50"/>
    </row>
    <row r="1857" spans="2:16" x14ac:dyDescent="0.25">
      <c r="B1857" s="48"/>
      <c r="C1857" s="411" t="s">
        <v>94</v>
      </c>
      <c r="D1857" s="412"/>
      <c r="E1857" s="412"/>
      <c r="F1857" s="412"/>
      <c r="G1857" s="412"/>
      <c r="H1857" s="412"/>
      <c r="I1857" s="412"/>
      <c r="J1857" s="412"/>
      <c r="K1857" s="412"/>
      <c r="L1857" s="412"/>
      <c r="M1857" s="412"/>
      <c r="N1857" s="412"/>
      <c r="O1857" s="413"/>
      <c r="P1857" s="56"/>
    </row>
    <row r="1858" spans="2:16" x14ac:dyDescent="0.25">
      <c r="B1858" s="48"/>
      <c r="C1858" s="21"/>
      <c r="O1858" s="22"/>
      <c r="P1858" s="50"/>
    </row>
    <row r="1859" spans="2:16" x14ac:dyDescent="0.25">
      <c r="B1859" s="48"/>
      <c r="C1859" s="206" t="s">
        <v>95</v>
      </c>
      <c r="D1859" s="418" t="s">
        <v>9</v>
      </c>
      <c r="E1859" s="308"/>
      <c r="F1859" s="308"/>
      <c r="G1859" s="308"/>
      <c r="H1859" s="308"/>
      <c r="I1859" s="308"/>
      <c r="J1859" s="308"/>
      <c r="K1859" s="308"/>
      <c r="L1859" s="309"/>
      <c r="M1859" s="415" t="s">
        <v>96</v>
      </c>
      <c r="N1859" s="309"/>
      <c r="O1859" s="206" t="s">
        <v>11</v>
      </c>
      <c r="P1859" s="57"/>
    </row>
    <row r="1860" spans="2:16" ht="30" customHeight="1" x14ac:dyDescent="0.25">
      <c r="B1860" s="48"/>
      <c r="C1860" s="210">
        <f>'PRESUPUESTO OFICIAL (Entidad)'!D44</f>
        <v>6.2</v>
      </c>
      <c r="D1860" s="406" t="str">
        <f>'PRESUPUESTO OFICIAL (Entidad)'!G44</f>
        <v>Punto de desagüe PVC hasta conexión existente, recorrido estimado 12 m</v>
      </c>
      <c r="E1860" s="303"/>
      <c r="F1860" s="303"/>
      <c r="G1860" s="303"/>
      <c r="H1860" s="303"/>
      <c r="I1860" s="303"/>
      <c r="J1860" s="303"/>
      <c r="K1860" s="303"/>
      <c r="L1860" s="371"/>
      <c r="M1860" s="370" t="str">
        <f>'PRESUPUESTO OFICIAL (Entidad)'!H44</f>
        <v>und</v>
      </c>
      <c r="N1860" s="371"/>
      <c r="O1860" s="23">
        <f>'PRESUPUESTO OFICIAL (Entidad)'!I44</f>
        <v>1</v>
      </c>
      <c r="P1860" s="58"/>
    </row>
    <row r="1861" spans="2:16" x14ac:dyDescent="0.25">
      <c r="B1861" s="48"/>
      <c r="C1861" s="383" t="s">
        <v>97</v>
      </c>
      <c r="D1861" s="344"/>
      <c r="E1861" s="344"/>
      <c r="F1861" s="344"/>
      <c r="G1861" s="344"/>
      <c r="H1861" s="344"/>
      <c r="I1861" s="344"/>
      <c r="J1861" s="344"/>
      <c r="K1861" s="344"/>
      <c r="L1861" s="344"/>
      <c r="M1861" s="344"/>
      <c r="N1861" s="344"/>
      <c r="O1861" s="384"/>
      <c r="P1861" s="59"/>
    </row>
    <row r="1862" spans="2:16" x14ac:dyDescent="0.25">
      <c r="B1862" s="48"/>
      <c r="C1862" s="363"/>
      <c r="D1862" s="359"/>
      <c r="E1862" s="359"/>
      <c r="F1862" s="359"/>
      <c r="G1862" s="359"/>
      <c r="H1862" s="359"/>
      <c r="I1862" s="359"/>
      <c r="J1862" s="359"/>
      <c r="K1862" s="359"/>
      <c r="L1862" s="359"/>
      <c r="M1862" s="359"/>
      <c r="N1862" s="359"/>
      <c r="O1862" s="362"/>
      <c r="P1862" s="59"/>
    </row>
    <row r="1863" spans="2:16" x14ac:dyDescent="0.25">
      <c r="B1863" s="48"/>
      <c r="C1863" s="385"/>
      <c r="D1863" s="342"/>
      <c r="E1863" s="342"/>
      <c r="F1863" s="342"/>
      <c r="G1863" s="342"/>
      <c r="H1863" s="342"/>
      <c r="I1863" s="342"/>
      <c r="J1863" s="342"/>
      <c r="K1863" s="342"/>
      <c r="L1863" s="342"/>
      <c r="M1863" s="342"/>
      <c r="N1863" s="342"/>
      <c r="O1863" s="350"/>
      <c r="P1863" s="59"/>
    </row>
    <row r="1864" spans="2:16" x14ac:dyDescent="0.25">
      <c r="B1864" s="48"/>
      <c r="C1864" s="401" t="s">
        <v>9</v>
      </c>
      <c r="D1864" s="308"/>
      <c r="E1864" s="308"/>
      <c r="F1864" s="308"/>
      <c r="G1864" s="317"/>
      <c r="H1864" s="387" t="s">
        <v>98</v>
      </c>
      <c r="I1864" s="308"/>
      <c r="J1864" s="405" t="s">
        <v>99</v>
      </c>
      <c r="K1864" s="312"/>
      <c r="L1864" s="208" t="s">
        <v>100</v>
      </c>
      <c r="M1864" s="394" t="s">
        <v>101</v>
      </c>
      <c r="N1864" s="317"/>
      <c r="O1864" s="24" t="s">
        <v>102</v>
      </c>
      <c r="P1864" s="60"/>
    </row>
    <row r="1865" spans="2:16" x14ac:dyDescent="0.25">
      <c r="B1865" s="48"/>
      <c r="C1865" s="386" t="s">
        <v>103</v>
      </c>
      <c r="D1865" s="297"/>
      <c r="E1865" s="297"/>
      <c r="F1865" s="297"/>
      <c r="G1865" s="298"/>
      <c r="H1865" s="373" t="s">
        <v>104</v>
      </c>
      <c r="I1865" s="298"/>
      <c r="J1865" s="373" t="s">
        <v>105</v>
      </c>
      <c r="K1865" s="298"/>
      <c r="L1865" s="244">
        <v>18838.2352941176</v>
      </c>
      <c r="M1865" s="369">
        <v>1</v>
      </c>
      <c r="N1865" s="298"/>
      <c r="O1865" s="245">
        <f>IF(M1865=0,0,L1865/M1865)</f>
        <v>18838.2352941176</v>
      </c>
      <c r="P1865" s="246"/>
    </row>
    <row r="1866" spans="2:16" x14ac:dyDescent="0.25">
      <c r="B1866" s="48"/>
      <c r="C1866" s="386"/>
      <c r="D1866" s="297"/>
      <c r="E1866" s="297"/>
      <c r="F1866" s="297"/>
      <c r="G1866" s="298"/>
      <c r="H1866" s="373"/>
      <c r="I1866" s="298"/>
      <c r="J1866" s="373"/>
      <c r="K1866" s="298"/>
      <c r="L1866" s="244"/>
      <c r="M1866" s="392"/>
      <c r="N1866" s="298"/>
      <c r="O1866" s="245"/>
      <c r="P1866" s="246"/>
    </row>
    <row r="1867" spans="2:16" x14ac:dyDescent="0.25">
      <c r="B1867" s="48"/>
      <c r="C1867" s="408"/>
      <c r="D1867" s="303"/>
      <c r="E1867" s="303"/>
      <c r="F1867" s="303"/>
      <c r="G1867" s="304"/>
      <c r="H1867" s="393"/>
      <c r="I1867" s="304"/>
      <c r="J1867" s="393"/>
      <c r="K1867" s="304"/>
      <c r="L1867" s="247"/>
      <c r="M1867" s="407"/>
      <c r="N1867" s="304"/>
      <c r="O1867" s="245"/>
      <c r="P1867" s="246"/>
    </row>
    <row r="1868" spans="2:16" x14ac:dyDescent="0.25">
      <c r="B1868" s="48"/>
      <c r="C1868" s="212" t="s">
        <v>108</v>
      </c>
      <c r="D1868" s="202"/>
      <c r="E1868" s="202"/>
      <c r="F1868" s="202"/>
      <c r="G1868" s="202"/>
      <c r="H1868" s="202"/>
      <c r="I1868" s="202"/>
      <c r="J1868" s="202"/>
      <c r="K1868" s="202"/>
      <c r="L1868" s="202"/>
      <c r="M1868" s="202"/>
      <c r="N1868" s="213"/>
      <c r="O1868" s="248">
        <f>SUM(O1865:O1867)</f>
        <v>18838.2352941176</v>
      </c>
      <c r="P1868" s="249"/>
    </row>
    <row r="1869" spans="2:16" ht="13.5" customHeight="1" x14ac:dyDescent="0.25">
      <c r="B1869" s="48"/>
      <c r="C1869" s="383" t="s">
        <v>109</v>
      </c>
      <c r="D1869" s="344"/>
      <c r="E1869" s="344"/>
      <c r="F1869" s="344"/>
      <c r="G1869" s="344"/>
      <c r="H1869" s="344"/>
      <c r="I1869" s="344"/>
      <c r="J1869" s="344"/>
      <c r="K1869" s="344"/>
      <c r="L1869" s="344"/>
      <c r="M1869" s="344"/>
      <c r="N1869" s="344"/>
      <c r="O1869" s="384"/>
      <c r="P1869" s="59"/>
    </row>
    <row r="1870" spans="2:16" x14ac:dyDescent="0.25">
      <c r="B1870" s="48"/>
      <c r="C1870" s="363"/>
      <c r="D1870" s="359"/>
      <c r="E1870" s="359"/>
      <c r="F1870" s="359"/>
      <c r="G1870" s="359"/>
      <c r="H1870" s="359"/>
      <c r="I1870" s="359"/>
      <c r="J1870" s="359"/>
      <c r="K1870" s="359"/>
      <c r="L1870" s="359"/>
      <c r="M1870" s="359"/>
      <c r="N1870" s="359"/>
      <c r="O1870" s="362"/>
      <c r="P1870" s="59"/>
    </row>
    <row r="1871" spans="2:16" x14ac:dyDescent="0.25">
      <c r="B1871" s="48"/>
      <c r="C1871" s="385"/>
      <c r="D1871" s="342"/>
      <c r="E1871" s="342"/>
      <c r="F1871" s="342"/>
      <c r="G1871" s="342"/>
      <c r="H1871" s="342"/>
      <c r="I1871" s="342"/>
      <c r="J1871" s="342"/>
      <c r="K1871" s="342"/>
      <c r="L1871" s="342"/>
      <c r="M1871" s="342"/>
      <c r="N1871" s="342"/>
      <c r="O1871" s="350"/>
      <c r="P1871" s="59"/>
    </row>
    <row r="1872" spans="2:16" x14ac:dyDescent="0.25">
      <c r="B1872" s="48"/>
      <c r="C1872" s="401" t="s">
        <v>9</v>
      </c>
      <c r="D1872" s="308"/>
      <c r="E1872" s="308"/>
      <c r="F1872" s="308"/>
      <c r="G1872" s="308"/>
      <c r="H1872" s="308"/>
      <c r="I1872" s="308"/>
      <c r="J1872" s="317"/>
      <c r="K1872" s="215" t="s">
        <v>96</v>
      </c>
      <c r="L1872" s="208" t="s">
        <v>11</v>
      </c>
      <c r="M1872" s="394" t="s">
        <v>110</v>
      </c>
      <c r="N1872" s="317"/>
      <c r="O1872" s="24" t="s">
        <v>102</v>
      </c>
      <c r="P1872" s="60"/>
    </row>
    <row r="1873" spans="2:16" x14ac:dyDescent="0.25">
      <c r="B1873" s="48"/>
      <c r="C1873" s="386" t="s">
        <v>217</v>
      </c>
      <c r="D1873" s="297"/>
      <c r="E1873" s="297"/>
      <c r="F1873" s="297"/>
      <c r="G1873" s="297"/>
      <c r="H1873" s="297"/>
      <c r="I1873" s="297"/>
      <c r="J1873" s="298"/>
      <c r="K1873" s="165" t="s">
        <v>20</v>
      </c>
      <c r="L1873" s="250">
        <v>12.6</v>
      </c>
      <c r="M1873" s="360">
        <v>9486.3865000000005</v>
      </c>
      <c r="N1873" s="298"/>
      <c r="O1873" s="245">
        <f>L1873*M1873</f>
        <v>119528.4699</v>
      </c>
      <c r="P1873" s="246"/>
    </row>
    <row r="1874" spans="2:16" x14ac:dyDescent="0.25">
      <c r="B1874" s="48"/>
      <c r="C1874" s="386" t="s">
        <v>218</v>
      </c>
      <c r="D1874" s="297"/>
      <c r="E1874" s="297"/>
      <c r="F1874" s="297"/>
      <c r="G1874" s="297"/>
      <c r="H1874" s="297"/>
      <c r="I1874" s="297"/>
      <c r="J1874" s="298"/>
      <c r="K1874" s="165" t="s">
        <v>192</v>
      </c>
      <c r="L1874" s="250">
        <v>1</v>
      </c>
      <c r="M1874" s="360">
        <v>54921.184999999998</v>
      </c>
      <c r="N1874" s="298"/>
      <c r="O1874" s="245">
        <f>L1874*M1874</f>
        <v>54921.184999999998</v>
      </c>
      <c r="P1874" s="246"/>
    </row>
    <row r="1875" spans="2:16" x14ac:dyDescent="0.25">
      <c r="B1875" s="48"/>
      <c r="C1875" s="408" t="s">
        <v>215</v>
      </c>
      <c r="D1875" s="303"/>
      <c r="E1875" s="303"/>
      <c r="F1875" s="303"/>
      <c r="G1875" s="303"/>
      <c r="H1875" s="303"/>
      <c r="I1875" s="303"/>
      <c r="J1875" s="304"/>
      <c r="K1875" s="185" t="s">
        <v>32</v>
      </c>
      <c r="L1875" s="252">
        <v>1</v>
      </c>
      <c r="M1875" s="417">
        <v>24964.174999999999</v>
      </c>
      <c r="N1875" s="304"/>
      <c r="O1875" s="253">
        <f>L1875*M1875</f>
        <v>24964.174999999999</v>
      </c>
      <c r="P1875" s="246"/>
    </row>
    <row r="1876" spans="2:16" x14ac:dyDescent="0.25">
      <c r="B1876" s="48"/>
      <c r="C1876" s="212" t="s">
        <v>108</v>
      </c>
      <c r="D1876" s="202"/>
      <c r="E1876" s="202"/>
      <c r="F1876" s="202"/>
      <c r="G1876" s="202"/>
      <c r="H1876" s="202"/>
      <c r="I1876" s="202"/>
      <c r="J1876" s="202"/>
      <c r="K1876" s="202"/>
      <c r="L1876" s="202"/>
      <c r="M1876" s="202"/>
      <c r="N1876" s="213"/>
      <c r="O1876" s="254">
        <f>SUM(O1873:O1875)</f>
        <v>199413.82989999998</v>
      </c>
      <c r="P1876" s="246"/>
    </row>
    <row r="1877" spans="2:16" x14ac:dyDescent="0.25">
      <c r="B1877" s="48"/>
      <c r="C1877" s="383" t="s">
        <v>116</v>
      </c>
      <c r="D1877" s="344"/>
      <c r="E1877" s="344"/>
      <c r="F1877" s="344"/>
      <c r="G1877" s="344"/>
      <c r="H1877" s="344"/>
      <c r="I1877" s="344"/>
      <c r="J1877" s="344"/>
      <c r="K1877" s="344"/>
      <c r="L1877" s="344"/>
      <c r="M1877" s="344"/>
      <c r="N1877" s="344"/>
      <c r="O1877" s="384"/>
      <c r="P1877" s="59"/>
    </row>
    <row r="1878" spans="2:16" x14ac:dyDescent="0.25">
      <c r="B1878" s="48"/>
      <c r="C1878" s="363"/>
      <c r="D1878" s="359"/>
      <c r="E1878" s="359"/>
      <c r="F1878" s="359"/>
      <c r="G1878" s="359"/>
      <c r="H1878" s="359"/>
      <c r="I1878" s="359"/>
      <c r="J1878" s="359"/>
      <c r="K1878" s="359"/>
      <c r="L1878" s="359"/>
      <c r="M1878" s="359"/>
      <c r="N1878" s="359"/>
      <c r="O1878" s="362"/>
      <c r="P1878" s="59"/>
    </row>
    <row r="1879" spans="2:16" x14ac:dyDescent="0.25">
      <c r="B1879" s="48"/>
      <c r="C1879" s="385"/>
      <c r="D1879" s="342"/>
      <c r="E1879" s="342"/>
      <c r="F1879" s="342"/>
      <c r="G1879" s="342"/>
      <c r="H1879" s="342"/>
      <c r="I1879" s="342"/>
      <c r="J1879" s="342"/>
      <c r="K1879" s="342"/>
      <c r="L1879" s="342"/>
      <c r="M1879" s="342"/>
      <c r="N1879" s="342"/>
      <c r="O1879" s="350"/>
      <c r="P1879" s="59"/>
    </row>
    <row r="1880" spans="2:16" ht="28.5" customHeight="1" x14ac:dyDescent="0.25">
      <c r="B1880" s="48"/>
      <c r="C1880" s="403" t="s">
        <v>117</v>
      </c>
      <c r="D1880" s="308"/>
      <c r="E1880" s="308"/>
      <c r="F1880" s="308"/>
      <c r="G1880" s="308"/>
      <c r="H1880" s="308"/>
      <c r="I1880" s="308"/>
      <c r="J1880" s="205" t="s">
        <v>118</v>
      </c>
      <c r="K1880" s="28" t="s">
        <v>119</v>
      </c>
      <c r="L1880" s="29" t="s">
        <v>120</v>
      </c>
      <c r="M1880" s="394" t="s">
        <v>121</v>
      </c>
      <c r="N1880" s="317"/>
      <c r="O1880" s="24" t="s">
        <v>102</v>
      </c>
      <c r="P1880" s="60"/>
    </row>
    <row r="1881" spans="2:16" x14ac:dyDescent="0.25">
      <c r="B1881" s="48"/>
      <c r="C1881" s="367" t="s">
        <v>122</v>
      </c>
      <c r="D1881" s="297"/>
      <c r="E1881" s="297"/>
      <c r="F1881" s="297"/>
      <c r="G1881" s="297"/>
      <c r="H1881" s="297"/>
      <c r="I1881" s="297"/>
      <c r="J1881" s="214"/>
      <c r="K1881" s="30"/>
      <c r="L1881" s="214"/>
      <c r="M1881" s="372"/>
      <c r="N1881" s="298"/>
      <c r="O1881" s="245">
        <v>0</v>
      </c>
      <c r="P1881" s="246"/>
    </row>
    <row r="1882" spans="2:16" x14ac:dyDescent="0.25">
      <c r="B1882" s="48"/>
      <c r="C1882" s="396"/>
      <c r="D1882" s="303"/>
      <c r="E1882" s="303"/>
      <c r="F1882" s="303"/>
      <c r="G1882" s="303"/>
      <c r="H1882" s="303"/>
      <c r="I1882" s="303"/>
      <c r="J1882" s="31"/>
      <c r="K1882" s="32"/>
      <c r="L1882" s="31"/>
      <c r="M1882" s="404"/>
      <c r="N1882" s="304"/>
      <c r="O1882" s="255"/>
      <c r="P1882" s="246"/>
    </row>
    <row r="1883" spans="2:16" x14ac:dyDescent="0.25">
      <c r="B1883" s="48"/>
      <c r="C1883" s="212" t="s">
        <v>108</v>
      </c>
      <c r="D1883" s="202"/>
      <c r="E1883" s="202"/>
      <c r="F1883" s="202"/>
      <c r="G1883" s="202"/>
      <c r="H1883" s="202"/>
      <c r="I1883" s="202"/>
      <c r="J1883" s="202"/>
      <c r="K1883" s="202"/>
      <c r="L1883" s="202"/>
      <c r="M1883" s="202"/>
      <c r="N1883" s="213"/>
      <c r="O1883" s="248">
        <f>SUM(O1881:O1882)</f>
        <v>0</v>
      </c>
      <c r="P1883" s="249"/>
    </row>
    <row r="1884" spans="2:16" x14ac:dyDescent="0.25">
      <c r="B1884" s="48"/>
      <c r="C1884" s="383" t="s">
        <v>123</v>
      </c>
      <c r="D1884" s="344"/>
      <c r="E1884" s="344"/>
      <c r="F1884" s="344"/>
      <c r="G1884" s="344"/>
      <c r="H1884" s="344"/>
      <c r="I1884" s="344"/>
      <c r="J1884" s="344"/>
      <c r="K1884" s="344"/>
      <c r="L1884" s="344"/>
      <c r="M1884" s="344"/>
      <c r="N1884" s="344"/>
      <c r="O1884" s="384"/>
      <c r="P1884" s="59"/>
    </row>
    <row r="1885" spans="2:16" x14ac:dyDescent="0.25">
      <c r="B1885" s="48"/>
      <c r="C1885" s="363"/>
      <c r="D1885" s="359"/>
      <c r="E1885" s="359"/>
      <c r="F1885" s="359"/>
      <c r="G1885" s="359"/>
      <c r="H1885" s="359"/>
      <c r="I1885" s="359"/>
      <c r="J1885" s="359"/>
      <c r="K1885" s="359"/>
      <c r="L1885" s="359"/>
      <c r="M1885" s="359"/>
      <c r="N1885" s="359"/>
      <c r="O1885" s="362"/>
      <c r="P1885" s="59"/>
    </row>
    <row r="1886" spans="2:16" x14ac:dyDescent="0.25">
      <c r="B1886" s="48"/>
      <c r="C1886" s="385"/>
      <c r="D1886" s="342"/>
      <c r="E1886" s="342"/>
      <c r="F1886" s="342"/>
      <c r="G1886" s="342"/>
      <c r="H1886" s="342"/>
      <c r="I1886" s="342"/>
      <c r="J1886" s="342"/>
      <c r="K1886" s="342"/>
      <c r="L1886" s="342"/>
      <c r="M1886" s="342"/>
      <c r="N1886" s="342"/>
      <c r="O1886" s="350"/>
      <c r="P1886" s="59"/>
    </row>
    <row r="1887" spans="2:16" ht="28.5" customHeight="1" x14ac:dyDescent="0.25">
      <c r="B1887" s="48"/>
      <c r="C1887" s="403" t="s">
        <v>124</v>
      </c>
      <c r="D1887" s="308"/>
      <c r="E1887" s="308"/>
      <c r="F1887" s="308"/>
      <c r="G1887" s="308"/>
      <c r="H1887" s="308"/>
      <c r="I1887" s="308"/>
      <c r="J1887" s="208" t="s">
        <v>125</v>
      </c>
      <c r="K1887" s="28" t="s">
        <v>126</v>
      </c>
      <c r="L1887" s="205" t="s">
        <v>127</v>
      </c>
      <c r="M1887" s="381" t="s">
        <v>101</v>
      </c>
      <c r="N1887" s="317"/>
      <c r="O1887" s="33" t="s">
        <v>102</v>
      </c>
      <c r="P1887" s="61"/>
    </row>
    <row r="1888" spans="2:16" x14ac:dyDescent="0.25">
      <c r="B1888" s="48"/>
      <c r="C1888" s="395" t="s">
        <v>212</v>
      </c>
      <c r="D1888" s="297"/>
      <c r="E1888" s="297"/>
      <c r="F1888" s="297"/>
      <c r="G1888" s="297"/>
      <c r="H1888" s="297"/>
      <c r="I1888" s="297"/>
      <c r="J1888" s="186">
        <v>120000</v>
      </c>
      <c r="K1888" s="187">
        <v>0.75</v>
      </c>
      <c r="L1888" s="256">
        <f>J1888*(1+K1888)</f>
        <v>210000</v>
      </c>
      <c r="M1888" s="414">
        <v>0.85</v>
      </c>
      <c r="N1888" s="298"/>
      <c r="O1888" s="257">
        <f>IF(M1888=0,0,L1888/M1888)</f>
        <v>247058.82352941178</v>
      </c>
      <c r="P1888" s="258"/>
    </row>
    <row r="1889" spans="2:16" x14ac:dyDescent="0.25">
      <c r="B1889" s="48"/>
      <c r="C1889" s="395" t="s">
        <v>285</v>
      </c>
      <c r="D1889" s="297"/>
      <c r="E1889" s="297"/>
      <c r="F1889" s="297"/>
      <c r="G1889" s="297"/>
      <c r="H1889" s="297"/>
      <c r="I1889" s="297"/>
      <c r="J1889" s="186">
        <v>63000</v>
      </c>
      <c r="K1889" s="187">
        <v>0.75</v>
      </c>
      <c r="L1889" s="256">
        <f>J1889*(1+K1889)</f>
        <v>110250</v>
      </c>
      <c r="M1889" s="414">
        <v>0.85</v>
      </c>
      <c r="N1889" s="298"/>
      <c r="O1889" s="257">
        <f>IF(M1889=0,0,L1889/M1889*0.81)</f>
        <v>105061.76470588236</v>
      </c>
      <c r="P1889" s="258"/>
    </row>
    <row r="1890" spans="2:16" x14ac:dyDescent="0.25">
      <c r="B1890" s="48"/>
      <c r="C1890" s="395"/>
      <c r="D1890" s="297"/>
      <c r="E1890" s="297"/>
      <c r="F1890" s="297"/>
      <c r="G1890" s="297"/>
      <c r="H1890" s="297"/>
      <c r="I1890" s="297"/>
      <c r="J1890" s="251"/>
      <c r="K1890" s="34"/>
      <c r="L1890" s="256"/>
      <c r="M1890" s="388"/>
      <c r="N1890" s="298"/>
      <c r="O1890" s="257"/>
      <c r="P1890" s="258"/>
    </row>
    <row r="1891" spans="2:16" x14ac:dyDescent="0.25">
      <c r="B1891" s="48"/>
      <c r="C1891" s="396"/>
      <c r="D1891" s="303"/>
      <c r="E1891" s="303"/>
      <c r="F1891" s="303"/>
      <c r="G1891" s="303"/>
      <c r="H1891" s="303"/>
      <c r="I1891" s="303"/>
      <c r="J1891" s="31"/>
      <c r="K1891" s="32"/>
      <c r="L1891" s="31"/>
      <c r="M1891" s="404"/>
      <c r="N1891" s="304"/>
      <c r="O1891" s="255"/>
      <c r="P1891" s="246"/>
    </row>
    <row r="1892" spans="2:16" x14ac:dyDescent="0.25">
      <c r="B1892" s="48"/>
      <c r="C1892" s="212" t="s">
        <v>108</v>
      </c>
      <c r="D1892" s="202"/>
      <c r="E1892" s="202"/>
      <c r="F1892" s="202"/>
      <c r="G1892" s="202"/>
      <c r="H1892" s="202"/>
      <c r="I1892" s="202"/>
      <c r="J1892" s="202"/>
      <c r="K1892" s="202"/>
      <c r="L1892" s="202"/>
      <c r="M1892" s="202"/>
      <c r="N1892" s="213"/>
      <c r="O1892" s="254">
        <f>SUM(O1888:O1891)</f>
        <v>352120.58823529416</v>
      </c>
      <c r="P1892" s="246"/>
    </row>
    <row r="1893" spans="2:16" x14ac:dyDescent="0.25">
      <c r="B1893" s="48"/>
      <c r="C1893" s="21"/>
      <c r="O1893" s="22"/>
      <c r="P1893" s="50"/>
    </row>
    <row r="1894" spans="2:16" x14ac:dyDescent="0.25">
      <c r="B1894" s="48"/>
      <c r="C1894" s="397" t="s">
        <v>130</v>
      </c>
      <c r="D1894" s="314"/>
      <c r="E1894" s="314"/>
      <c r="F1894" s="314"/>
      <c r="G1894" s="314"/>
      <c r="H1894" s="314"/>
      <c r="I1894" s="314"/>
      <c r="J1894" s="314"/>
      <c r="K1894" s="314"/>
      <c r="L1894" s="314"/>
      <c r="M1894" s="314"/>
      <c r="N1894" s="398"/>
      <c r="O1894" s="259">
        <f>O1868+O1876+O1883+O1892</f>
        <v>570372.6534294117</v>
      </c>
      <c r="P1894" s="260"/>
    </row>
    <row r="1895" spans="2:16" x14ac:dyDescent="0.25">
      <c r="B1895" s="48"/>
      <c r="C1895" s="383" t="s">
        <v>131</v>
      </c>
      <c r="D1895" s="344"/>
      <c r="E1895" s="344"/>
      <c r="F1895" s="344"/>
      <c r="G1895" s="344"/>
      <c r="H1895" s="344"/>
      <c r="I1895" s="344"/>
      <c r="J1895" s="344"/>
      <c r="K1895" s="344"/>
      <c r="L1895" s="344"/>
      <c r="M1895" s="344"/>
      <c r="N1895" s="344"/>
      <c r="O1895" s="384"/>
      <c r="P1895" s="59"/>
    </row>
    <row r="1896" spans="2:16" x14ac:dyDescent="0.25">
      <c r="B1896" s="48"/>
      <c r="C1896" s="363"/>
      <c r="D1896" s="359"/>
      <c r="E1896" s="359"/>
      <c r="F1896" s="359"/>
      <c r="G1896" s="359"/>
      <c r="H1896" s="359"/>
      <c r="I1896" s="359"/>
      <c r="J1896" s="359"/>
      <c r="K1896" s="359"/>
      <c r="L1896" s="359"/>
      <c r="M1896" s="359"/>
      <c r="N1896" s="359"/>
      <c r="O1896" s="362"/>
      <c r="P1896" s="59"/>
    </row>
    <row r="1897" spans="2:16" x14ac:dyDescent="0.25">
      <c r="B1897" s="48"/>
      <c r="C1897" s="385"/>
      <c r="D1897" s="342"/>
      <c r="E1897" s="342"/>
      <c r="F1897" s="342"/>
      <c r="G1897" s="342"/>
      <c r="H1897" s="342"/>
      <c r="I1897" s="342"/>
      <c r="J1897" s="342"/>
      <c r="K1897" s="342"/>
      <c r="L1897" s="342"/>
      <c r="M1897" s="342"/>
      <c r="N1897" s="342"/>
      <c r="O1897" s="350"/>
      <c r="P1897" s="59"/>
    </row>
    <row r="1898" spans="2:16" x14ac:dyDescent="0.25">
      <c r="B1898" s="48"/>
      <c r="C1898" s="403" t="s">
        <v>132</v>
      </c>
      <c r="D1898" s="308"/>
      <c r="E1898" s="308"/>
      <c r="F1898" s="308"/>
      <c r="G1898" s="308"/>
      <c r="H1898" s="308"/>
      <c r="I1898" s="308"/>
      <c r="J1898" s="168"/>
      <c r="K1898" s="169"/>
      <c r="L1898" s="205" t="s">
        <v>133</v>
      </c>
      <c r="M1898" s="381" t="s">
        <v>134</v>
      </c>
      <c r="N1898" s="317"/>
      <c r="O1898" s="35"/>
      <c r="P1898" s="61"/>
    </row>
    <row r="1899" spans="2:16" x14ac:dyDescent="0.25">
      <c r="B1899" s="48"/>
      <c r="C1899" s="367" t="s">
        <v>135</v>
      </c>
      <c r="D1899" s="297"/>
      <c r="E1899" s="297"/>
      <c r="F1899" s="297"/>
      <c r="G1899" s="297"/>
      <c r="H1899" s="297"/>
      <c r="I1899" s="297"/>
      <c r="J1899" s="261"/>
      <c r="K1899" s="36"/>
      <c r="L1899" s="188">
        <f>'PRESUPUESTO OFICIAL (Entidad)'!$K$68</f>
        <v>0.23201877683023656</v>
      </c>
      <c r="M1899" s="357">
        <f>L1899*$O$1894</f>
        <v>132337.16538610854</v>
      </c>
      <c r="N1899" s="298"/>
      <c r="O1899" s="262"/>
      <c r="P1899" s="263"/>
    </row>
    <row r="1900" spans="2:16" x14ac:dyDescent="0.25">
      <c r="B1900" s="48"/>
      <c r="C1900" s="25" t="s">
        <v>136</v>
      </c>
      <c r="D1900" s="26"/>
      <c r="E1900" s="26"/>
      <c r="F1900" s="26"/>
      <c r="G1900" s="26"/>
      <c r="H1900" s="26"/>
      <c r="I1900" s="26"/>
      <c r="J1900" s="261"/>
      <c r="K1900" s="36"/>
      <c r="L1900" s="188">
        <f>'PRESUPUESTO OFICIAL (Entidad)'!$K$69</f>
        <v>0.01</v>
      </c>
      <c r="M1900" s="357">
        <f>L1900*$O$1894</f>
        <v>5703.7265342941173</v>
      </c>
      <c r="N1900" s="298"/>
      <c r="O1900" s="262"/>
      <c r="P1900" s="263"/>
    </row>
    <row r="1901" spans="2:16" x14ac:dyDescent="0.25">
      <c r="B1901" s="48"/>
      <c r="C1901" s="209" t="s">
        <v>137</v>
      </c>
      <c r="D1901" s="167"/>
      <c r="E1901" s="167"/>
      <c r="F1901" s="167"/>
      <c r="G1901" s="167"/>
      <c r="H1901" s="167"/>
      <c r="I1901" s="167"/>
      <c r="J1901" s="264"/>
      <c r="K1901" s="37"/>
      <c r="L1901" s="188">
        <f>'PRESUPUESTO OFICIAL (Entidad)'!$K$70</f>
        <v>2.5000000000000001E-2</v>
      </c>
      <c r="M1901" s="368">
        <f>L1901*$O$1894</f>
        <v>14259.316335735293</v>
      </c>
      <c r="N1901" s="304"/>
      <c r="O1901" s="262"/>
      <c r="P1901" s="263"/>
    </row>
    <row r="1902" spans="2:16" x14ac:dyDescent="0.25">
      <c r="B1902" s="48"/>
      <c r="C1902" s="419" t="s">
        <v>108</v>
      </c>
      <c r="D1902" s="314"/>
      <c r="E1902" s="314"/>
      <c r="F1902" s="314"/>
      <c r="G1902" s="314"/>
      <c r="H1902" s="314"/>
      <c r="I1902" s="314"/>
      <c r="J1902" s="314"/>
      <c r="K1902" s="314"/>
      <c r="L1902" s="314"/>
      <c r="M1902" s="314"/>
      <c r="N1902" s="398"/>
      <c r="O1902" s="265">
        <f>SUM(M1899:M1901)</f>
        <v>152300.20825613794</v>
      </c>
      <c r="P1902" s="266"/>
    </row>
    <row r="1903" spans="2:16" x14ac:dyDescent="0.25">
      <c r="B1903" s="48"/>
      <c r="C1903" s="21"/>
      <c r="O1903" s="22"/>
      <c r="P1903" s="50"/>
    </row>
    <row r="1904" spans="2:16" x14ac:dyDescent="0.25">
      <c r="B1904" s="48"/>
      <c r="C1904" s="397" t="s">
        <v>138</v>
      </c>
      <c r="D1904" s="314"/>
      <c r="E1904" s="314"/>
      <c r="F1904" s="314"/>
      <c r="G1904" s="314"/>
      <c r="H1904" s="314"/>
      <c r="I1904" s="314"/>
      <c r="J1904" s="314"/>
      <c r="K1904" s="314"/>
      <c r="L1904" s="314"/>
      <c r="M1904" s="314"/>
      <c r="N1904" s="398"/>
      <c r="O1904" s="267">
        <f>ROUND(O1894+O1902,0)</f>
        <v>722673</v>
      </c>
      <c r="P1904" s="266"/>
    </row>
    <row r="1905" spans="2:16" x14ac:dyDescent="0.25">
      <c r="B1905" s="48"/>
      <c r="C1905" s="18"/>
      <c r="D1905" s="19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  <c r="O1905" s="20"/>
      <c r="P1905" s="50"/>
    </row>
    <row r="1906" spans="2:16" x14ac:dyDescent="0.25">
      <c r="B1906" s="48"/>
      <c r="C1906" s="21"/>
      <c r="O1906" s="22"/>
      <c r="P1906" s="50"/>
    </row>
    <row r="1907" spans="2:16" x14ac:dyDescent="0.25">
      <c r="B1907" s="48"/>
      <c r="C1907" s="21"/>
      <c r="O1907" s="22"/>
      <c r="P1907" s="50"/>
    </row>
    <row r="1908" spans="2:16" x14ac:dyDescent="0.25">
      <c r="B1908" s="48"/>
      <c r="C1908" s="21"/>
      <c r="H1908" s="38" t="s">
        <v>139</v>
      </c>
      <c r="I1908" s="38"/>
      <c r="J1908" s="38"/>
      <c r="K1908" s="38"/>
      <c r="O1908" s="22"/>
      <c r="P1908" s="50"/>
    </row>
    <row r="1909" spans="2:16" x14ac:dyDescent="0.25">
      <c r="B1909" s="48"/>
      <c r="C1909" s="21"/>
      <c r="H1909" s="38" t="s">
        <v>140</v>
      </c>
      <c r="O1909" s="22"/>
      <c r="P1909" s="50"/>
    </row>
    <row r="1910" spans="2:16" x14ac:dyDescent="0.25">
      <c r="B1910" s="48"/>
      <c r="C1910" s="21"/>
      <c r="H1910" s="38" t="s">
        <v>141</v>
      </c>
      <c r="O1910" s="22"/>
      <c r="P1910" s="50"/>
    </row>
    <row r="1911" spans="2:16" x14ac:dyDescent="0.25">
      <c r="B1911" s="48"/>
      <c r="C1911" s="9"/>
      <c r="D1911" s="39"/>
      <c r="E1911" s="39"/>
      <c r="F1911" s="39"/>
      <c r="G1911" s="39"/>
      <c r="H1911" s="38" t="s">
        <v>142</v>
      </c>
      <c r="I1911" s="39"/>
      <c r="J1911" s="39"/>
      <c r="K1911" s="39"/>
      <c r="L1911" s="39"/>
      <c r="M1911" s="39"/>
      <c r="N1911" s="39"/>
      <c r="O1911" s="40"/>
      <c r="P1911" s="55"/>
    </row>
    <row r="1912" spans="2:16" x14ac:dyDescent="0.25">
      <c r="B1912" s="48"/>
      <c r="C1912" s="21"/>
      <c r="H1912" s="204" t="s">
        <v>143</v>
      </c>
      <c r="O1912" s="22"/>
      <c r="P1912" s="50"/>
    </row>
    <row r="1913" spans="2:16" x14ac:dyDescent="0.25">
      <c r="B1913" s="48"/>
      <c r="C1913" s="41" t="s">
        <v>144</v>
      </c>
      <c r="D1913" s="166"/>
      <c r="E1913" s="166"/>
      <c r="F1913" s="166"/>
      <c r="G1913" s="166"/>
      <c r="H1913" s="166"/>
      <c r="I1913" s="166"/>
      <c r="J1913" s="166"/>
      <c r="K1913" s="166"/>
      <c r="L1913" s="166"/>
      <c r="M1913" s="166"/>
      <c r="N1913" s="166"/>
      <c r="O1913" s="42"/>
      <c r="P1913" s="50"/>
    </row>
    <row r="1914" spans="2:16" x14ac:dyDescent="0.25">
      <c r="B1914" s="48"/>
      <c r="C1914" s="374"/>
      <c r="D1914" s="297"/>
      <c r="E1914" s="297"/>
      <c r="F1914" s="297"/>
      <c r="G1914" s="297"/>
      <c r="H1914" s="297"/>
      <c r="I1914" s="297"/>
      <c r="J1914" s="297"/>
      <c r="K1914" s="297"/>
      <c r="L1914" s="297"/>
      <c r="M1914" s="297"/>
      <c r="N1914" s="297"/>
      <c r="O1914" s="355"/>
      <c r="P1914" s="55"/>
    </row>
    <row r="1915" spans="2:16" x14ac:dyDescent="0.25">
      <c r="B1915" s="48"/>
      <c r="C1915" s="374"/>
      <c r="D1915" s="297"/>
      <c r="E1915" s="297"/>
      <c r="F1915" s="297"/>
      <c r="G1915" s="297"/>
      <c r="H1915" s="297"/>
      <c r="I1915" s="297"/>
      <c r="J1915" s="297"/>
      <c r="K1915" s="297"/>
      <c r="L1915" s="297"/>
      <c r="M1915" s="297"/>
      <c r="N1915" s="297"/>
      <c r="O1915" s="355"/>
      <c r="P1915" s="55"/>
    </row>
    <row r="1916" spans="2:16" x14ac:dyDescent="0.25">
      <c r="B1916" s="48"/>
      <c r="C1916" s="9"/>
      <c r="D1916" s="39"/>
      <c r="E1916" s="39"/>
      <c r="F1916" s="39"/>
      <c r="G1916" s="39"/>
      <c r="H1916" s="39"/>
      <c r="I1916" s="39"/>
      <c r="J1916" s="39"/>
      <c r="K1916" s="39"/>
      <c r="L1916" s="39"/>
      <c r="M1916" s="39"/>
      <c r="N1916" s="39"/>
      <c r="O1916" s="40"/>
      <c r="P1916" s="55"/>
    </row>
    <row r="1917" spans="2:16" x14ac:dyDescent="0.25">
      <c r="B1917" s="48"/>
      <c r="C1917" s="43" t="s">
        <v>145</v>
      </c>
      <c r="D1917" s="39"/>
      <c r="E1917" s="39"/>
      <c r="F1917" s="39"/>
      <c r="G1917" s="39"/>
      <c r="H1917" s="39"/>
      <c r="I1917" s="39"/>
      <c r="J1917" s="39"/>
      <c r="K1917" s="39"/>
      <c r="L1917" s="39"/>
      <c r="M1917" s="39"/>
      <c r="N1917" s="39"/>
      <c r="O1917" s="40"/>
      <c r="P1917" s="55"/>
    </row>
    <row r="1918" spans="2:16" ht="12.75" customHeight="1" x14ac:dyDescent="0.25">
      <c r="B1918" s="48"/>
      <c r="C1918" s="366" t="s">
        <v>146</v>
      </c>
      <c r="D1918" s="359"/>
      <c r="E1918" s="359"/>
      <c r="F1918" s="359"/>
      <c r="G1918" s="359"/>
      <c r="H1918" s="359"/>
      <c r="I1918" s="359"/>
      <c r="J1918" s="359"/>
      <c r="K1918" s="359"/>
      <c r="L1918" s="359"/>
      <c r="M1918" s="359"/>
      <c r="N1918" s="359"/>
      <c r="O1918" s="362"/>
      <c r="P1918" s="62"/>
    </row>
    <row r="1919" spans="2:16" ht="28.5" customHeight="1" x14ac:dyDescent="0.25">
      <c r="B1919" s="48"/>
      <c r="C1919" s="363"/>
      <c r="D1919" s="359"/>
      <c r="E1919" s="359"/>
      <c r="F1919" s="359"/>
      <c r="G1919" s="359"/>
      <c r="H1919" s="359"/>
      <c r="I1919" s="359"/>
      <c r="J1919" s="359"/>
      <c r="K1919" s="359"/>
      <c r="L1919" s="359"/>
      <c r="M1919" s="359"/>
      <c r="N1919" s="359"/>
      <c r="O1919" s="362"/>
      <c r="P1919" s="62"/>
    </row>
    <row r="1920" spans="2:16" ht="12.9" customHeight="1" x14ac:dyDescent="0.25">
      <c r="B1920" s="48"/>
      <c r="C1920" s="361" t="s">
        <v>147</v>
      </c>
      <c r="D1920" s="359"/>
      <c r="E1920" s="359"/>
      <c r="F1920" s="359"/>
      <c r="G1920" s="359"/>
      <c r="H1920" s="359"/>
      <c r="I1920" s="359"/>
      <c r="J1920" s="359"/>
      <c r="K1920" s="359"/>
      <c r="L1920" s="359"/>
      <c r="M1920" s="359"/>
      <c r="N1920" s="359"/>
      <c r="O1920" s="362"/>
      <c r="P1920" s="62"/>
    </row>
    <row r="1921" spans="2:16" ht="32.25" customHeight="1" x14ac:dyDescent="0.25">
      <c r="B1921" s="48"/>
      <c r="C1921" s="363"/>
      <c r="D1921" s="359"/>
      <c r="E1921" s="359"/>
      <c r="F1921" s="359"/>
      <c r="G1921" s="359"/>
      <c r="H1921" s="359"/>
      <c r="I1921" s="359"/>
      <c r="J1921" s="359"/>
      <c r="K1921" s="359"/>
      <c r="L1921" s="359"/>
      <c r="M1921" s="359"/>
      <c r="N1921" s="359"/>
      <c r="O1921" s="362"/>
      <c r="P1921" s="62"/>
    </row>
    <row r="1922" spans="2:16" x14ac:dyDescent="0.25">
      <c r="B1922" s="48"/>
      <c r="C1922" s="9"/>
      <c r="D1922" s="39"/>
      <c r="E1922" s="39"/>
      <c r="F1922" s="39"/>
      <c r="G1922" s="39"/>
      <c r="H1922" s="39"/>
      <c r="I1922" s="39"/>
      <c r="J1922" s="39"/>
      <c r="K1922" s="39"/>
      <c r="L1922" s="39"/>
      <c r="M1922" s="39"/>
      <c r="N1922" s="39"/>
      <c r="O1922" s="40"/>
      <c r="P1922" s="55"/>
    </row>
    <row r="1923" spans="2:16" x14ac:dyDescent="0.25">
      <c r="B1923" s="48"/>
      <c r="C1923" s="21"/>
      <c r="H1923" s="38" t="s">
        <v>139</v>
      </c>
      <c r="O1923" s="22"/>
      <c r="P1923" s="50"/>
    </row>
    <row r="1924" spans="2:16" x14ac:dyDescent="0.25">
      <c r="B1924" s="48"/>
      <c r="C1924" s="21"/>
      <c r="H1924" s="204" t="s">
        <v>140</v>
      </c>
      <c r="I1924" s="26"/>
      <c r="J1924" s="26"/>
      <c r="K1924" s="26"/>
      <c r="O1924" s="22"/>
      <c r="P1924" s="50"/>
    </row>
    <row r="1925" spans="2:16" x14ac:dyDescent="0.25">
      <c r="B1925" s="48"/>
      <c r="C1925" s="21"/>
      <c r="H1925" s="204" t="s">
        <v>148</v>
      </c>
      <c r="I1925" s="216"/>
      <c r="J1925" s="216"/>
      <c r="K1925" s="216"/>
      <c r="O1925" s="22"/>
      <c r="P1925" s="50"/>
    </row>
    <row r="1926" spans="2:16" x14ac:dyDescent="0.25">
      <c r="B1926" s="48"/>
      <c r="C1926" s="44"/>
      <c r="D1926" s="39"/>
      <c r="E1926" s="39"/>
      <c r="F1926" s="39"/>
      <c r="G1926" s="39"/>
      <c r="H1926" s="204" t="s">
        <v>142</v>
      </c>
      <c r="L1926" s="39"/>
      <c r="M1926" s="39"/>
      <c r="N1926" s="39"/>
      <c r="O1926" s="40"/>
      <c r="P1926" s="55"/>
    </row>
    <row r="1927" spans="2:16" ht="17.25" customHeight="1" x14ac:dyDescent="0.25">
      <c r="B1927" s="48"/>
      <c r="C1927" s="44"/>
      <c r="D1927" s="216"/>
      <c r="E1927" s="216"/>
      <c r="K1927" s="409"/>
      <c r="L1927" s="359"/>
      <c r="M1927" s="359"/>
      <c r="N1927" s="359"/>
      <c r="O1927" s="362"/>
      <c r="P1927" s="63"/>
    </row>
    <row r="1928" spans="2:16" ht="18.75" customHeight="1" x14ac:dyDescent="0.25">
      <c r="B1928" s="48"/>
      <c r="C1928" s="420"/>
      <c r="D1928" s="342"/>
      <c r="E1928" s="342"/>
      <c r="F1928" s="32"/>
      <c r="G1928" s="32"/>
      <c r="H1928" s="32"/>
      <c r="I1928" s="32"/>
      <c r="J1928" s="32"/>
      <c r="K1928" s="342"/>
      <c r="L1928" s="342"/>
      <c r="M1928" s="342"/>
      <c r="N1928" s="342"/>
      <c r="O1928" s="350"/>
      <c r="P1928" s="63"/>
    </row>
    <row r="1929" spans="2:16" x14ac:dyDescent="0.25">
      <c r="B1929" s="64"/>
      <c r="C1929" s="65"/>
      <c r="D1929" s="65"/>
      <c r="E1929" s="65"/>
      <c r="F1929" s="65"/>
      <c r="G1929" s="65"/>
      <c r="H1929" s="65"/>
      <c r="I1929" s="65"/>
      <c r="J1929" s="65"/>
      <c r="K1929" s="65"/>
      <c r="L1929" s="65"/>
      <c r="M1929" s="65"/>
      <c r="N1929" s="65"/>
      <c r="O1929" s="65"/>
      <c r="P1929" s="66"/>
    </row>
    <row r="1931" spans="2:16" x14ac:dyDescent="0.25">
      <c r="B1931" s="45"/>
      <c r="C1931" s="46"/>
      <c r="D1931" s="46"/>
      <c r="E1931" s="46"/>
      <c r="F1931" s="46"/>
      <c r="G1931" s="46"/>
      <c r="H1931" s="46"/>
      <c r="I1931" s="46"/>
      <c r="J1931" s="46"/>
      <c r="K1931" s="46"/>
      <c r="L1931" s="46"/>
      <c r="M1931" s="46"/>
      <c r="N1931" s="46"/>
      <c r="O1931" s="46"/>
      <c r="P1931" s="47"/>
    </row>
    <row r="1932" spans="2:16" ht="48" customHeight="1" x14ac:dyDescent="0.25">
      <c r="B1932" s="48"/>
      <c r="C1932" s="410" t="s">
        <v>80</v>
      </c>
      <c r="D1932" s="297"/>
      <c r="E1932" s="297"/>
      <c r="F1932" s="297"/>
      <c r="G1932" s="297"/>
      <c r="H1932" s="297"/>
      <c r="I1932" s="297"/>
      <c r="J1932" s="297"/>
      <c r="K1932" s="297"/>
      <c r="L1932" s="297"/>
      <c r="M1932" s="297"/>
      <c r="N1932" s="297"/>
      <c r="O1932" s="298"/>
      <c r="P1932" s="49"/>
    </row>
    <row r="1933" spans="2:16" x14ac:dyDescent="0.25">
      <c r="B1933" s="48"/>
      <c r="P1933" s="50"/>
    </row>
    <row r="1934" spans="2:16" x14ac:dyDescent="0.25">
      <c r="B1934" s="48"/>
      <c r="C1934" s="399"/>
      <c r="D1934" s="416"/>
      <c r="E1934" s="344"/>
      <c r="F1934" s="344"/>
      <c r="G1934" s="344"/>
      <c r="H1934" s="344"/>
      <c r="I1934" s="344"/>
      <c r="J1934" s="344"/>
      <c r="K1934" s="345"/>
      <c r="L1934" s="402"/>
      <c r="M1934" s="344"/>
      <c r="N1934" s="344"/>
      <c r="O1934" s="384"/>
      <c r="P1934" s="51"/>
    </row>
    <row r="1935" spans="2:16" x14ac:dyDescent="0.25">
      <c r="B1935" s="48"/>
      <c r="C1935" s="400"/>
      <c r="D1935" s="358" t="s">
        <v>81</v>
      </c>
      <c r="E1935" s="359"/>
      <c r="F1935" s="359"/>
      <c r="G1935" s="359"/>
      <c r="H1935" s="359"/>
      <c r="I1935" s="359"/>
      <c r="J1935" s="359"/>
      <c r="K1935" s="353"/>
      <c r="L1935" s="378"/>
      <c r="M1935" s="311"/>
      <c r="N1935" s="311"/>
      <c r="O1935" s="348"/>
      <c r="P1935" s="51"/>
    </row>
    <row r="1936" spans="2:16" x14ac:dyDescent="0.25">
      <c r="B1936" s="48"/>
      <c r="C1936" s="400"/>
      <c r="D1936" s="358"/>
      <c r="E1936" s="359"/>
      <c r="F1936" s="359"/>
      <c r="G1936" s="359"/>
      <c r="H1936" s="359"/>
      <c r="I1936" s="359"/>
      <c r="J1936" s="359"/>
      <c r="K1936" s="353"/>
      <c r="L1936" s="382" t="s">
        <v>82</v>
      </c>
      <c r="M1936" s="375"/>
      <c r="N1936" s="376"/>
      <c r="O1936" s="377"/>
      <c r="P1936" s="51"/>
    </row>
    <row r="1937" spans="2:16" x14ac:dyDescent="0.25">
      <c r="B1937" s="48"/>
      <c r="C1937" s="400"/>
      <c r="D1937" s="358" t="s">
        <v>83</v>
      </c>
      <c r="E1937" s="359"/>
      <c r="F1937" s="359"/>
      <c r="G1937" s="359"/>
      <c r="H1937" s="359"/>
      <c r="I1937" s="359"/>
      <c r="J1937" s="359"/>
      <c r="K1937" s="353"/>
      <c r="L1937" s="325"/>
      <c r="M1937" s="378"/>
      <c r="N1937" s="311"/>
      <c r="O1937" s="348"/>
      <c r="P1937" s="52"/>
    </row>
    <row r="1938" spans="2:16" ht="12.75" customHeight="1" x14ac:dyDescent="0.25">
      <c r="B1938" s="48"/>
      <c r="C1938" s="400"/>
      <c r="D1938" s="389"/>
      <c r="E1938" s="359"/>
      <c r="F1938" s="359"/>
      <c r="G1938" s="359"/>
      <c r="H1938" s="359"/>
      <c r="I1938" s="359"/>
      <c r="J1938" s="359"/>
      <c r="K1938" s="353"/>
      <c r="L1938" s="379" t="s">
        <v>84</v>
      </c>
      <c r="M1938" s="379">
        <v>22</v>
      </c>
      <c r="N1938" s="379" t="s">
        <v>85</v>
      </c>
      <c r="O1938" s="364">
        <v>26</v>
      </c>
      <c r="P1938" s="51"/>
    </row>
    <row r="1939" spans="2:16" x14ac:dyDescent="0.25">
      <c r="B1939" s="48"/>
      <c r="C1939" s="400"/>
      <c r="D1939" s="390"/>
      <c r="E1939" s="359"/>
      <c r="F1939" s="359"/>
      <c r="G1939" s="359"/>
      <c r="H1939" s="359"/>
      <c r="I1939" s="359"/>
      <c r="J1939" s="359"/>
      <c r="K1939" s="353"/>
      <c r="L1939" s="380"/>
      <c r="M1939" s="380"/>
      <c r="N1939" s="380"/>
      <c r="O1939" s="365"/>
      <c r="P1939" s="51"/>
    </row>
    <row r="1940" spans="2:16" x14ac:dyDescent="0.25">
      <c r="B1940" s="48"/>
      <c r="C1940" s="400"/>
      <c r="D1940" s="358" t="s">
        <v>86</v>
      </c>
      <c r="E1940" s="359"/>
      <c r="F1940" s="359"/>
      <c r="G1940" s="359"/>
      <c r="H1940" s="359"/>
      <c r="I1940" s="359"/>
      <c r="J1940" s="359"/>
      <c r="K1940" s="353"/>
      <c r="L1940" s="380"/>
      <c r="M1940" s="380"/>
      <c r="N1940" s="380"/>
      <c r="O1940" s="365"/>
      <c r="P1940" s="51"/>
    </row>
    <row r="1941" spans="2:16" x14ac:dyDescent="0.25">
      <c r="B1941" s="48"/>
      <c r="C1941" s="1"/>
      <c r="D1941" s="2"/>
      <c r="E1941" s="2"/>
      <c r="F1941" s="2"/>
      <c r="G1941" s="2"/>
      <c r="H1941" s="2"/>
      <c r="I1941" s="2"/>
      <c r="J1941" s="2"/>
      <c r="K1941" s="2"/>
      <c r="L1941" s="2"/>
      <c r="M1941" s="3"/>
      <c r="N1941" s="3"/>
      <c r="O1941" s="4"/>
      <c r="P1941" s="53"/>
    </row>
    <row r="1942" spans="2:16" x14ac:dyDescent="0.25">
      <c r="B1942" s="48"/>
      <c r="C1942" s="5"/>
      <c r="D1942" s="171"/>
      <c r="E1942" s="171"/>
      <c r="F1942" s="171"/>
      <c r="G1942" s="171"/>
      <c r="H1942" s="171"/>
      <c r="I1942" s="171"/>
      <c r="J1942" s="171"/>
      <c r="K1942" s="171"/>
      <c r="L1942" s="6" t="s">
        <v>87</v>
      </c>
      <c r="M1942" s="7" t="s">
        <v>88</v>
      </c>
      <c r="N1942" s="7" t="s">
        <v>89</v>
      </c>
      <c r="O1942" s="8" t="s">
        <v>90</v>
      </c>
      <c r="P1942" s="52"/>
    </row>
    <row r="1943" spans="2:16" x14ac:dyDescent="0.25">
      <c r="B1943" s="48"/>
      <c r="C1943" s="9"/>
      <c r="D1943" s="170"/>
      <c r="E1943" s="170"/>
      <c r="F1943" s="170"/>
      <c r="G1943" s="170"/>
      <c r="H1943" s="170"/>
      <c r="I1943" s="170"/>
      <c r="J1943" s="170"/>
      <c r="K1943" s="170"/>
      <c r="L1943" s="10"/>
      <c r="M1943" s="11"/>
      <c r="N1943" s="11"/>
      <c r="O1943" s="12"/>
      <c r="P1943" s="54"/>
    </row>
    <row r="1944" spans="2:16" ht="18" customHeight="1" x14ac:dyDescent="0.25">
      <c r="B1944" s="48"/>
      <c r="C1944" s="391" t="s">
        <v>91</v>
      </c>
      <c r="D1944" s="359"/>
      <c r="E1944" s="359"/>
      <c r="F1944" s="359"/>
      <c r="G1944" s="170" t="s">
        <v>92</v>
      </c>
      <c r="H1944" s="170"/>
      <c r="I1944" s="170" t="s">
        <v>93</v>
      </c>
      <c r="K1944" s="170"/>
      <c r="L1944" s="10"/>
      <c r="O1944" s="13"/>
      <c r="P1944" s="54"/>
    </row>
    <row r="1945" spans="2:16" x14ac:dyDescent="0.25">
      <c r="B1945" s="48"/>
      <c r="C1945" s="14"/>
      <c r="D1945" s="15"/>
      <c r="E1945" s="15"/>
      <c r="F1945" s="15"/>
      <c r="G1945" s="15"/>
      <c r="H1945" s="15"/>
      <c r="I1945" s="15"/>
      <c r="J1945" s="15"/>
      <c r="K1945" s="15"/>
      <c r="L1945" s="15"/>
      <c r="M1945" s="15"/>
      <c r="N1945" s="15"/>
      <c r="O1945" s="16"/>
      <c r="P1945" s="55"/>
    </row>
    <row r="1946" spans="2:16" x14ac:dyDescent="0.25">
      <c r="B1946" s="48"/>
      <c r="C1946" s="209"/>
      <c r="D1946" s="167"/>
      <c r="E1946" s="167"/>
      <c r="F1946" s="167"/>
      <c r="G1946" s="167"/>
      <c r="H1946" s="167"/>
      <c r="I1946" s="167"/>
      <c r="J1946" s="167"/>
      <c r="K1946" s="167"/>
      <c r="L1946" s="167"/>
      <c r="M1946" s="167"/>
      <c r="N1946" s="167"/>
      <c r="O1946" s="17"/>
      <c r="P1946" s="50"/>
    </row>
    <row r="1947" spans="2:16" x14ac:dyDescent="0.25">
      <c r="B1947" s="48"/>
      <c r="C1947" s="18"/>
      <c r="D1947" s="19"/>
      <c r="E1947" s="19"/>
      <c r="F1947" s="19"/>
      <c r="G1947" s="19"/>
      <c r="H1947" s="19"/>
      <c r="K1947" s="19"/>
      <c r="L1947" s="19"/>
      <c r="M1947" s="19"/>
      <c r="N1947" s="19"/>
      <c r="O1947" s="20"/>
      <c r="P1947" s="50"/>
    </row>
    <row r="1948" spans="2:16" x14ac:dyDescent="0.25">
      <c r="B1948" s="48"/>
      <c r="C1948" s="411" t="s">
        <v>94</v>
      </c>
      <c r="D1948" s="412"/>
      <c r="E1948" s="412"/>
      <c r="F1948" s="412"/>
      <c r="G1948" s="412"/>
      <c r="H1948" s="412"/>
      <c r="I1948" s="412"/>
      <c r="J1948" s="412"/>
      <c r="K1948" s="412"/>
      <c r="L1948" s="412"/>
      <c r="M1948" s="412"/>
      <c r="N1948" s="412"/>
      <c r="O1948" s="413"/>
      <c r="P1948" s="56"/>
    </row>
    <row r="1949" spans="2:16" x14ac:dyDescent="0.25">
      <c r="B1949" s="48"/>
      <c r="C1949" s="21"/>
      <c r="O1949" s="22"/>
      <c r="P1949" s="50"/>
    </row>
    <row r="1950" spans="2:16" x14ac:dyDescent="0.25">
      <c r="B1950" s="48"/>
      <c r="C1950" s="206" t="s">
        <v>95</v>
      </c>
      <c r="D1950" s="418" t="s">
        <v>9</v>
      </c>
      <c r="E1950" s="308"/>
      <c r="F1950" s="308"/>
      <c r="G1950" s="308"/>
      <c r="H1950" s="308"/>
      <c r="I1950" s="308"/>
      <c r="J1950" s="308"/>
      <c r="K1950" s="308"/>
      <c r="L1950" s="309"/>
      <c r="M1950" s="415" t="s">
        <v>96</v>
      </c>
      <c r="N1950" s="309"/>
      <c r="O1950" s="206" t="s">
        <v>11</v>
      </c>
      <c r="P1950" s="57"/>
    </row>
    <row r="1951" spans="2:16" ht="30" customHeight="1" x14ac:dyDescent="0.25">
      <c r="B1951" s="48"/>
      <c r="C1951" s="210">
        <f>'PRESUPUESTO OFICIAL (Entidad)'!D47</f>
        <v>7.1</v>
      </c>
      <c r="D1951" s="406" t="str">
        <f>'PRESUPUESTO OFICIAL (Entidad)'!G47</f>
        <v>Punto de energía completo con conducción, cableado, caja y toma</v>
      </c>
      <c r="E1951" s="303"/>
      <c r="F1951" s="303"/>
      <c r="G1951" s="303"/>
      <c r="H1951" s="303"/>
      <c r="I1951" s="303"/>
      <c r="J1951" s="303"/>
      <c r="K1951" s="303"/>
      <c r="L1951" s="371"/>
      <c r="M1951" s="370" t="str">
        <f>'PRESUPUESTO OFICIAL (Entidad)'!H47</f>
        <v>pto</v>
      </c>
      <c r="N1951" s="371"/>
      <c r="O1951" s="23">
        <f>'PRESUPUESTO OFICIAL (Entidad)'!I47</f>
        <v>4</v>
      </c>
      <c r="P1951" s="58"/>
    </row>
    <row r="1952" spans="2:16" x14ac:dyDescent="0.25">
      <c r="B1952" s="48"/>
      <c r="C1952" s="383" t="s">
        <v>97</v>
      </c>
      <c r="D1952" s="344"/>
      <c r="E1952" s="344"/>
      <c r="F1952" s="344"/>
      <c r="G1952" s="344"/>
      <c r="H1952" s="344"/>
      <c r="I1952" s="344"/>
      <c r="J1952" s="344"/>
      <c r="K1952" s="344"/>
      <c r="L1952" s="344"/>
      <c r="M1952" s="344"/>
      <c r="N1952" s="344"/>
      <c r="O1952" s="384"/>
      <c r="P1952" s="59"/>
    </row>
    <row r="1953" spans="2:16" x14ac:dyDescent="0.25">
      <c r="B1953" s="48"/>
      <c r="C1953" s="363"/>
      <c r="D1953" s="359"/>
      <c r="E1953" s="359"/>
      <c r="F1953" s="359"/>
      <c r="G1953" s="359"/>
      <c r="H1953" s="359"/>
      <c r="I1953" s="359"/>
      <c r="J1953" s="359"/>
      <c r="K1953" s="359"/>
      <c r="L1953" s="359"/>
      <c r="M1953" s="359"/>
      <c r="N1953" s="359"/>
      <c r="O1953" s="362"/>
      <c r="P1953" s="59"/>
    </row>
    <row r="1954" spans="2:16" x14ac:dyDescent="0.25">
      <c r="B1954" s="48"/>
      <c r="C1954" s="385"/>
      <c r="D1954" s="342"/>
      <c r="E1954" s="342"/>
      <c r="F1954" s="342"/>
      <c r="G1954" s="342"/>
      <c r="H1954" s="342"/>
      <c r="I1954" s="342"/>
      <c r="J1954" s="342"/>
      <c r="K1954" s="342"/>
      <c r="L1954" s="342"/>
      <c r="M1954" s="342"/>
      <c r="N1954" s="342"/>
      <c r="O1954" s="350"/>
      <c r="P1954" s="59"/>
    </row>
    <row r="1955" spans="2:16" x14ac:dyDescent="0.25">
      <c r="B1955" s="48"/>
      <c r="C1955" s="401" t="s">
        <v>9</v>
      </c>
      <c r="D1955" s="308"/>
      <c r="E1955" s="308"/>
      <c r="F1955" s="308"/>
      <c r="G1955" s="317"/>
      <c r="H1955" s="387" t="s">
        <v>98</v>
      </c>
      <c r="I1955" s="308"/>
      <c r="J1955" s="405" t="s">
        <v>99</v>
      </c>
      <c r="K1955" s="312"/>
      <c r="L1955" s="208" t="s">
        <v>100</v>
      </c>
      <c r="M1955" s="394" t="s">
        <v>101</v>
      </c>
      <c r="N1955" s="317"/>
      <c r="O1955" s="24" t="s">
        <v>102</v>
      </c>
      <c r="P1955" s="60"/>
    </row>
    <row r="1956" spans="2:16" x14ac:dyDescent="0.25">
      <c r="B1956" s="48"/>
      <c r="C1956" s="386" t="s">
        <v>103</v>
      </c>
      <c r="D1956" s="297"/>
      <c r="E1956" s="297"/>
      <c r="F1956" s="297"/>
      <c r="G1956" s="298"/>
      <c r="H1956" s="373" t="s">
        <v>104</v>
      </c>
      <c r="I1956" s="298"/>
      <c r="J1956" s="373" t="s">
        <v>105</v>
      </c>
      <c r="K1956" s="298"/>
      <c r="L1956" s="244">
        <v>4221.875</v>
      </c>
      <c r="M1956" s="369">
        <v>1</v>
      </c>
      <c r="N1956" s="298"/>
      <c r="O1956" s="245">
        <f>IF(M1956=0,0,L1956/M1956)</f>
        <v>4221.875</v>
      </c>
      <c r="P1956" s="246"/>
    </row>
    <row r="1957" spans="2:16" x14ac:dyDescent="0.25">
      <c r="B1957" s="48"/>
      <c r="C1957" s="386"/>
      <c r="D1957" s="297"/>
      <c r="E1957" s="297"/>
      <c r="F1957" s="297"/>
      <c r="G1957" s="298"/>
      <c r="H1957" s="373"/>
      <c r="I1957" s="298"/>
      <c r="J1957" s="373"/>
      <c r="K1957" s="298"/>
      <c r="L1957" s="244"/>
      <c r="M1957" s="392"/>
      <c r="N1957" s="298"/>
      <c r="O1957" s="245"/>
      <c r="P1957" s="246"/>
    </row>
    <row r="1958" spans="2:16" x14ac:dyDescent="0.25">
      <c r="B1958" s="48"/>
      <c r="C1958" s="408"/>
      <c r="D1958" s="303"/>
      <c r="E1958" s="303"/>
      <c r="F1958" s="303"/>
      <c r="G1958" s="304"/>
      <c r="H1958" s="393"/>
      <c r="I1958" s="304"/>
      <c r="J1958" s="393"/>
      <c r="K1958" s="304"/>
      <c r="L1958" s="247"/>
      <c r="M1958" s="407"/>
      <c r="N1958" s="304"/>
      <c r="O1958" s="245"/>
      <c r="P1958" s="246"/>
    </row>
    <row r="1959" spans="2:16" x14ac:dyDescent="0.25">
      <c r="B1959" s="48"/>
      <c r="C1959" s="212" t="s">
        <v>108</v>
      </c>
      <c r="D1959" s="202"/>
      <c r="E1959" s="202"/>
      <c r="F1959" s="202"/>
      <c r="G1959" s="202"/>
      <c r="H1959" s="202"/>
      <c r="I1959" s="202"/>
      <c r="J1959" s="202"/>
      <c r="K1959" s="202"/>
      <c r="L1959" s="202"/>
      <c r="M1959" s="202"/>
      <c r="N1959" s="213"/>
      <c r="O1959" s="248">
        <f>SUM(O1956:O1958)</f>
        <v>4221.875</v>
      </c>
      <c r="P1959" s="249"/>
    </row>
    <row r="1960" spans="2:16" ht="13.5" customHeight="1" x14ac:dyDescent="0.25">
      <c r="B1960" s="48"/>
      <c r="C1960" s="383" t="s">
        <v>109</v>
      </c>
      <c r="D1960" s="344"/>
      <c r="E1960" s="344"/>
      <c r="F1960" s="344"/>
      <c r="G1960" s="344"/>
      <c r="H1960" s="344"/>
      <c r="I1960" s="344"/>
      <c r="J1960" s="344"/>
      <c r="K1960" s="344"/>
      <c r="L1960" s="344"/>
      <c r="M1960" s="344"/>
      <c r="N1960" s="344"/>
      <c r="O1960" s="384"/>
      <c r="P1960" s="59"/>
    </row>
    <row r="1961" spans="2:16" x14ac:dyDescent="0.25">
      <c r="B1961" s="48"/>
      <c r="C1961" s="363"/>
      <c r="D1961" s="359"/>
      <c r="E1961" s="359"/>
      <c r="F1961" s="359"/>
      <c r="G1961" s="359"/>
      <c r="H1961" s="359"/>
      <c r="I1961" s="359"/>
      <c r="J1961" s="359"/>
      <c r="K1961" s="359"/>
      <c r="L1961" s="359"/>
      <c r="M1961" s="359"/>
      <c r="N1961" s="359"/>
      <c r="O1961" s="362"/>
      <c r="P1961" s="59"/>
    </row>
    <row r="1962" spans="2:16" x14ac:dyDescent="0.25">
      <c r="B1962" s="48"/>
      <c r="C1962" s="385"/>
      <c r="D1962" s="342"/>
      <c r="E1962" s="342"/>
      <c r="F1962" s="342"/>
      <c r="G1962" s="342"/>
      <c r="H1962" s="342"/>
      <c r="I1962" s="342"/>
      <c r="J1962" s="342"/>
      <c r="K1962" s="342"/>
      <c r="L1962" s="342"/>
      <c r="M1962" s="342"/>
      <c r="N1962" s="342"/>
      <c r="O1962" s="350"/>
      <c r="P1962" s="59"/>
    </row>
    <row r="1963" spans="2:16" x14ac:dyDescent="0.25">
      <c r="B1963" s="48"/>
      <c r="C1963" s="401" t="s">
        <v>9</v>
      </c>
      <c r="D1963" s="308"/>
      <c r="E1963" s="308"/>
      <c r="F1963" s="308"/>
      <c r="G1963" s="308"/>
      <c r="H1963" s="308"/>
      <c r="I1963" s="308"/>
      <c r="J1963" s="317"/>
      <c r="K1963" s="215" t="s">
        <v>96</v>
      </c>
      <c r="L1963" s="208" t="s">
        <v>11</v>
      </c>
      <c r="M1963" s="394" t="s">
        <v>110</v>
      </c>
      <c r="N1963" s="317"/>
      <c r="O1963" s="24" t="s">
        <v>102</v>
      </c>
      <c r="P1963" s="60"/>
    </row>
    <row r="1964" spans="2:16" x14ac:dyDescent="0.25">
      <c r="B1964" s="48"/>
      <c r="C1964" s="386" t="s">
        <v>219</v>
      </c>
      <c r="D1964" s="297"/>
      <c r="E1964" s="297"/>
      <c r="F1964" s="297"/>
      <c r="G1964" s="297"/>
      <c r="H1964" s="297"/>
      <c r="I1964" s="297"/>
      <c r="J1964" s="298"/>
      <c r="K1964" s="165" t="s">
        <v>20</v>
      </c>
      <c r="L1964" s="250">
        <v>9</v>
      </c>
      <c r="M1964" s="360">
        <v>2795.9875999999999</v>
      </c>
      <c r="N1964" s="298"/>
      <c r="O1964" s="245">
        <f t="shared" ref="O1964:O1969" si="2">L1964*M1964</f>
        <v>25163.8884</v>
      </c>
      <c r="P1964" s="246"/>
    </row>
    <row r="1965" spans="2:16" x14ac:dyDescent="0.25">
      <c r="B1965" s="48"/>
      <c r="C1965" s="386" t="s">
        <v>220</v>
      </c>
      <c r="D1965" s="297"/>
      <c r="E1965" s="297"/>
      <c r="F1965" s="297"/>
      <c r="G1965" s="297"/>
      <c r="H1965" s="297"/>
      <c r="I1965" s="297"/>
      <c r="J1965" s="298"/>
      <c r="K1965" s="165" t="s">
        <v>20</v>
      </c>
      <c r="L1965" s="250">
        <v>27</v>
      </c>
      <c r="M1965" s="360">
        <v>3195.4144000000001</v>
      </c>
      <c r="N1965" s="298"/>
      <c r="O1965" s="245">
        <f t="shared" si="2"/>
        <v>86276.188800000004</v>
      </c>
      <c r="P1965" s="246"/>
    </row>
    <row r="1966" spans="2:16" x14ac:dyDescent="0.25">
      <c r="B1966" s="48"/>
      <c r="C1966" s="386" t="s">
        <v>221</v>
      </c>
      <c r="D1966" s="297"/>
      <c r="E1966" s="297"/>
      <c r="F1966" s="297"/>
      <c r="G1966" s="297"/>
      <c r="H1966" s="297"/>
      <c r="I1966" s="297"/>
      <c r="J1966" s="298"/>
      <c r="K1966" s="165" t="s">
        <v>32</v>
      </c>
      <c r="L1966" s="250">
        <v>1</v>
      </c>
      <c r="M1966" s="360">
        <v>2995.701</v>
      </c>
      <c r="N1966" s="298"/>
      <c r="O1966" s="245">
        <f t="shared" si="2"/>
        <v>2995.701</v>
      </c>
      <c r="P1966" s="246"/>
    </row>
    <row r="1967" spans="2:16" x14ac:dyDescent="0.25">
      <c r="B1967" s="48"/>
      <c r="C1967" s="386" t="s">
        <v>222</v>
      </c>
      <c r="D1967" s="297"/>
      <c r="E1967" s="297"/>
      <c r="F1967" s="297"/>
      <c r="G1967" s="297"/>
      <c r="H1967" s="297"/>
      <c r="I1967" s="297"/>
      <c r="J1967" s="298"/>
      <c r="K1967" s="165" t="s">
        <v>32</v>
      </c>
      <c r="L1967" s="250">
        <v>1</v>
      </c>
      <c r="M1967" s="360">
        <v>11982.804</v>
      </c>
      <c r="N1967" s="298"/>
      <c r="O1967" s="245">
        <f t="shared" si="2"/>
        <v>11982.804</v>
      </c>
      <c r="P1967" s="246"/>
    </row>
    <row r="1968" spans="2:16" x14ac:dyDescent="0.25">
      <c r="B1968" s="48"/>
      <c r="C1968" s="386" t="s">
        <v>223</v>
      </c>
      <c r="D1968" s="297"/>
      <c r="E1968" s="297"/>
      <c r="F1968" s="297"/>
      <c r="G1968" s="297"/>
      <c r="H1968" s="297"/>
      <c r="I1968" s="297"/>
      <c r="J1968" s="298"/>
      <c r="K1968" s="165" t="s">
        <v>192</v>
      </c>
      <c r="L1968" s="250">
        <v>1</v>
      </c>
      <c r="M1968" s="360">
        <v>9985.67</v>
      </c>
      <c r="N1968" s="298"/>
      <c r="O1968" s="245">
        <f t="shared" si="2"/>
        <v>9985.67</v>
      </c>
      <c r="P1968" s="246"/>
    </row>
    <row r="1969" spans="2:16" x14ac:dyDescent="0.25">
      <c r="B1969" s="48"/>
      <c r="C1969" s="408" t="s">
        <v>224</v>
      </c>
      <c r="D1969" s="303"/>
      <c r="E1969" s="303"/>
      <c r="F1969" s="303"/>
      <c r="G1969" s="303"/>
      <c r="H1969" s="303"/>
      <c r="I1969" s="303"/>
      <c r="J1969" s="304"/>
      <c r="K1969" s="185" t="s">
        <v>32</v>
      </c>
      <c r="L1969" s="252">
        <v>0.1</v>
      </c>
      <c r="M1969" s="417">
        <v>7988.5360000000001</v>
      </c>
      <c r="N1969" s="304"/>
      <c r="O1969" s="253">
        <f t="shared" si="2"/>
        <v>798.85360000000003</v>
      </c>
      <c r="P1969" s="246"/>
    </row>
    <row r="1970" spans="2:16" x14ac:dyDescent="0.25">
      <c r="B1970" s="48"/>
      <c r="C1970" s="212" t="s">
        <v>108</v>
      </c>
      <c r="D1970" s="202"/>
      <c r="E1970" s="202"/>
      <c r="F1970" s="202"/>
      <c r="G1970" s="202"/>
      <c r="H1970" s="202"/>
      <c r="I1970" s="202"/>
      <c r="J1970" s="202"/>
      <c r="K1970" s="202"/>
      <c r="L1970" s="202"/>
      <c r="M1970" s="202"/>
      <c r="N1970" s="213"/>
      <c r="O1970" s="254">
        <f>SUM(O1964:O1969)</f>
        <v>137203.10580000002</v>
      </c>
      <c r="P1970" s="246"/>
    </row>
    <row r="1971" spans="2:16" x14ac:dyDescent="0.25">
      <c r="B1971" s="48"/>
      <c r="C1971" s="383" t="s">
        <v>116</v>
      </c>
      <c r="D1971" s="344"/>
      <c r="E1971" s="344"/>
      <c r="F1971" s="344"/>
      <c r="G1971" s="344"/>
      <c r="H1971" s="344"/>
      <c r="I1971" s="344"/>
      <c r="J1971" s="344"/>
      <c r="K1971" s="344"/>
      <c r="L1971" s="344"/>
      <c r="M1971" s="344"/>
      <c r="N1971" s="344"/>
      <c r="O1971" s="384"/>
      <c r="P1971" s="59"/>
    </row>
    <row r="1972" spans="2:16" x14ac:dyDescent="0.25">
      <c r="B1972" s="48"/>
      <c r="C1972" s="363"/>
      <c r="D1972" s="359"/>
      <c r="E1972" s="359"/>
      <c r="F1972" s="359"/>
      <c r="G1972" s="359"/>
      <c r="H1972" s="359"/>
      <c r="I1972" s="359"/>
      <c r="J1972" s="359"/>
      <c r="K1972" s="359"/>
      <c r="L1972" s="359"/>
      <c r="M1972" s="359"/>
      <c r="N1972" s="359"/>
      <c r="O1972" s="362"/>
      <c r="P1972" s="59"/>
    </row>
    <row r="1973" spans="2:16" x14ac:dyDescent="0.25">
      <c r="B1973" s="48"/>
      <c r="C1973" s="385"/>
      <c r="D1973" s="342"/>
      <c r="E1973" s="342"/>
      <c r="F1973" s="342"/>
      <c r="G1973" s="342"/>
      <c r="H1973" s="342"/>
      <c r="I1973" s="342"/>
      <c r="J1973" s="342"/>
      <c r="K1973" s="342"/>
      <c r="L1973" s="342"/>
      <c r="M1973" s="342"/>
      <c r="N1973" s="342"/>
      <c r="O1973" s="350"/>
      <c r="P1973" s="59"/>
    </row>
    <row r="1974" spans="2:16" ht="28.5" customHeight="1" x14ac:dyDescent="0.25">
      <c r="B1974" s="48"/>
      <c r="C1974" s="403" t="s">
        <v>117</v>
      </c>
      <c r="D1974" s="308"/>
      <c r="E1974" s="308"/>
      <c r="F1974" s="308"/>
      <c r="G1974" s="308"/>
      <c r="H1974" s="308"/>
      <c r="I1974" s="308"/>
      <c r="J1974" s="205" t="s">
        <v>118</v>
      </c>
      <c r="K1974" s="28" t="s">
        <v>119</v>
      </c>
      <c r="L1974" s="29" t="s">
        <v>120</v>
      </c>
      <c r="M1974" s="394" t="s">
        <v>121</v>
      </c>
      <c r="N1974" s="317"/>
      <c r="O1974" s="24" t="s">
        <v>102</v>
      </c>
      <c r="P1974" s="60"/>
    </row>
    <row r="1975" spans="2:16" x14ac:dyDescent="0.25">
      <c r="B1975" s="48"/>
      <c r="C1975" s="367" t="s">
        <v>122</v>
      </c>
      <c r="D1975" s="297"/>
      <c r="E1975" s="297"/>
      <c r="F1975" s="297"/>
      <c r="G1975" s="297"/>
      <c r="H1975" s="297"/>
      <c r="I1975" s="297"/>
      <c r="J1975" s="214"/>
      <c r="K1975" s="30"/>
      <c r="L1975" s="214"/>
      <c r="M1975" s="372"/>
      <c r="N1975" s="298"/>
      <c r="O1975" s="245">
        <v>0</v>
      </c>
      <c r="P1975" s="246"/>
    </row>
    <row r="1976" spans="2:16" x14ac:dyDescent="0.25">
      <c r="B1976" s="48"/>
      <c r="C1976" s="396"/>
      <c r="D1976" s="303"/>
      <c r="E1976" s="303"/>
      <c r="F1976" s="303"/>
      <c r="G1976" s="303"/>
      <c r="H1976" s="303"/>
      <c r="I1976" s="303"/>
      <c r="J1976" s="31"/>
      <c r="K1976" s="32"/>
      <c r="L1976" s="31"/>
      <c r="M1976" s="404"/>
      <c r="N1976" s="304"/>
      <c r="O1976" s="255"/>
      <c r="P1976" s="246"/>
    </row>
    <row r="1977" spans="2:16" x14ac:dyDescent="0.25">
      <c r="B1977" s="48"/>
      <c r="C1977" s="212" t="s">
        <v>108</v>
      </c>
      <c r="D1977" s="202"/>
      <c r="E1977" s="202"/>
      <c r="F1977" s="202"/>
      <c r="G1977" s="202"/>
      <c r="H1977" s="202"/>
      <c r="I1977" s="202"/>
      <c r="J1977" s="202"/>
      <c r="K1977" s="202"/>
      <c r="L1977" s="202"/>
      <c r="M1977" s="202"/>
      <c r="N1977" s="213"/>
      <c r="O1977" s="248">
        <f>SUM(O1975:O1976)</f>
        <v>0</v>
      </c>
      <c r="P1977" s="249"/>
    </row>
    <row r="1978" spans="2:16" x14ac:dyDescent="0.25">
      <c r="B1978" s="48"/>
      <c r="C1978" s="383" t="s">
        <v>123</v>
      </c>
      <c r="D1978" s="344"/>
      <c r="E1978" s="344"/>
      <c r="F1978" s="344"/>
      <c r="G1978" s="344"/>
      <c r="H1978" s="344"/>
      <c r="I1978" s="344"/>
      <c r="J1978" s="344"/>
      <c r="K1978" s="344"/>
      <c r="L1978" s="344"/>
      <c r="M1978" s="344"/>
      <c r="N1978" s="344"/>
      <c r="O1978" s="384"/>
      <c r="P1978" s="59"/>
    </row>
    <row r="1979" spans="2:16" x14ac:dyDescent="0.25">
      <c r="B1979" s="48"/>
      <c r="C1979" s="363"/>
      <c r="D1979" s="359"/>
      <c r="E1979" s="359"/>
      <c r="F1979" s="359"/>
      <c r="G1979" s="359"/>
      <c r="H1979" s="359"/>
      <c r="I1979" s="359"/>
      <c r="J1979" s="359"/>
      <c r="K1979" s="359"/>
      <c r="L1979" s="359"/>
      <c r="M1979" s="359"/>
      <c r="N1979" s="359"/>
      <c r="O1979" s="362"/>
      <c r="P1979" s="59"/>
    </row>
    <row r="1980" spans="2:16" x14ac:dyDescent="0.25">
      <c r="B1980" s="48"/>
      <c r="C1980" s="385"/>
      <c r="D1980" s="342"/>
      <c r="E1980" s="342"/>
      <c r="F1980" s="342"/>
      <c r="G1980" s="342"/>
      <c r="H1980" s="342"/>
      <c r="I1980" s="342"/>
      <c r="J1980" s="342"/>
      <c r="K1980" s="342"/>
      <c r="L1980" s="342"/>
      <c r="M1980" s="342"/>
      <c r="N1980" s="342"/>
      <c r="O1980" s="350"/>
      <c r="P1980" s="59"/>
    </row>
    <row r="1981" spans="2:16" ht="28.5" customHeight="1" x14ac:dyDescent="0.25">
      <c r="B1981" s="48"/>
      <c r="C1981" s="403" t="s">
        <v>124</v>
      </c>
      <c r="D1981" s="308"/>
      <c r="E1981" s="308"/>
      <c r="F1981" s="308"/>
      <c r="G1981" s="308"/>
      <c r="H1981" s="308"/>
      <c r="I1981" s="308"/>
      <c r="J1981" s="208" t="s">
        <v>125</v>
      </c>
      <c r="K1981" s="28" t="s">
        <v>126</v>
      </c>
      <c r="L1981" s="205" t="s">
        <v>127</v>
      </c>
      <c r="M1981" s="381" t="s">
        <v>101</v>
      </c>
      <c r="N1981" s="317"/>
      <c r="O1981" s="33" t="s">
        <v>102</v>
      </c>
      <c r="P1981" s="61"/>
    </row>
    <row r="1982" spans="2:16" x14ac:dyDescent="0.25">
      <c r="B1982" s="48"/>
      <c r="C1982" s="395" t="s">
        <v>225</v>
      </c>
      <c r="D1982" s="297"/>
      <c r="E1982" s="297"/>
      <c r="F1982" s="297"/>
      <c r="G1982" s="297"/>
      <c r="H1982" s="297"/>
      <c r="I1982" s="297"/>
      <c r="J1982" s="186">
        <v>130000</v>
      </c>
      <c r="K1982" s="187">
        <v>0.75</v>
      </c>
      <c r="L1982" s="256">
        <f>J1982*(1+K1982)</f>
        <v>227500</v>
      </c>
      <c r="M1982" s="414">
        <v>4</v>
      </c>
      <c r="N1982" s="298"/>
      <c r="O1982" s="257">
        <f>IF(M1982=0,0,L1982/M1982)</f>
        <v>56875</v>
      </c>
      <c r="P1982" s="258"/>
    </row>
    <row r="1983" spans="2:16" x14ac:dyDescent="0.25">
      <c r="B1983" s="48"/>
      <c r="C1983" s="395" t="s">
        <v>286</v>
      </c>
      <c r="D1983" s="297"/>
      <c r="E1983" s="297"/>
      <c r="F1983" s="297"/>
      <c r="G1983" s="297"/>
      <c r="H1983" s="297"/>
      <c r="I1983" s="297"/>
      <c r="J1983" s="186">
        <v>63000</v>
      </c>
      <c r="K1983" s="187">
        <v>0.75</v>
      </c>
      <c r="L1983" s="256">
        <f>J1983*(1+K1983)</f>
        <v>110250</v>
      </c>
      <c r="M1983" s="414">
        <v>4</v>
      </c>
      <c r="N1983" s="298"/>
      <c r="O1983" s="257">
        <f>IF(M1983=0,0,L1983/M1983*0.81)</f>
        <v>22325.625</v>
      </c>
      <c r="P1983" s="258"/>
    </row>
    <row r="1984" spans="2:16" x14ac:dyDescent="0.25">
      <c r="B1984" s="48"/>
      <c r="C1984" s="395"/>
      <c r="D1984" s="297"/>
      <c r="E1984" s="297"/>
      <c r="F1984" s="297"/>
      <c r="G1984" s="297"/>
      <c r="H1984" s="297"/>
      <c r="I1984" s="297"/>
      <c r="J1984" s="251"/>
      <c r="K1984" s="34"/>
      <c r="L1984" s="256"/>
      <c r="M1984" s="388"/>
      <c r="N1984" s="298"/>
      <c r="O1984" s="257"/>
      <c r="P1984" s="258"/>
    </row>
    <row r="1985" spans="2:16" x14ac:dyDescent="0.25">
      <c r="B1985" s="48"/>
      <c r="C1985" s="396"/>
      <c r="D1985" s="303"/>
      <c r="E1985" s="303"/>
      <c r="F1985" s="303"/>
      <c r="G1985" s="303"/>
      <c r="H1985" s="303"/>
      <c r="I1985" s="303"/>
      <c r="J1985" s="31"/>
      <c r="K1985" s="32"/>
      <c r="L1985" s="31"/>
      <c r="M1985" s="404"/>
      <c r="N1985" s="304"/>
      <c r="O1985" s="255"/>
      <c r="P1985" s="246"/>
    </row>
    <row r="1986" spans="2:16" x14ac:dyDescent="0.25">
      <c r="B1986" s="48"/>
      <c r="C1986" s="212" t="s">
        <v>108</v>
      </c>
      <c r="D1986" s="202"/>
      <c r="E1986" s="202"/>
      <c r="F1986" s="202"/>
      <c r="G1986" s="202"/>
      <c r="H1986" s="202"/>
      <c r="I1986" s="202"/>
      <c r="J1986" s="202"/>
      <c r="K1986" s="202"/>
      <c r="L1986" s="202"/>
      <c r="M1986" s="202"/>
      <c r="N1986" s="213"/>
      <c r="O1986" s="254">
        <f>SUM(O1982:O1985)</f>
        <v>79200.625</v>
      </c>
      <c r="P1986" s="246"/>
    </row>
    <row r="1987" spans="2:16" x14ac:dyDescent="0.25">
      <c r="B1987" s="48"/>
      <c r="C1987" s="21"/>
      <c r="O1987" s="22"/>
      <c r="P1987" s="50"/>
    </row>
    <row r="1988" spans="2:16" x14ac:dyDescent="0.25">
      <c r="B1988" s="48"/>
      <c r="C1988" s="397" t="s">
        <v>130</v>
      </c>
      <c r="D1988" s="314"/>
      <c r="E1988" s="314"/>
      <c r="F1988" s="314"/>
      <c r="G1988" s="314"/>
      <c r="H1988" s="314"/>
      <c r="I1988" s="314"/>
      <c r="J1988" s="314"/>
      <c r="K1988" s="314"/>
      <c r="L1988" s="314"/>
      <c r="M1988" s="314"/>
      <c r="N1988" s="398"/>
      <c r="O1988" s="259">
        <f>O1959+O1970+O1977+O1986</f>
        <v>220625.60580000002</v>
      </c>
      <c r="P1988" s="260"/>
    </row>
    <row r="1989" spans="2:16" x14ac:dyDescent="0.25">
      <c r="B1989" s="48"/>
      <c r="C1989" s="383" t="s">
        <v>131</v>
      </c>
      <c r="D1989" s="344"/>
      <c r="E1989" s="344"/>
      <c r="F1989" s="344"/>
      <c r="G1989" s="344"/>
      <c r="H1989" s="344"/>
      <c r="I1989" s="344"/>
      <c r="J1989" s="344"/>
      <c r="K1989" s="344"/>
      <c r="L1989" s="344"/>
      <c r="M1989" s="344"/>
      <c r="N1989" s="344"/>
      <c r="O1989" s="384"/>
      <c r="P1989" s="59"/>
    </row>
    <row r="1990" spans="2:16" x14ac:dyDescent="0.25">
      <c r="B1990" s="48"/>
      <c r="C1990" s="363"/>
      <c r="D1990" s="359"/>
      <c r="E1990" s="359"/>
      <c r="F1990" s="359"/>
      <c r="G1990" s="359"/>
      <c r="H1990" s="359"/>
      <c r="I1990" s="359"/>
      <c r="J1990" s="359"/>
      <c r="K1990" s="359"/>
      <c r="L1990" s="359"/>
      <c r="M1990" s="359"/>
      <c r="N1990" s="359"/>
      <c r="O1990" s="362"/>
      <c r="P1990" s="59"/>
    </row>
    <row r="1991" spans="2:16" x14ac:dyDescent="0.25">
      <c r="B1991" s="48"/>
      <c r="C1991" s="385"/>
      <c r="D1991" s="342"/>
      <c r="E1991" s="342"/>
      <c r="F1991" s="342"/>
      <c r="G1991" s="342"/>
      <c r="H1991" s="342"/>
      <c r="I1991" s="342"/>
      <c r="J1991" s="342"/>
      <c r="K1991" s="342"/>
      <c r="L1991" s="342"/>
      <c r="M1991" s="342"/>
      <c r="N1991" s="342"/>
      <c r="O1991" s="350"/>
      <c r="P1991" s="59"/>
    </row>
    <row r="1992" spans="2:16" x14ac:dyDescent="0.25">
      <c r="B1992" s="48"/>
      <c r="C1992" s="403" t="s">
        <v>132</v>
      </c>
      <c r="D1992" s="308"/>
      <c r="E1992" s="308"/>
      <c r="F1992" s="308"/>
      <c r="G1992" s="308"/>
      <c r="H1992" s="308"/>
      <c r="I1992" s="308"/>
      <c r="J1992" s="168"/>
      <c r="K1992" s="169"/>
      <c r="L1992" s="205" t="s">
        <v>133</v>
      </c>
      <c r="M1992" s="381" t="s">
        <v>134</v>
      </c>
      <c r="N1992" s="317"/>
      <c r="O1992" s="35"/>
      <c r="P1992" s="61"/>
    </row>
    <row r="1993" spans="2:16" x14ac:dyDescent="0.25">
      <c r="B1993" s="48"/>
      <c r="C1993" s="367" t="s">
        <v>135</v>
      </c>
      <c r="D1993" s="297"/>
      <c r="E1993" s="297"/>
      <c r="F1993" s="297"/>
      <c r="G1993" s="297"/>
      <c r="H1993" s="297"/>
      <c r="I1993" s="297"/>
      <c r="J1993" s="261"/>
      <c r="K1993" s="36"/>
      <c r="L1993" s="188">
        <f>'PRESUPUESTO OFICIAL (Entidad)'!$K$68</f>
        <v>0.23201877683023656</v>
      </c>
      <c r="M1993" s="357">
        <f>L1993*$O$1988</f>
        <v>51189.283195145952</v>
      </c>
      <c r="N1993" s="298"/>
      <c r="O1993" s="262"/>
      <c r="P1993" s="263"/>
    </row>
    <row r="1994" spans="2:16" x14ac:dyDescent="0.25">
      <c r="B1994" s="48"/>
      <c r="C1994" s="25" t="s">
        <v>136</v>
      </c>
      <c r="D1994" s="26"/>
      <c r="E1994" s="26"/>
      <c r="F1994" s="26"/>
      <c r="G1994" s="26"/>
      <c r="H1994" s="26"/>
      <c r="I1994" s="26"/>
      <c r="J1994" s="261"/>
      <c r="K1994" s="36"/>
      <c r="L1994" s="188">
        <f>'PRESUPUESTO OFICIAL (Entidad)'!$K$69</f>
        <v>0.01</v>
      </c>
      <c r="M1994" s="357">
        <f>L1994*$O$1988</f>
        <v>2206.2560580000004</v>
      </c>
      <c r="N1994" s="298"/>
      <c r="O1994" s="262"/>
      <c r="P1994" s="263"/>
    </row>
    <row r="1995" spans="2:16" x14ac:dyDescent="0.25">
      <c r="B1995" s="48"/>
      <c r="C1995" s="209" t="s">
        <v>137</v>
      </c>
      <c r="D1995" s="167"/>
      <c r="E1995" s="167"/>
      <c r="F1995" s="167"/>
      <c r="G1995" s="167"/>
      <c r="H1995" s="167"/>
      <c r="I1995" s="167"/>
      <c r="J1995" s="264"/>
      <c r="K1995" s="37"/>
      <c r="L1995" s="188">
        <f>'PRESUPUESTO OFICIAL (Entidad)'!$K$70</f>
        <v>2.5000000000000001E-2</v>
      </c>
      <c r="M1995" s="368">
        <f>L1995*$O$1988</f>
        <v>5515.6401450000012</v>
      </c>
      <c r="N1995" s="304"/>
      <c r="O1995" s="262"/>
      <c r="P1995" s="263"/>
    </row>
    <row r="1996" spans="2:16" x14ac:dyDescent="0.25">
      <c r="B1996" s="48"/>
      <c r="C1996" s="419" t="s">
        <v>108</v>
      </c>
      <c r="D1996" s="314"/>
      <c r="E1996" s="314"/>
      <c r="F1996" s="314"/>
      <c r="G1996" s="314"/>
      <c r="H1996" s="314"/>
      <c r="I1996" s="314"/>
      <c r="J1996" s="314"/>
      <c r="K1996" s="314"/>
      <c r="L1996" s="314"/>
      <c r="M1996" s="314"/>
      <c r="N1996" s="398"/>
      <c r="O1996" s="265">
        <f>SUM(M1993:M1995)</f>
        <v>58911.179398145949</v>
      </c>
      <c r="P1996" s="266"/>
    </row>
    <row r="1997" spans="2:16" x14ac:dyDescent="0.25">
      <c r="B1997" s="48"/>
      <c r="C1997" s="21"/>
      <c r="O1997" s="22"/>
      <c r="P1997" s="50"/>
    </row>
    <row r="1998" spans="2:16" x14ac:dyDescent="0.25">
      <c r="B1998" s="48"/>
      <c r="C1998" s="397" t="s">
        <v>138</v>
      </c>
      <c r="D1998" s="314"/>
      <c r="E1998" s="314"/>
      <c r="F1998" s="314"/>
      <c r="G1998" s="314"/>
      <c r="H1998" s="314"/>
      <c r="I1998" s="314"/>
      <c r="J1998" s="314"/>
      <c r="K1998" s="314"/>
      <c r="L1998" s="314"/>
      <c r="M1998" s="314"/>
      <c r="N1998" s="398"/>
      <c r="O1998" s="267">
        <f>ROUND(O1988+O1996,0)</f>
        <v>279537</v>
      </c>
      <c r="P1998" s="266"/>
    </row>
    <row r="1999" spans="2:16" x14ac:dyDescent="0.25">
      <c r="B1999" s="48"/>
      <c r="C1999" s="18"/>
      <c r="D1999" s="19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  <c r="O1999" s="20"/>
      <c r="P1999" s="50"/>
    </row>
    <row r="2000" spans="2:16" x14ac:dyDescent="0.25">
      <c r="B2000" s="48"/>
      <c r="C2000" s="21"/>
      <c r="O2000" s="22"/>
      <c r="P2000" s="50"/>
    </row>
    <row r="2001" spans="2:16" x14ac:dyDescent="0.25">
      <c r="B2001" s="48"/>
      <c r="C2001" s="21"/>
      <c r="O2001" s="22"/>
      <c r="P2001" s="50"/>
    </row>
    <row r="2002" spans="2:16" x14ac:dyDescent="0.25">
      <c r="B2002" s="48"/>
      <c r="C2002" s="21"/>
      <c r="H2002" s="38" t="s">
        <v>139</v>
      </c>
      <c r="I2002" s="38"/>
      <c r="J2002" s="38"/>
      <c r="K2002" s="38"/>
      <c r="O2002" s="22"/>
      <c r="P2002" s="50"/>
    </row>
    <row r="2003" spans="2:16" x14ac:dyDescent="0.25">
      <c r="B2003" s="48"/>
      <c r="C2003" s="21"/>
      <c r="H2003" s="38" t="s">
        <v>140</v>
      </c>
      <c r="O2003" s="22"/>
      <c r="P2003" s="50"/>
    </row>
    <row r="2004" spans="2:16" x14ac:dyDescent="0.25">
      <c r="B2004" s="48"/>
      <c r="C2004" s="21"/>
      <c r="H2004" s="38" t="s">
        <v>141</v>
      </c>
      <c r="O2004" s="22"/>
      <c r="P2004" s="50"/>
    </row>
    <row r="2005" spans="2:16" x14ac:dyDescent="0.25">
      <c r="B2005" s="48"/>
      <c r="C2005" s="9"/>
      <c r="D2005" s="39"/>
      <c r="E2005" s="39"/>
      <c r="F2005" s="39"/>
      <c r="G2005" s="39"/>
      <c r="H2005" s="38" t="s">
        <v>142</v>
      </c>
      <c r="I2005" s="39"/>
      <c r="J2005" s="39"/>
      <c r="K2005" s="39"/>
      <c r="L2005" s="39"/>
      <c r="M2005" s="39"/>
      <c r="N2005" s="39"/>
      <c r="O2005" s="40"/>
      <c r="P2005" s="55"/>
    </row>
    <row r="2006" spans="2:16" x14ac:dyDescent="0.25">
      <c r="B2006" s="48"/>
      <c r="C2006" s="21"/>
      <c r="H2006" s="204" t="s">
        <v>143</v>
      </c>
      <c r="O2006" s="22"/>
      <c r="P2006" s="50"/>
    </row>
    <row r="2007" spans="2:16" x14ac:dyDescent="0.25">
      <c r="B2007" s="48"/>
      <c r="C2007" s="41" t="s">
        <v>144</v>
      </c>
      <c r="D2007" s="166"/>
      <c r="E2007" s="166"/>
      <c r="F2007" s="166"/>
      <c r="G2007" s="166"/>
      <c r="H2007" s="166"/>
      <c r="I2007" s="166"/>
      <c r="J2007" s="166"/>
      <c r="K2007" s="166"/>
      <c r="L2007" s="166"/>
      <c r="M2007" s="166"/>
      <c r="N2007" s="166"/>
      <c r="O2007" s="42"/>
      <c r="P2007" s="50"/>
    </row>
    <row r="2008" spans="2:16" x14ac:dyDescent="0.25">
      <c r="B2008" s="48"/>
      <c r="C2008" s="374"/>
      <c r="D2008" s="297"/>
      <c r="E2008" s="297"/>
      <c r="F2008" s="297"/>
      <c r="G2008" s="297"/>
      <c r="H2008" s="297"/>
      <c r="I2008" s="297"/>
      <c r="J2008" s="297"/>
      <c r="K2008" s="297"/>
      <c r="L2008" s="297"/>
      <c r="M2008" s="297"/>
      <c r="N2008" s="297"/>
      <c r="O2008" s="355"/>
      <c r="P2008" s="55"/>
    </row>
    <row r="2009" spans="2:16" x14ac:dyDescent="0.25">
      <c r="B2009" s="48"/>
      <c r="C2009" s="374"/>
      <c r="D2009" s="297"/>
      <c r="E2009" s="297"/>
      <c r="F2009" s="297"/>
      <c r="G2009" s="297"/>
      <c r="H2009" s="297"/>
      <c r="I2009" s="297"/>
      <c r="J2009" s="297"/>
      <c r="K2009" s="297"/>
      <c r="L2009" s="297"/>
      <c r="M2009" s="297"/>
      <c r="N2009" s="297"/>
      <c r="O2009" s="355"/>
      <c r="P2009" s="55"/>
    </row>
    <row r="2010" spans="2:16" x14ac:dyDescent="0.25">
      <c r="B2010" s="48"/>
      <c r="C2010" s="9"/>
      <c r="D2010" s="39"/>
      <c r="E2010" s="39"/>
      <c r="F2010" s="39"/>
      <c r="G2010" s="39"/>
      <c r="H2010" s="39"/>
      <c r="I2010" s="39"/>
      <c r="J2010" s="39"/>
      <c r="K2010" s="39"/>
      <c r="L2010" s="39"/>
      <c r="M2010" s="39"/>
      <c r="N2010" s="39"/>
      <c r="O2010" s="40"/>
      <c r="P2010" s="55"/>
    </row>
    <row r="2011" spans="2:16" x14ac:dyDescent="0.25">
      <c r="B2011" s="48"/>
      <c r="C2011" s="43" t="s">
        <v>145</v>
      </c>
      <c r="D2011" s="39"/>
      <c r="E2011" s="39"/>
      <c r="F2011" s="39"/>
      <c r="G2011" s="39"/>
      <c r="H2011" s="39"/>
      <c r="I2011" s="39"/>
      <c r="J2011" s="39"/>
      <c r="K2011" s="39"/>
      <c r="L2011" s="39"/>
      <c r="M2011" s="39"/>
      <c r="N2011" s="39"/>
      <c r="O2011" s="40"/>
      <c r="P2011" s="55"/>
    </row>
    <row r="2012" spans="2:16" ht="12.75" customHeight="1" x14ac:dyDescent="0.25">
      <c r="B2012" s="48"/>
      <c r="C2012" s="366" t="s">
        <v>146</v>
      </c>
      <c r="D2012" s="359"/>
      <c r="E2012" s="359"/>
      <c r="F2012" s="359"/>
      <c r="G2012" s="359"/>
      <c r="H2012" s="359"/>
      <c r="I2012" s="359"/>
      <c r="J2012" s="359"/>
      <c r="K2012" s="359"/>
      <c r="L2012" s="359"/>
      <c r="M2012" s="359"/>
      <c r="N2012" s="359"/>
      <c r="O2012" s="362"/>
      <c r="P2012" s="62"/>
    </row>
    <row r="2013" spans="2:16" ht="28.5" customHeight="1" x14ac:dyDescent="0.25">
      <c r="B2013" s="48"/>
      <c r="C2013" s="363"/>
      <c r="D2013" s="359"/>
      <c r="E2013" s="359"/>
      <c r="F2013" s="359"/>
      <c r="G2013" s="359"/>
      <c r="H2013" s="359"/>
      <c r="I2013" s="359"/>
      <c r="J2013" s="359"/>
      <c r="K2013" s="359"/>
      <c r="L2013" s="359"/>
      <c r="M2013" s="359"/>
      <c r="N2013" s="359"/>
      <c r="O2013" s="362"/>
      <c r="P2013" s="62"/>
    </row>
    <row r="2014" spans="2:16" ht="12.9" customHeight="1" x14ac:dyDescent="0.25">
      <c r="B2014" s="48"/>
      <c r="C2014" s="361" t="s">
        <v>147</v>
      </c>
      <c r="D2014" s="359"/>
      <c r="E2014" s="359"/>
      <c r="F2014" s="359"/>
      <c r="G2014" s="359"/>
      <c r="H2014" s="359"/>
      <c r="I2014" s="359"/>
      <c r="J2014" s="359"/>
      <c r="K2014" s="359"/>
      <c r="L2014" s="359"/>
      <c r="M2014" s="359"/>
      <c r="N2014" s="359"/>
      <c r="O2014" s="362"/>
      <c r="P2014" s="62"/>
    </row>
    <row r="2015" spans="2:16" ht="32.25" customHeight="1" x14ac:dyDescent="0.25">
      <c r="B2015" s="48"/>
      <c r="C2015" s="363"/>
      <c r="D2015" s="359"/>
      <c r="E2015" s="359"/>
      <c r="F2015" s="359"/>
      <c r="G2015" s="359"/>
      <c r="H2015" s="359"/>
      <c r="I2015" s="359"/>
      <c r="J2015" s="359"/>
      <c r="K2015" s="359"/>
      <c r="L2015" s="359"/>
      <c r="M2015" s="359"/>
      <c r="N2015" s="359"/>
      <c r="O2015" s="362"/>
      <c r="P2015" s="62"/>
    </row>
    <row r="2016" spans="2:16" x14ac:dyDescent="0.25">
      <c r="B2016" s="48"/>
      <c r="C2016" s="9"/>
      <c r="D2016" s="39"/>
      <c r="E2016" s="39"/>
      <c r="F2016" s="39"/>
      <c r="G2016" s="39"/>
      <c r="H2016" s="39"/>
      <c r="I2016" s="39"/>
      <c r="J2016" s="39"/>
      <c r="K2016" s="39"/>
      <c r="L2016" s="39"/>
      <c r="M2016" s="39"/>
      <c r="N2016" s="39"/>
      <c r="O2016" s="40"/>
      <c r="P2016" s="55"/>
    </row>
    <row r="2017" spans="2:16" x14ac:dyDescent="0.25">
      <c r="B2017" s="48"/>
      <c r="C2017" s="21"/>
      <c r="H2017" s="38" t="s">
        <v>139</v>
      </c>
      <c r="O2017" s="22"/>
      <c r="P2017" s="50"/>
    </row>
    <row r="2018" spans="2:16" x14ac:dyDescent="0.25">
      <c r="B2018" s="48"/>
      <c r="C2018" s="21"/>
      <c r="H2018" s="204" t="s">
        <v>140</v>
      </c>
      <c r="I2018" s="26"/>
      <c r="J2018" s="26"/>
      <c r="K2018" s="26"/>
      <c r="O2018" s="22"/>
      <c r="P2018" s="50"/>
    </row>
    <row r="2019" spans="2:16" x14ac:dyDescent="0.25">
      <c r="B2019" s="48"/>
      <c r="C2019" s="21"/>
      <c r="H2019" s="204" t="s">
        <v>148</v>
      </c>
      <c r="I2019" s="216"/>
      <c r="J2019" s="216"/>
      <c r="K2019" s="216"/>
      <c r="O2019" s="22"/>
      <c r="P2019" s="50"/>
    </row>
    <row r="2020" spans="2:16" x14ac:dyDescent="0.25">
      <c r="B2020" s="48"/>
      <c r="C2020" s="44"/>
      <c r="D2020" s="39"/>
      <c r="E2020" s="39"/>
      <c r="F2020" s="39"/>
      <c r="G2020" s="39"/>
      <c r="H2020" s="204" t="s">
        <v>142</v>
      </c>
      <c r="L2020" s="39"/>
      <c r="M2020" s="39"/>
      <c r="N2020" s="39"/>
      <c r="O2020" s="40"/>
      <c r="P2020" s="55"/>
    </row>
    <row r="2021" spans="2:16" ht="17.25" customHeight="1" x14ac:dyDescent="0.25">
      <c r="B2021" s="48"/>
      <c r="C2021" s="44"/>
      <c r="D2021" s="216"/>
      <c r="E2021" s="216"/>
      <c r="K2021" s="409"/>
      <c r="L2021" s="359"/>
      <c r="M2021" s="359"/>
      <c r="N2021" s="359"/>
      <c r="O2021" s="362"/>
      <c r="P2021" s="63"/>
    </row>
    <row r="2022" spans="2:16" ht="18.75" customHeight="1" x14ac:dyDescent="0.25">
      <c r="B2022" s="48"/>
      <c r="C2022" s="420"/>
      <c r="D2022" s="342"/>
      <c r="E2022" s="342"/>
      <c r="F2022" s="32"/>
      <c r="G2022" s="32"/>
      <c r="H2022" s="32"/>
      <c r="I2022" s="32"/>
      <c r="J2022" s="32"/>
      <c r="K2022" s="342"/>
      <c r="L2022" s="342"/>
      <c r="M2022" s="342"/>
      <c r="N2022" s="342"/>
      <c r="O2022" s="350"/>
      <c r="P2022" s="63"/>
    </row>
    <row r="2023" spans="2:16" x14ac:dyDescent="0.25">
      <c r="B2023" s="64"/>
      <c r="C2023" s="65"/>
      <c r="D2023" s="65"/>
      <c r="E2023" s="65"/>
      <c r="F2023" s="65"/>
      <c r="G2023" s="65"/>
      <c r="H2023" s="65"/>
      <c r="I2023" s="65"/>
      <c r="J2023" s="65"/>
      <c r="K2023" s="65"/>
      <c r="L2023" s="65"/>
      <c r="M2023" s="65"/>
      <c r="N2023" s="65"/>
      <c r="O2023" s="65"/>
      <c r="P2023" s="66"/>
    </row>
    <row r="2025" spans="2:16" x14ac:dyDescent="0.25">
      <c r="B2025" s="45"/>
      <c r="C2025" s="46"/>
      <c r="D2025" s="46"/>
      <c r="E2025" s="46"/>
      <c r="F2025" s="46"/>
      <c r="G2025" s="46"/>
      <c r="H2025" s="46"/>
      <c r="I2025" s="46"/>
      <c r="J2025" s="46"/>
      <c r="K2025" s="46"/>
      <c r="L2025" s="46"/>
      <c r="M2025" s="46"/>
      <c r="N2025" s="46"/>
      <c r="O2025" s="46"/>
      <c r="P2025" s="47"/>
    </row>
    <row r="2026" spans="2:16" ht="48" customHeight="1" x14ac:dyDescent="0.25">
      <c r="B2026" s="48"/>
      <c r="C2026" s="410" t="s">
        <v>80</v>
      </c>
      <c r="D2026" s="297"/>
      <c r="E2026" s="297"/>
      <c r="F2026" s="297"/>
      <c r="G2026" s="297"/>
      <c r="H2026" s="297"/>
      <c r="I2026" s="297"/>
      <c r="J2026" s="297"/>
      <c r="K2026" s="297"/>
      <c r="L2026" s="297"/>
      <c r="M2026" s="297"/>
      <c r="N2026" s="297"/>
      <c r="O2026" s="298"/>
      <c r="P2026" s="49"/>
    </row>
    <row r="2027" spans="2:16" x14ac:dyDescent="0.25">
      <c r="B2027" s="48"/>
      <c r="P2027" s="50"/>
    </row>
    <row r="2028" spans="2:16" x14ac:dyDescent="0.25">
      <c r="B2028" s="48"/>
      <c r="C2028" s="399"/>
      <c r="D2028" s="416"/>
      <c r="E2028" s="344"/>
      <c r="F2028" s="344"/>
      <c r="G2028" s="344"/>
      <c r="H2028" s="344"/>
      <c r="I2028" s="344"/>
      <c r="J2028" s="344"/>
      <c r="K2028" s="345"/>
      <c r="L2028" s="402"/>
      <c r="M2028" s="344"/>
      <c r="N2028" s="344"/>
      <c r="O2028" s="384"/>
      <c r="P2028" s="51"/>
    </row>
    <row r="2029" spans="2:16" x14ac:dyDescent="0.25">
      <c r="B2029" s="48"/>
      <c r="C2029" s="400"/>
      <c r="D2029" s="358" t="s">
        <v>81</v>
      </c>
      <c r="E2029" s="359"/>
      <c r="F2029" s="359"/>
      <c r="G2029" s="359"/>
      <c r="H2029" s="359"/>
      <c r="I2029" s="359"/>
      <c r="J2029" s="359"/>
      <c r="K2029" s="353"/>
      <c r="L2029" s="378"/>
      <c r="M2029" s="311"/>
      <c r="N2029" s="311"/>
      <c r="O2029" s="348"/>
      <c r="P2029" s="51"/>
    </row>
    <row r="2030" spans="2:16" x14ac:dyDescent="0.25">
      <c r="B2030" s="48"/>
      <c r="C2030" s="400"/>
      <c r="D2030" s="358"/>
      <c r="E2030" s="359"/>
      <c r="F2030" s="359"/>
      <c r="G2030" s="359"/>
      <c r="H2030" s="359"/>
      <c r="I2030" s="359"/>
      <c r="J2030" s="359"/>
      <c r="K2030" s="353"/>
      <c r="L2030" s="382" t="s">
        <v>82</v>
      </c>
      <c r="M2030" s="375"/>
      <c r="N2030" s="376"/>
      <c r="O2030" s="377"/>
      <c r="P2030" s="51"/>
    </row>
    <row r="2031" spans="2:16" x14ac:dyDescent="0.25">
      <c r="B2031" s="48"/>
      <c r="C2031" s="400"/>
      <c r="D2031" s="358" t="s">
        <v>83</v>
      </c>
      <c r="E2031" s="359"/>
      <c r="F2031" s="359"/>
      <c r="G2031" s="359"/>
      <c r="H2031" s="359"/>
      <c r="I2031" s="359"/>
      <c r="J2031" s="359"/>
      <c r="K2031" s="353"/>
      <c r="L2031" s="325"/>
      <c r="M2031" s="378"/>
      <c r="N2031" s="311"/>
      <c r="O2031" s="348"/>
      <c r="P2031" s="52"/>
    </row>
    <row r="2032" spans="2:16" ht="12.75" customHeight="1" x14ac:dyDescent="0.25">
      <c r="B2032" s="48"/>
      <c r="C2032" s="400"/>
      <c r="D2032" s="389"/>
      <c r="E2032" s="359"/>
      <c r="F2032" s="359"/>
      <c r="G2032" s="359"/>
      <c r="H2032" s="359"/>
      <c r="I2032" s="359"/>
      <c r="J2032" s="359"/>
      <c r="K2032" s="353"/>
      <c r="L2032" s="379" t="s">
        <v>84</v>
      </c>
      <c r="M2032" s="379">
        <v>23</v>
      </c>
      <c r="N2032" s="379" t="s">
        <v>85</v>
      </c>
      <c r="O2032" s="364">
        <v>26</v>
      </c>
      <c r="P2032" s="51"/>
    </row>
    <row r="2033" spans="2:16" x14ac:dyDescent="0.25">
      <c r="B2033" s="48"/>
      <c r="C2033" s="400"/>
      <c r="D2033" s="390"/>
      <c r="E2033" s="359"/>
      <c r="F2033" s="359"/>
      <c r="G2033" s="359"/>
      <c r="H2033" s="359"/>
      <c r="I2033" s="359"/>
      <c r="J2033" s="359"/>
      <c r="K2033" s="353"/>
      <c r="L2033" s="380"/>
      <c r="M2033" s="380"/>
      <c r="N2033" s="380"/>
      <c r="O2033" s="365"/>
      <c r="P2033" s="51"/>
    </row>
    <row r="2034" spans="2:16" x14ac:dyDescent="0.25">
      <c r="B2034" s="48"/>
      <c r="C2034" s="400"/>
      <c r="D2034" s="358" t="s">
        <v>86</v>
      </c>
      <c r="E2034" s="359"/>
      <c r="F2034" s="359"/>
      <c r="G2034" s="359"/>
      <c r="H2034" s="359"/>
      <c r="I2034" s="359"/>
      <c r="J2034" s="359"/>
      <c r="K2034" s="353"/>
      <c r="L2034" s="380"/>
      <c r="M2034" s="380"/>
      <c r="N2034" s="380"/>
      <c r="O2034" s="365"/>
      <c r="P2034" s="51"/>
    </row>
    <row r="2035" spans="2:16" x14ac:dyDescent="0.25">
      <c r="B2035" s="48"/>
      <c r="C2035" s="1"/>
      <c r="D2035" s="2"/>
      <c r="E2035" s="2"/>
      <c r="F2035" s="2"/>
      <c r="G2035" s="2"/>
      <c r="H2035" s="2"/>
      <c r="I2035" s="2"/>
      <c r="J2035" s="2"/>
      <c r="K2035" s="2"/>
      <c r="L2035" s="2"/>
      <c r="M2035" s="3"/>
      <c r="N2035" s="3"/>
      <c r="O2035" s="4"/>
      <c r="P2035" s="53"/>
    </row>
    <row r="2036" spans="2:16" x14ac:dyDescent="0.25">
      <c r="B2036" s="48"/>
      <c r="C2036" s="5"/>
      <c r="D2036" s="171"/>
      <c r="E2036" s="171"/>
      <c r="F2036" s="171"/>
      <c r="G2036" s="171"/>
      <c r="H2036" s="171"/>
      <c r="I2036" s="171"/>
      <c r="J2036" s="171"/>
      <c r="K2036" s="171"/>
      <c r="L2036" s="6" t="s">
        <v>87</v>
      </c>
      <c r="M2036" s="7" t="s">
        <v>88</v>
      </c>
      <c r="N2036" s="7" t="s">
        <v>89</v>
      </c>
      <c r="O2036" s="8" t="s">
        <v>90</v>
      </c>
      <c r="P2036" s="52"/>
    </row>
    <row r="2037" spans="2:16" x14ac:dyDescent="0.25">
      <c r="B2037" s="48"/>
      <c r="C2037" s="9"/>
      <c r="D2037" s="170"/>
      <c r="E2037" s="170"/>
      <c r="F2037" s="170"/>
      <c r="G2037" s="170"/>
      <c r="H2037" s="170"/>
      <c r="I2037" s="170"/>
      <c r="J2037" s="170"/>
      <c r="K2037" s="170"/>
      <c r="L2037" s="10"/>
      <c r="M2037" s="11"/>
      <c r="N2037" s="11"/>
      <c r="O2037" s="12"/>
      <c r="P2037" s="54"/>
    </row>
    <row r="2038" spans="2:16" ht="18" customHeight="1" x14ac:dyDescent="0.25">
      <c r="B2038" s="48"/>
      <c r="C2038" s="391" t="s">
        <v>91</v>
      </c>
      <c r="D2038" s="359"/>
      <c r="E2038" s="359"/>
      <c r="F2038" s="359"/>
      <c r="G2038" s="170" t="s">
        <v>92</v>
      </c>
      <c r="H2038" s="170"/>
      <c r="I2038" s="170" t="s">
        <v>93</v>
      </c>
      <c r="K2038" s="170"/>
      <c r="L2038" s="10"/>
      <c r="O2038" s="13"/>
      <c r="P2038" s="54"/>
    </row>
    <row r="2039" spans="2:16" x14ac:dyDescent="0.25">
      <c r="B2039" s="48"/>
      <c r="C2039" s="14"/>
      <c r="D2039" s="15"/>
      <c r="E2039" s="15"/>
      <c r="F2039" s="15"/>
      <c r="G2039" s="15"/>
      <c r="H2039" s="15"/>
      <c r="I2039" s="15"/>
      <c r="J2039" s="15"/>
      <c r="K2039" s="15"/>
      <c r="L2039" s="15"/>
      <c r="M2039" s="15"/>
      <c r="N2039" s="15"/>
      <c r="O2039" s="16"/>
      <c r="P2039" s="55"/>
    </row>
    <row r="2040" spans="2:16" x14ac:dyDescent="0.25">
      <c r="B2040" s="48"/>
      <c r="C2040" s="209"/>
      <c r="D2040" s="167"/>
      <c r="E2040" s="167"/>
      <c r="F2040" s="167"/>
      <c r="G2040" s="167"/>
      <c r="H2040" s="167"/>
      <c r="I2040" s="167"/>
      <c r="J2040" s="167"/>
      <c r="K2040" s="167"/>
      <c r="L2040" s="167"/>
      <c r="M2040" s="167"/>
      <c r="N2040" s="167"/>
      <c r="O2040" s="17"/>
      <c r="P2040" s="50"/>
    </row>
    <row r="2041" spans="2:16" x14ac:dyDescent="0.25">
      <c r="B2041" s="48"/>
      <c r="C2041" s="18"/>
      <c r="D2041" s="19"/>
      <c r="E2041" s="19"/>
      <c r="F2041" s="19"/>
      <c r="G2041" s="19"/>
      <c r="H2041" s="19"/>
      <c r="K2041" s="19"/>
      <c r="L2041" s="19"/>
      <c r="M2041" s="19"/>
      <c r="N2041" s="19"/>
      <c r="O2041" s="20"/>
      <c r="P2041" s="50"/>
    </row>
    <row r="2042" spans="2:16" x14ac:dyDescent="0.25">
      <c r="B2042" s="48"/>
      <c r="C2042" s="411" t="s">
        <v>94</v>
      </c>
      <c r="D2042" s="412"/>
      <c r="E2042" s="412"/>
      <c r="F2042" s="412"/>
      <c r="G2042" s="412"/>
      <c r="H2042" s="412"/>
      <c r="I2042" s="412"/>
      <c r="J2042" s="412"/>
      <c r="K2042" s="412"/>
      <c r="L2042" s="412"/>
      <c r="M2042" s="412"/>
      <c r="N2042" s="412"/>
      <c r="O2042" s="413"/>
      <c r="P2042" s="56"/>
    </row>
    <row r="2043" spans="2:16" x14ac:dyDescent="0.25">
      <c r="B2043" s="48"/>
      <c r="C2043" s="21"/>
      <c r="O2043" s="22"/>
      <c r="P2043" s="50"/>
    </row>
    <row r="2044" spans="2:16" x14ac:dyDescent="0.25">
      <c r="B2044" s="48"/>
      <c r="C2044" s="206" t="s">
        <v>95</v>
      </c>
      <c r="D2044" s="418" t="s">
        <v>9</v>
      </c>
      <c r="E2044" s="308"/>
      <c r="F2044" s="308"/>
      <c r="G2044" s="308"/>
      <c r="H2044" s="308"/>
      <c r="I2044" s="308"/>
      <c r="J2044" s="308"/>
      <c r="K2044" s="308"/>
      <c r="L2044" s="309"/>
      <c r="M2044" s="415" t="s">
        <v>96</v>
      </c>
      <c r="N2044" s="309"/>
      <c r="O2044" s="206" t="s">
        <v>11</v>
      </c>
      <c r="P2044" s="57"/>
    </row>
    <row r="2045" spans="2:16" ht="30" customHeight="1" x14ac:dyDescent="0.25">
      <c r="B2045" s="48"/>
      <c r="C2045" s="210">
        <f>'PRESUPUESTO OFICIAL (Entidad)'!D48</f>
        <v>7.2</v>
      </c>
      <c r="D2045" s="406" t="str">
        <f>'PRESUPUESTO OFICIAL (Entidad)'!G48</f>
        <v>Punto de iluminación completo con lámpara LED e interruptor proporcional</v>
      </c>
      <c r="E2045" s="303"/>
      <c r="F2045" s="303"/>
      <c r="G2045" s="303"/>
      <c r="H2045" s="303"/>
      <c r="I2045" s="303"/>
      <c r="J2045" s="303"/>
      <c r="K2045" s="303"/>
      <c r="L2045" s="371"/>
      <c r="M2045" s="370" t="str">
        <f>'PRESUPUESTO OFICIAL (Entidad)'!H48</f>
        <v>pto</v>
      </c>
      <c r="N2045" s="371"/>
      <c r="O2045" s="23">
        <f>'PRESUPUESTO OFICIAL (Entidad)'!I48</f>
        <v>2</v>
      </c>
      <c r="P2045" s="58"/>
    </row>
    <row r="2046" spans="2:16" x14ac:dyDescent="0.25">
      <c r="B2046" s="48"/>
      <c r="C2046" s="383" t="s">
        <v>97</v>
      </c>
      <c r="D2046" s="344"/>
      <c r="E2046" s="344"/>
      <c r="F2046" s="344"/>
      <c r="G2046" s="344"/>
      <c r="H2046" s="344"/>
      <c r="I2046" s="344"/>
      <c r="J2046" s="344"/>
      <c r="K2046" s="344"/>
      <c r="L2046" s="344"/>
      <c r="M2046" s="344"/>
      <c r="N2046" s="344"/>
      <c r="O2046" s="384"/>
      <c r="P2046" s="59"/>
    </row>
    <row r="2047" spans="2:16" x14ac:dyDescent="0.25">
      <c r="B2047" s="48"/>
      <c r="C2047" s="363"/>
      <c r="D2047" s="359"/>
      <c r="E2047" s="359"/>
      <c r="F2047" s="359"/>
      <c r="G2047" s="359"/>
      <c r="H2047" s="359"/>
      <c r="I2047" s="359"/>
      <c r="J2047" s="359"/>
      <c r="K2047" s="359"/>
      <c r="L2047" s="359"/>
      <c r="M2047" s="359"/>
      <c r="N2047" s="359"/>
      <c r="O2047" s="362"/>
      <c r="P2047" s="59"/>
    </row>
    <row r="2048" spans="2:16" x14ac:dyDescent="0.25">
      <c r="B2048" s="48"/>
      <c r="C2048" s="385"/>
      <c r="D2048" s="342"/>
      <c r="E2048" s="342"/>
      <c r="F2048" s="342"/>
      <c r="G2048" s="342"/>
      <c r="H2048" s="342"/>
      <c r="I2048" s="342"/>
      <c r="J2048" s="342"/>
      <c r="K2048" s="342"/>
      <c r="L2048" s="342"/>
      <c r="M2048" s="342"/>
      <c r="N2048" s="342"/>
      <c r="O2048" s="350"/>
      <c r="P2048" s="59"/>
    </row>
    <row r="2049" spans="2:16" x14ac:dyDescent="0.25">
      <c r="B2049" s="48"/>
      <c r="C2049" s="401" t="s">
        <v>9</v>
      </c>
      <c r="D2049" s="308"/>
      <c r="E2049" s="308"/>
      <c r="F2049" s="308"/>
      <c r="G2049" s="317"/>
      <c r="H2049" s="387" t="s">
        <v>98</v>
      </c>
      <c r="I2049" s="308"/>
      <c r="J2049" s="405" t="s">
        <v>99</v>
      </c>
      <c r="K2049" s="312"/>
      <c r="L2049" s="208" t="s">
        <v>100</v>
      </c>
      <c r="M2049" s="394" t="s">
        <v>101</v>
      </c>
      <c r="N2049" s="317"/>
      <c r="O2049" s="24" t="s">
        <v>102</v>
      </c>
      <c r="P2049" s="60"/>
    </row>
    <row r="2050" spans="2:16" x14ac:dyDescent="0.25">
      <c r="B2050" s="48"/>
      <c r="C2050" s="386" t="s">
        <v>103</v>
      </c>
      <c r="D2050" s="297"/>
      <c r="E2050" s="297"/>
      <c r="F2050" s="297"/>
      <c r="G2050" s="298"/>
      <c r="H2050" s="373" t="s">
        <v>104</v>
      </c>
      <c r="I2050" s="298"/>
      <c r="J2050" s="373" t="s">
        <v>105</v>
      </c>
      <c r="K2050" s="298"/>
      <c r="L2050" s="244">
        <v>4825</v>
      </c>
      <c r="M2050" s="369">
        <v>1</v>
      </c>
      <c r="N2050" s="298"/>
      <c r="O2050" s="245">
        <f>IF(M2050=0,0,L2050/M2050)</f>
        <v>4825</v>
      </c>
      <c r="P2050" s="246"/>
    </row>
    <row r="2051" spans="2:16" x14ac:dyDescent="0.25">
      <c r="B2051" s="48"/>
      <c r="C2051" s="386"/>
      <c r="D2051" s="297"/>
      <c r="E2051" s="297"/>
      <c r="F2051" s="297"/>
      <c r="G2051" s="298"/>
      <c r="H2051" s="373"/>
      <c r="I2051" s="298"/>
      <c r="J2051" s="373"/>
      <c r="K2051" s="298"/>
      <c r="L2051" s="244"/>
      <c r="M2051" s="392"/>
      <c r="N2051" s="298"/>
      <c r="O2051" s="245"/>
      <c r="P2051" s="246"/>
    </row>
    <row r="2052" spans="2:16" x14ac:dyDescent="0.25">
      <c r="B2052" s="48"/>
      <c r="C2052" s="408"/>
      <c r="D2052" s="303"/>
      <c r="E2052" s="303"/>
      <c r="F2052" s="303"/>
      <c r="G2052" s="304"/>
      <c r="H2052" s="393"/>
      <c r="I2052" s="304"/>
      <c r="J2052" s="393"/>
      <c r="K2052" s="304"/>
      <c r="L2052" s="247"/>
      <c r="M2052" s="407"/>
      <c r="N2052" s="304"/>
      <c r="O2052" s="245"/>
      <c r="P2052" s="246"/>
    </row>
    <row r="2053" spans="2:16" x14ac:dyDescent="0.25">
      <c r="B2053" s="48"/>
      <c r="C2053" s="212" t="s">
        <v>108</v>
      </c>
      <c r="D2053" s="202"/>
      <c r="E2053" s="202"/>
      <c r="F2053" s="202"/>
      <c r="G2053" s="202"/>
      <c r="H2053" s="202"/>
      <c r="I2053" s="202"/>
      <c r="J2053" s="202"/>
      <c r="K2053" s="202"/>
      <c r="L2053" s="202"/>
      <c r="M2053" s="202"/>
      <c r="N2053" s="213"/>
      <c r="O2053" s="248">
        <f>SUM(O2050:O2052)</f>
        <v>4825</v>
      </c>
      <c r="P2053" s="249"/>
    </row>
    <row r="2054" spans="2:16" ht="13.5" customHeight="1" x14ac:dyDescent="0.25">
      <c r="B2054" s="48"/>
      <c r="C2054" s="383" t="s">
        <v>109</v>
      </c>
      <c r="D2054" s="344"/>
      <c r="E2054" s="344"/>
      <c r="F2054" s="344"/>
      <c r="G2054" s="344"/>
      <c r="H2054" s="344"/>
      <c r="I2054" s="344"/>
      <c r="J2054" s="344"/>
      <c r="K2054" s="344"/>
      <c r="L2054" s="344"/>
      <c r="M2054" s="344"/>
      <c r="N2054" s="344"/>
      <c r="O2054" s="384"/>
      <c r="P2054" s="59"/>
    </row>
    <row r="2055" spans="2:16" x14ac:dyDescent="0.25">
      <c r="B2055" s="48"/>
      <c r="C2055" s="363"/>
      <c r="D2055" s="359"/>
      <c r="E2055" s="359"/>
      <c r="F2055" s="359"/>
      <c r="G2055" s="359"/>
      <c r="H2055" s="359"/>
      <c r="I2055" s="359"/>
      <c r="J2055" s="359"/>
      <c r="K2055" s="359"/>
      <c r="L2055" s="359"/>
      <c r="M2055" s="359"/>
      <c r="N2055" s="359"/>
      <c r="O2055" s="362"/>
      <c r="P2055" s="59"/>
    </row>
    <row r="2056" spans="2:16" x14ac:dyDescent="0.25">
      <c r="B2056" s="48"/>
      <c r="C2056" s="385"/>
      <c r="D2056" s="342"/>
      <c r="E2056" s="342"/>
      <c r="F2056" s="342"/>
      <c r="G2056" s="342"/>
      <c r="H2056" s="342"/>
      <c r="I2056" s="342"/>
      <c r="J2056" s="342"/>
      <c r="K2056" s="342"/>
      <c r="L2056" s="342"/>
      <c r="M2056" s="342"/>
      <c r="N2056" s="342"/>
      <c r="O2056" s="350"/>
      <c r="P2056" s="59"/>
    </row>
    <row r="2057" spans="2:16" x14ac:dyDescent="0.25">
      <c r="B2057" s="48"/>
      <c r="C2057" s="401" t="s">
        <v>9</v>
      </c>
      <c r="D2057" s="308"/>
      <c r="E2057" s="308"/>
      <c r="F2057" s="308"/>
      <c r="G2057" s="308"/>
      <c r="H2057" s="308"/>
      <c r="I2057" s="308"/>
      <c r="J2057" s="317"/>
      <c r="K2057" s="215" t="s">
        <v>96</v>
      </c>
      <c r="L2057" s="208" t="s">
        <v>11</v>
      </c>
      <c r="M2057" s="394" t="s">
        <v>110</v>
      </c>
      <c r="N2057" s="317"/>
      <c r="O2057" s="24" t="s">
        <v>102</v>
      </c>
      <c r="P2057" s="60"/>
    </row>
    <row r="2058" spans="2:16" x14ac:dyDescent="0.25">
      <c r="B2058" s="48"/>
      <c r="C2058" s="386" t="s">
        <v>226</v>
      </c>
      <c r="D2058" s="297"/>
      <c r="E2058" s="297"/>
      <c r="F2058" s="297"/>
      <c r="G2058" s="297"/>
      <c r="H2058" s="297"/>
      <c r="I2058" s="297"/>
      <c r="J2058" s="298"/>
      <c r="K2058" s="165" t="s">
        <v>32</v>
      </c>
      <c r="L2058" s="250">
        <v>1</v>
      </c>
      <c r="M2058" s="360">
        <v>94863.865000000005</v>
      </c>
      <c r="N2058" s="298"/>
      <c r="O2058" s="245">
        <f t="shared" ref="O2058:O2064" si="3">L2058*M2058</f>
        <v>94863.865000000005</v>
      </c>
      <c r="P2058" s="246"/>
    </row>
    <row r="2059" spans="2:16" x14ac:dyDescent="0.25">
      <c r="B2059" s="48"/>
      <c r="C2059" s="386" t="s">
        <v>227</v>
      </c>
      <c r="D2059" s="297"/>
      <c r="E2059" s="297"/>
      <c r="F2059" s="297"/>
      <c r="G2059" s="297"/>
      <c r="H2059" s="297"/>
      <c r="I2059" s="297"/>
      <c r="J2059" s="298"/>
      <c r="K2059" s="165" t="s">
        <v>32</v>
      </c>
      <c r="L2059" s="250">
        <v>1</v>
      </c>
      <c r="M2059" s="360">
        <v>8987.1029999999992</v>
      </c>
      <c r="N2059" s="298"/>
      <c r="O2059" s="245">
        <f t="shared" si="3"/>
        <v>8987.1029999999992</v>
      </c>
      <c r="P2059" s="246"/>
    </row>
    <row r="2060" spans="2:16" x14ac:dyDescent="0.25">
      <c r="B2060" s="48"/>
      <c r="C2060" s="386" t="s">
        <v>221</v>
      </c>
      <c r="D2060" s="297"/>
      <c r="E2060" s="297"/>
      <c r="F2060" s="297"/>
      <c r="G2060" s="297"/>
      <c r="H2060" s="297"/>
      <c r="I2060" s="297"/>
      <c r="J2060" s="298"/>
      <c r="K2060" s="165" t="s">
        <v>32</v>
      </c>
      <c r="L2060" s="250">
        <v>1</v>
      </c>
      <c r="M2060" s="360">
        <v>2995.701</v>
      </c>
      <c r="N2060" s="298"/>
      <c r="O2060" s="245">
        <f t="shared" si="3"/>
        <v>2995.701</v>
      </c>
      <c r="P2060" s="246"/>
    </row>
    <row r="2061" spans="2:16" x14ac:dyDescent="0.25">
      <c r="B2061" s="48"/>
      <c r="C2061" s="386" t="s">
        <v>228</v>
      </c>
      <c r="D2061" s="297"/>
      <c r="E2061" s="297"/>
      <c r="F2061" s="297"/>
      <c r="G2061" s="297"/>
      <c r="H2061" s="297"/>
      <c r="I2061" s="297"/>
      <c r="J2061" s="298"/>
      <c r="K2061" s="165" t="s">
        <v>32</v>
      </c>
      <c r="L2061" s="250">
        <v>1</v>
      </c>
      <c r="M2061" s="360">
        <v>3494.9845</v>
      </c>
      <c r="N2061" s="298"/>
      <c r="O2061" s="245">
        <f t="shared" si="3"/>
        <v>3494.9845</v>
      </c>
      <c r="P2061" s="246"/>
    </row>
    <row r="2062" spans="2:16" x14ac:dyDescent="0.25">
      <c r="B2062" s="48"/>
      <c r="C2062" s="386" t="s">
        <v>219</v>
      </c>
      <c r="D2062" s="297"/>
      <c r="E2062" s="297"/>
      <c r="F2062" s="297"/>
      <c r="G2062" s="297"/>
      <c r="H2062" s="297"/>
      <c r="I2062" s="297"/>
      <c r="J2062" s="298"/>
      <c r="K2062" s="165" t="s">
        <v>20</v>
      </c>
      <c r="L2062" s="250">
        <v>10</v>
      </c>
      <c r="M2062" s="360">
        <v>2795.9875999999999</v>
      </c>
      <c r="N2062" s="298"/>
      <c r="O2062" s="245">
        <f t="shared" si="3"/>
        <v>27959.876</v>
      </c>
      <c r="P2062" s="246"/>
    </row>
    <row r="2063" spans="2:16" x14ac:dyDescent="0.25">
      <c r="B2063" s="48"/>
      <c r="C2063" s="386" t="s">
        <v>229</v>
      </c>
      <c r="D2063" s="297"/>
      <c r="E2063" s="297"/>
      <c r="F2063" s="297"/>
      <c r="G2063" s="297"/>
      <c r="H2063" s="297"/>
      <c r="I2063" s="297"/>
      <c r="J2063" s="298"/>
      <c r="K2063" s="165" t="s">
        <v>20</v>
      </c>
      <c r="L2063" s="250">
        <v>30</v>
      </c>
      <c r="M2063" s="360">
        <v>2396.5608000000002</v>
      </c>
      <c r="N2063" s="298"/>
      <c r="O2063" s="245">
        <f t="shared" si="3"/>
        <v>71896.824000000008</v>
      </c>
      <c r="P2063" s="246"/>
    </row>
    <row r="2064" spans="2:16" x14ac:dyDescent="0.25">
      <c r="B2064" s="48"/>
      <c r="C2064" s="408" t="s">
        <v>223</v>
      </c>
      <c r="D2064" s="303"/>
      <c r="E2064" s="303"/>
      <c r="F2064" s="303"/>
      <c r="G2064" s="303"/>
      <c r="H2064" s="303"/>
      <c r="I2064" s="303"/>
      <c r="J2064" s="304"/>
      <c r="K2064" s="185" t="s">
        <v>192</v>
      </c>
      <c r="L2064" s="252">
        <v>1</v>
      </c>
      <c r="M2064" s="417">
        <v>9985.67</v>
      </c>
      <c r="N2064" s="304"/>
      <c r="O2064" s="253">
        <f t="shared" si="3"/>
        <v>9985.67</v>
      </c>
      <c r="P2064" s="246"/>
    </row>
    <row r="2065" spans="2:16" x14ac:dyDescent="0.25">
      <c r="B2065" s="48"/>
      <c r="C2065" s="212" t="s">
        <v>108</v>
      </c>
      <c r="D2065" s="202"/>
      <c r="E2065" s="202"/>
      <c r="F2065" s="202"/>
      <c r="G2065" s="202"/>
      <c r="H2065" s="202"/>
      <c r="I2065" s="202"/>
      <c r="J2065" s="202"/>
      <c r="K2065" s="202"/>
      <c r="L2065" s="202"/>
      <c r="M2065" s="202"/>
      <c r="N2065" s="213"/>
      <c r="O2065" s="254">
        <f>SUM(O2058:O2064)</f>
        <v>220184.02350000004</v>
      </c>
      <c r="P2065" s="246"/>
    </row>
    <row r="2066" spans="2:16" x14ac:dyDescent="0.25">
      <c r="B2066" s="48"/>
      <c r="C2066" s="383" t="s">
        <v>116</v>
      </c>
      <c r="D2066" s="344"/>
      <c r="E2066" s="344"/>
      <c r="F2066" s="344"/>
      <c r="G2066" s="344"/>
      <c r="H2066" s="344"/>
      <c r="I2066" s="344"/>
      <c r="J2066" s="344"/>
      <c r="K2066" s="344"/>
      <c r="L2066" s="344"/>
      <c r="M2066" s="344"/>
      <c r="N2066" s="344"/>
      <c r="O2066" s="384"/>
      <c r="P2066" s="59"/>
    </row>
    <row r="2067" spans="2:16" x14ac:dyDescent="0.25">
      <c r="B2067" s="48"/>
      <c r="C2067" s="363"/>
      <c r="D2067" s="359"/>
      <c r="E2067" s="359"/>
      <c r="F2067" s="359"/>
      <c r="G2067" s="359"/>
      <c r="H2067" s="359"/>
      <c r="I2067" s="359"/>
      <c r="J2067" s="359"/>
      <c r="K2067" s="359"/>
      <c r="L2067" s="359"/>
      <c r="M2067" s="359"/>
      <c r="N2067" s="359"/>
      <c r="O2067" s="362"/>
      <c r="P2067" s="59"/>
    </row>
    <row r="2068" spans="2:16" x14ac:dyDescent="0.25">
      <c r="B2068" s="48"/>
      <c r="C2068" s="385"/>
      <c r="D2068" s="342"/>
      <c r="E2068" s="342"/>
      <c r="F2068" s="342"/>
      <c r="G2068" s="342"/>
      <c r="H2068" s="342"/>
      <c r="I2068" s="342"/>
      <c r="J2068" s="342"/>
      <c r="K2068" s="342"/>
      <c r="L2068" s="342"/>
      <c r="M2068" s="342"/>
      <c r="N2068" s="342"/>
      <c r="O2068" s="350"/>
      <c r="P2068" s="59"/>
    </row>
    <row r="2069" spans="2:16" ht="28.5" customHeight="1" x14ac:dyDescent="0.25">
      <c r="B2069" s="48"/>
      <c r="C2069" s="403" t="s">
        <v>117</v>
      </c>
      <c r="D2069" s="308"/>
      <c r="E2069" s="308"/>
      <c r="F2069" s="308"/>
      <c r="G2069" s="308"/>
      <c r="H2069" s="308"/>
      <c r="I2069" s="308"/>
      <c r="J2069" s="205" t="s">
        <v>118</v>
      </c>
      <c r="K2069" s="28" t="s">
        <v>119</v>
      </c>
      <c r="L2069" s="29" t="s">
        <v>120</v>
      </c>
      <c r="M2069" s="394" t="s">
        <v>121</v>
      </c>
      <c r="N2069" s="317"/>
      <c r="O2069" s="24" t="s">
        <v>102</v>
      </c>
      <c r="P2069" s="60"/>
    </row>
    <row r="2070" spans="2:16" x14ac:dyDescent="0.25">
      <c r="B2070" s="48"/>
      <c r="C2070" s="367" t="s">
        <v>122</v>
      </c>
      <c r="D2070" s="297"/>
      <c r="E2070" s="297"/>
      <c r="F2070" s="297"/>
      <c r="G2070" s="297"/>
      <c r="H2070" s="297"/>
      <c r="I2070" s="297"/>
      <c r="J2070" s="214"/>
      <c r="K2070" s="30"/>
      <c r="L2070" s="214"/>
      <c r="M2070" s="372"/>
      <c r="N2070" s="298"/>
      <c r="O2070" s="245">
        <v>0</v>
      </c>
      <c r="P2070" s="246"/>
    </row>
    <row r="2071" spans="2:16" x14ac:dyDescent="0.25">
      <c r="B2071" s="48"/>
      <c r="C2071" s="396"/>
      <c r="D2071" s="303"/>
      <c r="E2071" s="303"/>
      <c r="F2071" s="303"/>
      <c r="G2071" s="303"/>
      <c r="H2071" s="303"/>
      <c r="I2071" s="303"/>
      <c r="J2071" s="31"/>
      <c r="K2071" s="32"/>
      <c r="L2071" s="31"/>
      <c r="M2071" s="404"/>
      <c r="N2071" s="304"/>
      <c r="O2071" s="255"/>
      <c r="P2071" s="246"/>
    </row>
    <row r="2072" spans="2:16" x14ac:dyDescent="0.25">
      <c r="B2072" s="48"/>
      <c r="C2072" s="212" t="s">
        <v>108</v>
      </c>
      <c r="D2072" s="202"/>
      <c r="E2072" s="202"/>
      <c r="F2072" s="202"/>
      <c r="G2072" s="202"/>
      <c r="H2072" s="202"/>
      <c r="I2072" s="202"/>
      <c r="J2072" s="202"/>
      <c r="K2072" s="202"/>
      <c r="L2072" s="202"/>
      <c r="M2072" s="202"/>
      <c r="N2072" s="213"/>
      <c r="O2072" s="248">
        <f>SUM(O2070:O2071)</f>
        <v>0</v>
      </c>
      <c r="P2072" s="249"/>
    </row>
    <row r="2073" spans="2:16" x14ac:dyDescent="0.25">
      <c r="B2073" s="48"/>
      <c r="C2073" s="383" t="s">
        <v>123</v>
      </c>
      <c r="D2073" s="344"/>
      <c r="E2073" s="344"/>
      <c r="F2073" s="344"/>
      <c r="G2073" s="344"/>
      <c r="H2073" s="344"/>
      <c r="I2073" s="344"/>
      <c r="J2073" s="344"/>
      <c r="K2073" s="344"/>
      <c r="L2073" s="344"/>
      <c r="M2073" s="344"/>
      <c r="N2073" s="344"/>
      <c r="O2073" s="384"/>
      <c r="P2073" s="59"/>
    </row>
    <row r="2074" spans="2:16" x14ac:dyDescent="0.25">
      <c r="B2074" s="48"/>
      <c r="C2074" s="363"/>
      <c r="D2074" s="359"/>
      <c r="E2074" s="359"/>
      <c r="F2074" s="359"/>
      <c r="G2074" s="359"/>
      <c r="H2074" s="359"/>
      <c r="I2074" s="359"/>
      <c r="J2074" s="359"/>
      <c r="K2074" s="359"/>
      <c r="L2074" s="359"/>
      <c r="M2074" s="359"/>
      <c r="N2074" s="359"/>
      <c r="O2074" s="362"/>
      <c r="P2074" s="59"/>
    </row>
    <row r="2075" spans="2:16" x14ac:dyDescent="0.25">
      <c r="B2075" s="48"/>
      <c r="C2075" s="385"/>
      <c r="D2075" s="342"/>
      <c r="E2075" s="342"/>
      <c r="F2075" s="342"/>
      <c r="G2075" s="342"/>
      <c r="H2075" s="342"/>
      <c r="I2075" s="342"/>
      <c r="J2075" s="342"/>
      <c r="K2075" s="342"/>
      <c r="L2075" s="342"/>
      <c r="M2075" s="342"/>
      <c r="N2075" s="342"/>
      <c r="O2075" s="350"/>
      <c r="P2075" s="59"/>
    </row>
    <row r="2076" spans="2:16" ht="28.5" customHeight="1" x14ac:dyDescent="0.25">
      <c r="B2076" s="48"/>
      <c r="C2076" s="403" t="s">
        <v>124</v>
      </c>
      <c r="D2076" s="308"/>
      <c r="E2076" s="308"/>
      <c r="F2076" s="308"/>
      <c r="G2076" s="308"/>
      <c r="H2076" s="308"/>
      <c r="I2076" s="308"/>
      <c r="J2076" s="208" t="s">
        <v>125</v>
      </c>
      <c r="K2076" s="28" t="s">
        <v>126</v>
      </c>
      <c r="L2076" s="205" t="s">
        <v>127</v>
      </c>
      <c r="M2076" s="381" t="s">
        <v>101</v>
      </c>
      <c r="N2076" s="317"/>
      <c r="O2076" s="33" t="s">
        <v>102</v>
      </c>
      <c r="P2076" s="61"/>
    </row>
    <row r="2077" spans="2:16" x14ac:dyDescent="0.25">
      <c r="B2077" s="48"/>
      <c r="C2077" s="395" t="s">
        <v>225</v>
      </c>
      <c r="D2077" s="297"/>
      <c r="E2077" s="297"/>
      <c r="F2077" s="297"/>
      <c r="G2077" s="297"/>
      <c r="H2077" s="297"/>
      <c r="I2077" s="297"/>
      <c r="J2077" s="186">
        <v>130000</v>
      </c>
      <c r="K2077" s="187">
        <v>0.75</v>
      </c>
      <c r="L2077" s="256">
        <f>J2077*(1+K2077)</f>
        <v>227500</v>
      </c>
      <c r="M2077" s="414">
        <v>3.5</v>
      </c>
      <c r="N2077" s="298"/>
      <c r="O2077" s="257">
        <f>IF(M2077=0,0,L2077/M2077)</f>
        <v>65000</v>
      </c>
      <c r="P2077" s="258"/>
    </row>
    <row r="2078" spans="2:16" x14ac:dyDescent="0.25">
      <c r="B2078" s="48"/>
      <c r="C2078" s="395" t="s">
        <v>285</v>
      </c>
      <c r="D2078" s="297"/>
      <c r="E2078" s="297"/>
      <c r="F2078" s="297"/>
      <c r="G2078" s="297"/>
      <c r="H2078" s="297"/>
      <c r="I2078" s="297"/>
      <c r="J2078" s="186">
        <v>63000</v>
      </c>
      <c r="K2078" s="187">
        <v>0.75</v>
      </c>
      <c r="L2078" s="256">
        <f>J2078*(1+K2078)</f>
        <v>110250</v>
      </c>
      <c r="M2078" s="414">
        <v>3.5</v>
      </c>
      <c r="N2078" s="298"/>
      <c r="O2078" s="257">
        <f>IF(M2078=0,0,L2078/M2078*0.81)</f>
        <v>25515</v>
      </c>
      <c r="P2078" s="258"/>
    </row>
    <row r="2079" spans="2:16" x14ac:dyDescent="0.25">
      <c r="B2079" s="48"/>
      <c r="C2079" s="395"/>
      <c r="D2079" s="297"/>
      <c r="E2079" s="297"/>
      <c r="F2079" s="297"/>
      <c r="G2079" s="297"/>
      <c r="H2079" s="297"/>
      <c r="I2079" s="297"/>
      <c r="J2079" s="251"/>
      <c r="K2079" s="34"/>
      <c r="L2079" s="256"/>
      <c r="M2079" s="388"/>
      <c r="N2079" s="298"/>
      <c r="O2079" s="257"/>
      <c r="P2079" s="258"/>
    </row>
    <row r="2080" spans="2:16" x14ac:dyDescent="0.25">
      <c r="B2080" s="48"/>
      <c r="C2080" s="396"/>
      <c r="D2080" s="303"/>
      <c r="E2080" s="303"/>
      <c r="F2080" s="303"/>
      <c r="G2080" s="303"/>
      <c r="H2080" s="303"/>
      <c r="I2080" s="303"/>
      <c r="J2080" s="31"/>
      <c r="K2080" s="32"/>
      <c r="L2080" s="31"/>
      <c r="M2080" s="404"/>
      <c r="N2080" s="304"/>
      <c r="O2080" s="255"/>
      <c r="P2080" s="246"/>
    </row>
    <row r="2081" spans="2:16" x14ac:dyDescent="0.25">
      <c r="B2081" s="48"/>
      <c r="C2081" s="212" t="s">
        <v>108</v>
      </c>
      <c r="D2081" s="202"/>
      <c r="E2081" s="202"/>
      <c r="F2081" s="202"/>
      <c r="G2081" s="202"/>
      <c r="H2081" s="202"/>
      <c r="I2081" s="202"/>
      <c r="J2081" s="202"/>
      <c r="K2081" s="202"/>
      <c r="L2081" s="202"/>
      <c r="M2081" s="202"/>
      <c r="N2081" s="213"/>
      <c r="O2081" s="254">
        <f>SUM(O2077:O2080)</f>
        <v>90515</v>
      </c>
      <c r="P2081" s="246"/>
    </row>
    <row r="2082" spans="2:16" x14ac:dyDescent="0.25">
      <c r="B2082" s="48"/>
      <c r="C2082" s="21"/>
      <c r="O2082" s="22"/>
      <c r="P2082" s="50"/>
    </row>
    <row r="2083" spans="2:16" x14ac:dyDescent="0.25">
      <c r="B2083" s="48"/>
      <c r="C2083" s="397" t="s">
        <v>130</v>
      </c>
      <c r="D2083" s="314"/>
      <c r="E2083" s="314"/>
      <c r="F2083" s="314"/>
      <c r="G2083" s="314"/>
      <c r="H2083" s="314"/>
      <c r="I2083" s="314"/>
      <c r="J2083" s="314"/>
      <c r="K2083" s="314"/>
      <c r="L2083" s="314"/>
      <c r="M2083" s="314"/>
      <c r="N2083" s="398"/>
      <c r="O2083" s="259">
        <f>O2053+O2065+O2072+O2081</f>
        <v>315524.02350000001</v>
      </c>
      <c r="P2083" s="260"/>
    </row>
    <row r="2084" spans="2:16" x14ac:dyDescent="0.25">
      <c r="B2084" s="48"/>
      <c r="C2084" s="383" t="s">
        <v>131</v>
      </c>
      <c r="D2084" s="344"/>
      <c r="E2084" s="344"/>
      <c r="F2084" s="344"/>
      <c r="G2084" s="344"/>
      <c r="H2084" s="344"/>
      <c r="I2084" s="344"/>
      <c r="J2084" s="344"/>
      <c r="K2084" s="344"/>
      <c r="L2084" s="344"/>
      <c r="M2084" s="344"/>
      <c r="N2084" s="344"/>
      <c r="O2084" s="384"/>
      <c r="P2084" s="59"/>
    </row>
    <row r="2085" spans="2:16" x14ac:dyDescent="0.25">
      <c r="B2085" s="48"/>
      <c r="C2085" s="363"/>
      <c r="D2085" s="359"/>
      <c r="E2085" s="359"/>
      <c r="F2085" s="359"/>
      <c r="G2085" s="359"/>
      <c r="H2085" s="359"/>
      <c r="I2085" s="359"/>
      <c r="J2085" s="359"/>
      <c r="K2085" s="359"/>
      <c r="L2085" s="359"/>
      <c r="M2085" s="359"/>
      <c r="N2085" s="359"/>
      <c r="O2085" s="362"/>
      <c r="P2085" s="59"/>
    </row>
    <row r="2086" spans="2:16" x14ac:dyDescent="0.25">
      <c r="B2086" s="48"/>
      <c r="C2086" s="385"/>
      <c r="D2086" s="342"/>
      <c r="E2086" s="342"/>
      <c r="F2086" s="342"/>
      <c r="G2086" s="342"/>
      <c r="H2086" s="342"/>
      <c r="I2086" s="342"/>
      <c r="J2086" s="342"/>
      <c r="K2086" s="342"/>
      <c r="L2086" s="342"/>
      <c r="M2086" s="342"/>
      <c r="N2086" s="342"/>
      <c r="O2086" s="350"/>
      <c r="P2086" s="59"/>
    </row>
    <row r="2087" spans="2:16" x14ac:dyDescent="0.25">
      <c r="B2087" s="48"/>
      <c r="C2087" s="403" t="s">
        <v>132</v>
      </c>
      <c r="D2087" s="308"/>
      <c r="E2087" s="308"/>
      <c r="F2087" s="308"/>
      <c r="G2087" s="308"/>
      <c r="H2087" s="308"/>
      <c r="I2087" s="308"/>
      <c r="J2087" s="168"/>
      <c r="K2087" s="169"/>
      <c r="L2087" s="205" t="s">
        <v>133</v>
      </c>
      <c r="M2087" s="381" t="s">
        <v>134</v>
      </c>
      <c r="N2087" s="317"/>
      <c r="O2087" s="35"/>
      <c r="P2087" s="61"/>
    </row>
    <row r="2088" spans="2:16" x14ac:dyDescent="0.25">
      <c r="B2088" s="48"/>
      <c r="C2088" s="367" t="s">
        <v>135</v>
      </c>
      <c r="D2088" s="297"/>
      <c r="E2088" s="297"/>
      <c r="F2088" s="297"/>
      <c r="G2088" s="297"/>
      <c r="H2088" s="297"/>
      <c r="I2088" s="297"/>
      <c r="J2088" s="261"/>
      <c r="K2088" s="36"/>
      <c r="L2088" s="188">
        <f>'PRESUPUESTO OFICIAL (Entidad)'!$K$68</f>
        <v>0.23201877683023656</v>
      </c>
      <c r="M2088" s="357">
        <f>L2088*$O$2083</f>
        <v>73207.497993024823</v>
      </c>
      <c r="N2088" s="298"/>
      <c r="O2088" s="262"/>
      <c r="P2088" s="263"/>
    </row>
    <row r="2089" spans="2:16" x14ac:dyDescent="0.25">
      <c r="B2089" s="48"/>
      <c r="C2089" s="25" t="s">
        <v>136</v>
      </c>
      <c r="D2089" s="26"/>
      <c r="E2089" s="26"/>
      <c r="F2089" s="26"/>
      <c r="G2089" s="26"/>
      <c r="H2089" s="26"/>
      <c r="I2089" s="26"/>
      <c r="J2089" s="261"/>
      <c r="K2089" s="36"/>
      <c r="L2089" s="188">
        <f>'PRESUPUESTO OFICIAL (Entidad)'!$K$69</f>
        <v>0.01</v>
      </c>
      <c r="M2089" s="357">
        <f>L2089*$O$2083</f>
        <v>3155.2402350000002</v>
      </c>
      <c r="N2089" s="298"/>
      <c r="O2089" s="262"/>
      <c r="P2089" s="263"/>
    </row>
    <row r="2090" spans="2:16" x14ac:dyDescent="0.25">
      <c r="B2090" s="48"/>
      <c r="C2090" s="209" t="s">
        <v>137</v>
      </c>
      <c r="D2090" s="167"/>
      <c r="E2090" s="167"/>
      <c r="F2090" s="167"/>
      <c r="G2090" s="167"/>
      <c r="H2090" s="167"/>
      <c r="I2090" s="167"/>
      <c r="J2090" s="264"/>
      <c r="K2090" s="37"/>
      <c r="L2090" s="188">
        <f>'PRESUPUESTO OFICIAL (Entidad)'!$K$70</f>
        <v>2.5000000000000001E-2</v>
      </c>
      <c r="M2090" s="368">
        <f>L2090*$O$2083</f>
        <v>7888.100587500001</v>
      </c>
      <c r="N2090" s="304"/>
      <c r="O2090" s="262"/>
      <c r="P2090" s="263"/>
    </row>
    <row r="2091" spans="2:16" x14ac:dyDescent="0.25">
      <c r="B2091" s="48"/>
      <c r="C2091" s="419" t="s">
        <v>108</v>
      </c>
      <c r="D2091" s="314"/>
      <c r="E2091" s="314"/>
      <c r="F2091" s="314"/>
      <c r="G2091" s="314"/>
      <c r="H2091" s="314"/>
      <c r="I2091" s="314"/>
      <c r="J2091" s="314"/>
      <c r="K2091" s="314"/>
      <c r="L2091" s="314"/>
      <c r="M2091" s="314"/>
      <c r="N2091" s="398"/>
      <c r="O2091" s="265">
        <f>SUM(M2088:M2090)</f>
        <v>84250.838815524825</v>
      </c>
      <c r="P2091" s="266"/>
    </row>
    <row r="2092" spans="2:16" x14ac:dyDescent="0.25">
      <c r="B2092" s="48"/>
      <c r="C2092" s="21"/>
      <c r="O2092" s="22"/>
      <c r="P2092" s="50"/>
    </row>
    <row r="2093" spans="2:16" x14ac:dyDescent="0.25">
      <c r="B2093" s="48"/>
      <c r="C2093" s="397" t="s">
        <v>138</v>
      </c>
      <c r="D2093" s="314"/>
      <c r="E2093" s="314"/>
      <c r="F2093" s="314"/>
      <c r="G2093" s="314"/>
      <c r="H2093" s="314"/>
      <c r="I2093" s="314"/>
      <c r="J2093" s="314"/>
      <c r="K2093" s="314"/>
      <c r="L2093" s="314"/>
      <c r="M2093" s="314"/>
      <c r="N2093" s="398"/>
      <c r="O2093" s="267">
        <f>ROUND(O2083+O2091,0)</f>
        <v>399775</v>
      </c>
      <c r="P2093" s="266"/>
    </row>
    <row r="2094" spans="2:16" x14ac:dyDescent="0.25">
      <c r="B2094" s="48"/>
      <c r="C2094" s="18"/>
      <c r="D2094" s="19"/>
      <c r="E2094" s="19"/>
      <c r="F2094" s="19"/>
      <c r="G2094" s="19"/>
      <c r="H2094" s="19"/>
      <c r="I2094" s="19"/>
      <c r="J2094" s="19"/>
      <c r="K2094" s="19"/>
      <c r="L2094" s="19"/>
      <c r="M2094" s="19"/>
      <c r="N2094" s="19"/>
      <c r="O2094" s="20"/>
      <c r="P2094" s="50"/>
    </row>
    <row r="2095" spans="2:16" x14ac:dyDescent="0.25">
      <c r="B2095" s="48"/>
      <c r="C2095" s="21"/>
      <c r="O2095" s="22"/>
      <c r="P2095" s="50"/>
    </row>
    <row r="2096" spans="2:16" x14ac:dyDescent="0.25">
      <c r="B2096" s="48"/>
      <c r="C2096" s="21"/>
      <c r="O2096" s="22"/>
      <c r="P2096" s="50"/>
    </row>
    <row r="2097" spans="2:16" x14ac:dyDescent="0.25">
      <c r="B2097" s="48"/>
      <c r="C2097" s="21"/>
      <c r="H2097" s="38" t="s">
        <v>139</v>
      </c>
      <c r="I2097" s="38"/>
      <c r="J2097" s="38"/>
      <c r="K2097" s="38"/>
      <c r="O2097" s="22"/>
      <c r="P2097" s="50"/>
    </row>
    <row r="2098" spans="2:16" x14ac:dyDescent="0.25">
      <c r="B2098" s="48"/>
      <c r="C2098" s="21"/>
      <c r="H2098" s="38" t="s">
        <v>140</v>
      </c>
      <c r="O2098" s="22"/>
      <c r="P2098" s="50"/>
    </row>
    <row r="2099" spans="2:16" x14ac:dyDescent="0.25">
      <c r="B2099" s="48"/>
      <c r="C2099" s="21"/>
      <c r="H2099" s="38" t="s">
        <v>141</v>
      </c>
      <c r="O2099" s="22"/>
      <c r="P2099" s="50"/>
    </row>
    <row r="2100" spans="2:16" x14ac:dyDescent="0.25">
      <c r="B2100" s="48"/>
      <c r="C2100" s="9"/>
      <c r="D2100" s="39"/>
      <c r="E2100" s="39"/>
      <c r="F2100" s="39"/>
      <c r="G2100" s="39"/>
      <c r="H2100" s="38" t="s">
        <v>142</v>
      </c>
      <c r="I2100" s="39"/>
      <c r="J2100" s="39"/>
      <c r="K2100" s="39"/>
      <c r="L2100" s="39"/>
      <c r="M2100" s="39"/>
      <c r="N2100" s="39"/>
      <c r="O2100" s="40"/>
      <c r="P2100" s="55"/>
    </row>
    <row r="2101" spans="2:16" x14ac:dyDescent="0.25">
      <c r="B2101" s="48"/>
      <c r="C2101" s="21"/>
      <c r="H2101" s="204" t="s">
        <v>143</v>
      </c>
      <c r="O2101" s="22"/>
      <c r="P2101" s="50"/>
    </row>
    <row r="2102" spans="2:16" x14ac:dyDescent="0.25">
      <c r="B2102" s="48"/>
      <c r="C2102" s="41" t="s">
        <v>144</v>
      </c>
      <c r="D2102" s="166"/>
      <c r="E2102" s="166"/>
      <c r="F2102" s="166"/>
      <c r="G2102" s="166"/>
      <c r="H2102" s="166"/>
      <c r="I2102" s="166"/>
      <c r="J2102" s="166"/>
      <c r="K2102" s="166"/>
      <c r="L2102" s="166"/>
      <c r="M2102" s="166"/>
      <c r="N2102" s="166"/>
      <c r="O2102" s="42"/>
      <c r="P2102" s="50"/>
    </row>
    <row r="2103" spans="2:16" x14ac:dyDescent="0.25">
      <c r="B2103" s="48"/>
      <c r="C2103" s="374"/>
      <c r="D2103" s="297"/>
      <c r="E2103" s="297"/>
      <c r="F2103" s="297"/>
      <c r="G2103" s="297"/>
      <c r="H2103" s="297"/>
      <c r="I2103" s="297"/>
      <c r="J2103" s="297"/>
      <c r="K2103" s="297"/>
      <c r="L2103" s="297"/>
      <c r="M2103" s="297"/>
      <c r="N2103" s="297"/>
      <c r="O2103" s="355"/>
      <c r="P2103" s="55"/>
    </row>
    <row r="2104" spans="2:16" x14ac:dyDescent="0.25">
      <c r="B2104" s="48"/>
      <c r="C2104" s="374"/>
      <c r="D2104" s="297"/>
      <c r="E2104" s="297"/>
      <c r="F2104" s="297"/>
      <c r="G2104" s="297"/>
      <c r="H2104" s="297"/>
      <c r="I2104" s="297"/>
      <c r="J2104" s="297"/>
      <c r="K2104" s="297"/>
      <c r="L2104" s="297"/>
      <c r="M2104" s="297"/>
      <c r="N2104" s="297"/>
      <c r="O2104" s="355"/>
      <c r="P2104" s="55"/>
    </row>
    <row r="2105" spans="2:16" x14ac:dyDescent="0.25">
      <c r="B2105" s="48"/>
      <c r="C2105" s="9"/>
      <c r="D2105" s="39"/>
      <c r="E2105" s="39"/>
      <c r="F2105" s="39"/>
      <c r="G2105" s="39"/>
      <c r="H2105" s="39"/>
      <c r="I2105" s="39"/>
      <c r="J2105" s="39"/>
      <c r="K2105" s="39"/>
      <c r="L2105" s="39"/>
      <c r="M2105" s="39"/>
      <c r="N2105" s="39"/>
      <c r="O2105" s="40"/>
      <c r="P2105" s="55"/>
    </row>
    <row r="2106" spans="2:16" x14ac:dyDescent="0.25">
      <c r="B2106" s="48"/>
      <c r="C2106" s="43" t="s">
        <v>145</v>
      </c>
      <c r="D2106" s="39"/>
      <c r="E2106" s="39"/>
      <c r="F2106" s="39"/>
      <c r="G2106" s="39"/>
      <c r="H2106" s="39"/>
      <c r="I2106" s="39"/>
      <c r="J2106" s="39"/>
      <c r="K2106" s="39"/>
      <c r="L2106" s="39"/>
      <c r="M2106" s="39"/>
      <c r="N2106" s="39"/>
      <c r="O2106" s="40"/>
      <c r="P2106" s="55"/>
    </row>
    <row r="2107" spans="2:16" ht="12.75" customHeight="1" x14ac:dyDescent="0.25">
      <c r="B2107" s="48"/>
      <c r="C2107" s="366" t="s">
        <v>146</v>
      </c>
      <c r="D2107" s="359"/>
      <c r="E2107" s="359"/>
      <c r="F2107" s="359"/>
      <c r="G2107" s="359"/>
      <c r="H2107" s="359"/>
      <c r="I2107" s="359"/>
      <c r="J2107" s="359"/>
      <c r="K2107" s="359"/>
      <c r="L2107" s="359"/>
      <c r="M2107" s="359"/>
      <c r="N2107" s="359"/>
      <c r="O2107" s="362"/>
      <c r="P2107" s="62"/>
    </row>
    <row r="2108" spans="2:16" ht="28.5" customHeight="1" x14ac:dyDescent="0.25">
      <c r="B2108" s="48"/>
      <c r="C2108" s="363"/>
      <c r="D2108" s="359"/>
      <c r="E2108" s="359"/>
      <c r="F2108" s="359"/>
      <c r="G2108" s="359"/>
      <c r="H2108" s="359"/>
      <c r="I2108" s="359"/>
      <c r="J2108" s="359"/>
      <c r="K2108" s="359"/>
      <c r="L2108" s="359"/>
      <c r="M2108" s="359"/>
      <c r="N2108" s="359"/>
      <c r="O2108" s="362"/>
      <c r="P2108" s="62"/>
    </row>
    <row r="2109" spans="2:16" ht="12.9" customHeight="1" x14ac:dyDescent="0.25">
      <c r="B2109" s="48"/>
      <c r="C2109" s="361" t="s">
        <v>147</v>
      </c>
      <c r="D2109" s="359"/>
      <c r="E2109" s="359"/>
      <c r="F2109" s="359"/>
      <c r="G2109" s="359"/>
      <c r="H2109" s="359"/>
      <c r="I2109" s="359"/>
      <c r="J2109" s="359"/>
      <c r="K2109" s="359"/>
      <c r="L2109" s="359"/>
      <c r="M2109" s="359"/>
      <c r="N2109" s="359"/>
      <c r="O2109" s="362"/>
      <c r="P2109" s="62"/>
    </row>
    <row r="2110" spans="2:16" ht="32.25" customHeight="1" x14ac:dyDescent="0.25">
      <c r="B2110" s="48"/>
      <c r="C2110" s="363"/>
      <c r="D2110" s="359"/>
      <c r="E2110" s="359"/>
      <c r="F2110" s="359"/>
      <c r="G2110" s="359"/>
      <c r="H2110" s="359"/>
      <c r="I2110" s="359"/>
      <c r="J2110" s="359"/>
      <c r="K2110" s="359"/>
      <c r="L2110" s="359"/>
      <c r="M2110" s="359"/>
      <c r="N2110" s="359"/>
      <c r="O2110" s="362"/>
      <c r="P2110" s="62"/>
    </row>
    <row r="2111" spans="2:16" x14ac:dyDescent="0.25">
      <c r="B2111" s="48"/>
      <c r="C2111" s="9"/>
      <c r="D2111" s="39"/>
      <c r="E2111" s="39"/>
      <c r="F2111" s="39"/>
      <c r="G2111" s="39"/>
      <c r="H2111" s="39"/>
      <c r="I2111" s="39"/>
      <c r="J2111" s="39"/>
      <c r="K2111" s="39"/>
      <c r="L2111" s="39"/>
      <c r="M2111" s="39"/>
      <c r="N2111" s="39"/>
      <c r="O2111" s="40"/>
      <c r="P2111" s="55"/>
    </row>
    <row r="2112" spans="2:16" x14ac:dyDescent="0.25">
      <c r="B2112" s="48"/>
      <c r="C2112" s="21"/>
      <c r="H2112" s="38" t="s">
        <v>139</v>
      </c>
      <c r="O2112" s="22"/>
      <c r="P2112" s="50"/>
    </row>
    <row r="2113" spans="2:16" x14ac:dyDescent="0.25">
      <c r="B2113" s="48"/>
      <c r="C2113" s="21"/>
      <c r="H2113" s="204" t="s">
        <v>140</v>
      </c>
      <c r="I2113" s="26"/>
      <c r="J2113" s="26"/>
      <c r="K2113" s="26"/>
      <c r="O2113" s="22"/>
      <c r="P2113" s="50"/>
    </row>
    <row r="2114" spans="2:16" x14ac:dyDescent="0.25">
      <c r="B2114" s="48"/>
      <c r="C2114" s="21"/>
      <c r="H2114" s="204" t="s">
        <v>148</v>
      </c>
      <c r="I2114" s="216"/>
      <c r="J2114" s="216"/>
      <c r="K2114" s="216"/>
      <c r="O2114" s="22"/>
      <c r="P2114" s="50"/>
    </row>
    <row r="2115" spans="2:16" x14ac:dyDescent="0.25">
      <c r="B2115" s="48"/>
      <c r="C2115" s="44"/>
      <c r="D2115" s="39"/>
      <c r="E2115" s="39"/>
      <c r="F2115" s="39"/>
      <c r="G2115" s="39"/>
      <c r="H2115" s="204" t="s">
        <v>142</v>
      </c>
      <c r="L2115" s="39"/>
      <c r="M2115" s="39"/>
      <c r="N2115" s="39"/>
      <c r="O2115" s="40"/>
      <c r="P2115" s="55"/>
    </row>
    <row r="2116" spans="2:16" ht="17.25" customHeight="1" x14ac:dyDescent="0.25">
      <c r="B2116" s="48"/>
      <c r="C2116" s="44"/>
      <c r="D2116" s="216"/>
      <c r="E2116" s="216"/>
      <c r="K2116" s="409"/>
      <c r="L2116" s="359"/>
      <c r="M2116" s="359"/>
      <c r="N2116" s="359"/>
      <c r="O2116" s="362"/>
      <c r="P2116" s="63"/>
    </row>
    <row r="2117" spans="2:16" ht="18.75" customHeight="1" x14ac:dyDescent="0.25">
      <c r="B2117" s="48"/>
      <c r="C2117" s="420"/>
      <c r="D2117" s="342"/>
      <c r="E2117" s="342"/>
      <c r="F2117" s="32"/>
      <c r="G2117" s="32"/>
      <c r="H2117" s="32"/>
      <c r="I2117" s="32"/>
      <c r="J2117" s="32"/>
      <c r="K2117" s="342"/>
      <c r="L2117" s="342"/>
      <c r="M2117" s="342"/>
      <c r="N2117" s="342"/>
      <c r="O2117" s="350"/>
      <c r="P2117" s="63"/>
    </row>
    <row r="2118" spans="2:16" x14ac:dyDescent="0.25">
      <c r="B2118" s="64"/>
      <c r="C2118" s="65"/>
      <c r="D2118" s="65"/>
      <c r="E2118" s="65"/>
      <c r="F2118" s="65"/>
      <c r="G2118" s="65"/>
      <c r="H2118" s="65"/>
      <c r="I2118" s="65"/>
      <c r="J2118" s="65"/>
      <c r="K2118" s="65"/>
      <c r="L2118" s="65"/>
      <c r="M2118" s="65"/>
      <c r="N2118" s="65"/>
      <c r="O2118" s="65"/>
      <c r="P2118" s="66"/>
    </row>
    <row r="2120" spans="2:16" x14ac:dyDescent="0.25">
      <c r="B2120" s="45"/>
      <c r="C2120" s="46"/>
      <c r="D2120" s="46"/>
      <c r="E2120" s="46"/>
      <c r="F2120" s="46"/>
      <c r="G2120" s="46"/>
      <c r="H2120" s="46"/>
      <c r="I2120" s="46"/>
      <c r="J2120" s="46"/>
      <c r="K2120" s="46"/>
      <c r="L2120" s="46"/>
      <c r="M2120" s="46"/>
      <c r="N2120" s="46"/>
      <c r="O2120" s="46"/>
      <c r="P2120" s="47"/>
    </row>
    <row r="2121" spans="2:16" ht="48" customHeight="1" x14ac:dyDescent="0.25">
      <c r="B2121" s="48"/>
      <c r="C2121" s="410" t="s">
        <v>80</v>
      </c>
      <c r="D2121" s="297"/>
      <c r="E2121" s="297"/>
      <c r="F2121" s="297"/>
      <c r="G2121" s="297"/>
      <c r="H2121" s="297"/>
      <c r="I2121" s="297"/>
      <c r="J2121" s="297"/>
      <c r="K2121" s="297"/>
      <c r="L2121" s="297"/>
      <c r="M2121" s="297"/>
      <c r="N2121" s="297"/>
      <c r="O2121" s="298"/>
      <c r="P2121" s="49"/>
    </row>
    <row r="2122" spans="2:16" x14ac:dyDescent="0.25">
      <c r="B2122" s="48"/>
      <c r="P2122" s="50"/>
    </row>
    <row r="2123" spans="2:16" x14ac:dyDescent="0.25">
      <c r="B2123" s="48"/>
      <c r="C2123" s="399"/>
      <c r="D2123" s="416"/>
      <c r="E2123" s="344"/>
      <c r="F2123" s="344"/>
      <c r="G2123" s="344"/>
      <c r="H2123" s="344"/>
      <c r="I2123" s="344"/>
      <c r="J2123" s="344"/>
      <c r="K2123" s="345"/>
      <c r="L2123" s="402"/>
      <c r="M2123" s="344"/>
      <c r="N2123" s="344"/>
      <c r="O2123" s="384"/>
      <c r="P2123" s="51"/>
    </row>
    <row r="2124" spans="2:16" x14ac:dyDescent="0.25">
      <c r="B2124" s="48"/>
      <c r="C2124" s="400"/>
      <c r="D2124" s="358" t="s">
        <v>81</v>
      </c>
      <c r="E2124" s="359"/>
      <c r="F2124" s="359"/>
      <c r="G2124" s="359"/>
      <c r="H2124" s="359"/>
      <c r="I2124" s="359"/>
      <c r="J2124" s="359"/>
      <c r="K2124" s="353"/>
      <c r="L2124" s="378"/>
      <c r="M2124" s="311"/>
      <c r="N2124" s="311"/>
      <c r="O2124" s="348"/>
      <c r="P2124" s="51"/>
    </row>
    <row r="2125" spans="2:16" x14ac:dyDescent="0.25">
      <c r="B2125" s="48"/>
      <c r="C2125" s="400"/>
      <c r="D2125" s="358"/>
      <c r="E2125" s="359"/>
      <c r="F2125" s="359"/>
      <c r="G2125" s="359"/>
      <c r="H2125" s="359"/>
      <c r="I2125" s="359"/>
      <c r="J2125" s="359"/>
      <c r="K2125" s="353"/>
      <c r="L2125" s="382" t="s">
        <v>82</v>
      </c>
      <c r="M2125" s="375"/>
      <c r="N2125" s="376"/>
      <c r="O2125" s="377"/>
      <c r="P2125" s="51"/>
    </row>
    <row r="2126" spans="2:16" x14ac:dyDescent="0.25">
      <c r="B2126" s="48"/>
      <c r="C2126" s="400"/>
      <c r="D2126" s="358" t="s">
        <v>83</v>
      </c>
      <c r="E2126" s="359"/>
      <c r="F2126" s="359"/>
      <c r="G2126" s="359"/>
      <c r="H2126" s="359"/>
      <c r="I2126" s="359"/>
      <c r="J2126" s="359"/>
      <c r="K2126" s="353"/>
      <c r="L2126" s="325"/>
      <c r="M2126" s="378"/>
      <c r="N2126" s="311"/>
      <c r="O2126" s="348"/>
      <c r="P2126" s="52"/>
    </row>
    <row r="2127" spans="2:16" ht="12.75" customHeight="1" x14ac:dyDescent="0.25">
      <c r="B2127" s="48"/>
      <c r="C2127" s="400"/>
      <c r="D2127" s="389"/>
      <c r="E2127" s="359"/>
      <c r="F2127" s="359"/>
      <c r="G2127" s="359"/>
      <c r="H2127" s="359"/>
      <c r="I2127" s="359"/>
      <c r="J2127" s="359"/>
      <c r="K2127" s="353"/>
      <c r="L2127" s="379" t="s">
        <v>84</v>
      </c>
      <c r="M2127" s="379">
        <v>24</v>
      </c>
      <c r="N2127" s="379" t="s">
        <v>85</v>
      </c>
      <c r="O2127" s="364">
        <v>26</v>
      </c>
      <c r="P2127" s="51"/>
    </row>
    <row r="2128" spans="2:16" x14ac:dyDescent="0.25">
      <c r="B2128" s="48"/>
      <c r="C2128" s="400"/>
      <c r="D2128" s="390"/>
      <c r="E2128" s="359"/>
      <c r="F2128" s="359"/>
      <c r="G2128" s="359"/>
      <c r="H2128" s="359"/>
      <c r="I2128" s="359"/>
      <c r="J2128" s="359"/>
      <c r="K2128" s="353"/>
      <c r="L2128" s="380"/>
      <c r="M2128" s="380"/>
      <c r="N2128" s="380"/>
      <c r="O2128" s="365"/>
      <c r="P2128" s="51"/>
    </row>
    <row r="2129" spans="2:16" x14ac:dyDescent="0.25">
      <c r="B2129" s="48"/>
      <c r="C2129" s="400"/>
      <c r="D2129" s="358" t="s">
        <v>86</v>
      </c>
      <c r="E2129" s="359"/>
      <c r="F2129" s="359"/>
      <c r="G2129" s="359"/>
      <c r="H2129" s="359"/>
      <c r="I2129" s="359"/>
      <c r="J2129" s="359"/>
      <c r="K2129" s="353"/>
      <c r="L2129" s="380"/>
      <c r="M2129" s="380"/>
      <c r="N2129" s="380"/>
      <c r="O2129" s="365"/>
      <c r="P2129" s="51"/>
    </row>
    <row r="2130" spans="2:16" x14ac:dyDescent="0.25">
      <c r="B2130" s="48"/>
      <c r="C2130" s="1"/>
      <c r="D2130" s="2"/>
      <c r="E2130" s="2"/>
      <c r="F2130" s="2"/>
      <c r="G2130" s="2"/>
      <c r="H2130" s="2"/>
      <c r="I2130" s="2"/>
      <c r="J2130" s="2"/>
      <c r="K2130" s="2"/>
      <c r="L2130" s="2"/>
      <c r="M2130" s="3"/>
      <c r="N2130" s="3"/>
      <c r="O2130" s="4"/>
      <c r="P2130" s="53"/>
    </row>
    <row r="2131" spans="2:16" x14ac:dyDescent="0.25">
      <c r="B2131" s="48"/>
      <c r="C2131" s="5"/>
      <c r="D2131" s="171"/>
      <c r="E2131" s="171"/>
      <c r="F2131" s="171"/>
      <c r="G2131" s="171"/>
      <c r="H2131" s="171"/>
      <c r="I2131" s="171"/>
      <c r="J2131" s="171"/>
      <c r="K2131" s="171"/>
      <c r="L2131" s="6" t="s">
        <v>87</v>
      </c>
      <c r="M2131" s="7" t="s">
        <v>88</v>
      </c>
      <c r="N2131" s="7" t="s">
        <v>89</v>
      </c>
      <c r="O2131" s="8" t="s">
        <v>90</v>
      </c>
      <c r="P2131" s="52"/>
    </row>
    <row r="2132" spans="2:16" x14ac:dyDescent="0.25">
      <c r="B2132" s="48"/>
      <c r="C2132" s="9"/>
      <c r="D2132" s="170"/>
      <c r="E2132" s="170"/>
      <c r="F2132" s="170"/>
      <c r="G2132" s="170"/>
      <c r="H2132" s="170"/>
      <c r="I2132" s="170"/>
      <c r="J2132" s="170"/>
      <c r="K2132" s="170"/>
      <c r="L2132" s="10"/>
      <c r="M2132" s="11"/>
      <c r="N2132" s="11"/>
      <c r="O2132" s="12"/>
      <c r="P2132" s="54"/>
    </row>
    <row r="2133" spans="2:16" ht="18" customHeight="1" x14ac:dyDescent="0.25">
      <c r="B2133" s="48"/>
      <c r="C2133" s="391" t="s">
        <v>91</v>
      </c>
      <c r="D2133" s="359"/>
      <c r="E2133" s="359"/>
      <c r="F2133" s="359"/>
      <c r="G2133" s="170" t="s">
        <v>92</v>
      </c>
      <c r="H2133" s="170"/>
      <c r="I2133" s="170" t="s">
        <v>93</v>
      </c>
      <c r="K2133" s="170"/>
      <c r="L2133" s="10"/>
      <c r="O2133" s="13"/>
      <c r="P2133" s="54"/>
    </row>
    <row r="2134" spans="2:16" x14ac:dyDescent="0.25">
      <c r="B2134" s="48"/>
      <c r="C2134" s="14"/>
      <c r="D2134" s="15"/>
      <c r="E2134" s="15"/>
      <c r="F2134" s="15"/>
      <c r="G2134" s="15"/>
      <c r="H2134" s="15"/>
      <c r="I2134" s="15"/>
      <c r="J2134" s="15"/>
      <c r="K2134" s="15"/>
      <c r="L2134" s="15"/>
      <c r="M2134" s="15"/>
      <c r="N2134" s="15"/>
      <c r="O2134" s="16"/>
      <c r="P2134" s="55"/>
    </row>
    <row r="2135" spans="2:16" x14ac:dyDescent="0.25">
      <c r="B2135" s="48"/>
      <c r="C2135" s="209"/>
      <c r="D2135" s="167"/>
      <c r="E2135" s="167"/>
      <c r="F2135" s="167"/>
      <c r="G2135" s="167"/>
      <c r="H2135" s="167"/>
      <c r="I2135" s="167"/>
      <c r="J2135" s="167"/>
      <c r="K2135" s="167"/>
      <c r="L2135" s="167"/>
      <c r="M2135" s="167"/>
      <c r="N2135" s="167"/>
      <c r="O2135" s="17"/>
      <c r="P2135" s="50"/>
    </row>
    <row r="2136" spans="2:16" x14ac:dyDescent="0.25">
      <c r="B2136" s="48"/>
      <c r="C2136" s="18"/>
      <c r="D2136" s="19"/>
      <c r="E2136" s="19"/>
      <c r="F2136" s="19"/>
      <c r="G2136" s="19"/>
      <c r="H2136" s="19"/>
      <c r="K2136" s="19"/>
      <c r="L2136" s="19"/>
      <c r="M2136" s="19"/>
      <c r="N2136" s="19"/>
      <c r="O2136" s="20"/>
      <c r="P2136" s="50"/>
    </row>
    <row r="2137" spans="2:16" x14ac:dyDescent="0.25">
      <c r="B2137" s="48"/>
      <c r="C2137" s="411" t="s">
        <v>94</v>
      </c>
      <c r="D2137" s="412"/>
      <c r="E2137" s="412"/>
      <c r="F2137" s="412"/>
      <c r="G2137" s="412"/>
      <c r="H2137" s="412"/>
      <c r="I2137" s="412"/>
      <c r="J2137" s="412"/>
      <c r="K2137" s="412"/>
      <c r="L2137" s="412"/>
      <c r="M2137" s="412"/>
      <c r="N2137" s="412"/>
      <c r="O2137" s="413"/>
      <c r="P2137" s="56"/>
    </row>
    <row r="2138" spans="2:16" x14ac:dyDescent="0.25">
      <c r="B2138" s="48"/>
      <c r="C2138" s="21"/>
      <c r="O2138" s="22"/>
      <c r="P2138" s="50"/>
    </row>
    <row r="2139" spans="2:16" x14ac:dyDescent="0.25">
      <c r="B2139" s="48"/>
      <c r="C2139" s="206" t="s">
        <v>95</v>
      </c>
      <c r="D2139" s="418" t="s">
        <v>9</v>
      </c>
      <c r="E2139" s="308"/>
      <c r="F2139" s="308"/>
      <c r="G2139" s="308"/>
      <c r="H2139" s="308"/>
      <c r="I2139" s="308"/>
      <c r="J2139" s="308"/>
      <c r="K2139" s="308"/>
      <c r="L2139" s="309"/>
      <c r="M2139" s="415" t="s">
        <v>96</v>
      </c>
      <c r="N2139" s="309"/>
      <c r="O2139" s="206" t="s">
        <v>11</v>
      </c>
      <c r="P2139" s="57"/>
    </row>
    <row r="2140" spans="2:16" ht="30" customHeight="1" x14ac:dyDescent="0.25">
      <c r="B2140" s="48"/>
      <c r="C2140" s="210">
        <f>'PRESUPUESTO OFICIAL (Entidad)'!D49</f>
        <v>7.3</v>
      </c>
      <c r="D2140" s="406" t="str">
        <f>'PRESUPUESTO OFICIAL (Entidad)'!G49</f>
        <v>Tablero eléctrico pequeño con protecciones y puesta a tierra básica</v>
      </c>
      <c r="E2140" s="303"/>
      <c r="F2140" s="303"/>
      <c r="G2140" s="303"/>
      <c r="H2140" s="303"/>
      <c r="I2140" s="303"/>
      <c r="J2140" s="303"/>
      <c r="K2140" s="303"/>
      <c r="L2140" s="371"/>
      <c r="M2140" s="370" t="str">
        <f>'PRESUPUESTO OFICIAL (Entidad)'!H49</f>
        <v>und</v>
      </c>
      <c r="N2140" s="371"/>
      <c r="O2140" s="23">
        <f>'PRESUPUESTO OFICIAL (Entidad)'!I49</f>
        <v>1</v>
      </c>
      <c r="P2140" s="58"/>
    </row>
    <row r="2141" spans="2:16" x14ac:dyDescent="0.25">
      <c r="B2141" s="48"/>
      <c r="C2141" s="383" t="s">
        <v>97</v>
      </c>
      <c r="D2141" s="344"/>
      <c r="E2141" s="344"/>
      <c r="F2141" s="344"/>
      <c r="G2141" s="344"/>
      <c r="H2141" s="344"/>
      <c r="I2141" s="344"/>
      <c r="J2141" s="344"/>
      <c r="K2141" s="344"/>
      <c r="L2141" s="344"/>
      <c r="M2141" s="344"/>
      <c r="N2141" s="344"/>
      <c r="O2141" s="384"/>
      <c r="P2141" s="59"/>
    </row>
    <row r="2142" spans="2:16" x14ac:dyDescent="0.25">
      <c r="B2142" s="48"/>
      <c r="C2142" s="363"/>
      <c r="D2142" s="359"/>
      <c r="E2142" s="359"/>
      <c r="F2142" s="359"/>
      <c r="G2142" s="359"/>
      <c r="H2142" s="359"/>
      <c r="I2142" s="359"/>
      <c r="J2142" s="359"/>
      <c r="K2142" s="359"/>
      <c r="L2142" s="359"/>
      <c r="M2142" s="359"/>
      <c r="N2142" s="359"/>
      <c r="O2142" s="362"/>
      <c r="P2142" s="59"/>
    </row>
    <row r="2143" spans="2:16" x14ac:dyDescent="0.25">
      <c r="B2143" s="48"/>
      <c r="C2143" s="385"/>
      <c r="D2143" s="342"/>
      <c r="E2143" s="342"/>
      <c r="F2143" s="342"/>
      <c r="G2143" s="342"/>
      <c r="H2143" s="342"/>
      <c r="I2143" s="342"/>
      <c r="J2143" s="342"/>
      <c r="K2143" s="342"/>
      <c r="L2143" s="342"/>
      <c r="M2143" s="342"/>
      <c r="N2143" s="342"/>
      <c r="O2143" s="350"/>
      <c r="P2143" s="59"/>
    </row>
    <row r="2144" spans="2:16" x14ac:dyDescent="0.25">
      <c r="B2144" s="48"/>
      <c r="C2144" s="401" t="s">
        <v>9</v>
      </c>
      <c r="D2144" s="308"/>
      <c r="E2144" s="308"/>
      <c r="F2144" s="308"/>
      <c r="G2144" s="317"/>
      <c r="H2144" s="387" t="s">
        <v>98</v>
      </c>
      <c r="I2144" s="308"/>
      <c r="J2144" s="405" t="s">
        <v>99</v>
      </c>
      <c r="K2144" s="312"/>
      <c r="L2144" s="208" t="s">
        <v>100</v>
      </c>
      <c r="M2144" s="394" t="s">
        <v>101</v>
      </c>
      <c r="N2144" s="317"/>
      <c r="O2144" s="24" t="s">
        <v>102</v>
      </c>
      <c r="P2144" s="60"/>
    </row>
    <row r="2145" spans="2:16" x14ac:dyDescent="0.25">
      <c r="B2145" s="48"/>
      <c r="C2145" s="386" t="s">
        <v>103</v>
      </c>
      <c r="D2145" s="297"/>
      <c r="E2145" s="297"/>
      <c r="F2145" s="297"/>
      <c r="G2145" s="298"/>
      <c r="H2145" s="373" t="s">
        <v>104</v>
      </c>
      <c r="I2145" s="298"/>
      <c r="J2145" s="373" t="s">
        <v>105</v>
      </c>
      <c r="K2145" s="298"/>
      <c r="L2145" s="244">
        <v>12990.384615384601</v>
      </c>
      <c r="M2145" s="369">
        <v>1</v>
      </c>
      <c r="N2145" s="298"/>
      <c r="O2145" s="245">
        <f>IF(M2145=0,0,L2145/M2145)</f>
        <v>12990.384615384601</v>
      </c>
      <c r="P2145" s="246"/>
    </row>
    <row r="2146" spans="2:16" x14ac:dyDescent="0.25">
      <c r="B2146" s="48"/>
      <c r="C2146" s="386"/>
      <c r="D2146" s="297"/>
      <c r="E2146" s="297"/>
      <c r="F2146" s="297"/>
      <c r="G2146" s="298"/>
      <c r="H2146" s="373"/>
      <c r="I2146" s="298"/>
      <c r="J2146" s="373"/>
      <c r="K2146" s="298"/>
      <c r="L2146" s="244"/>
      <c r="M2146" s="392"/>
      <c r="N2146" s="298"/>
      <c r="O2146" s="245"/>
      <c r="P2146" s="246"/>
    </row>
    <row r="2147" spans="2:16" x14ac:dyDescent="0.25">
      <c r="B2147" s="48"/>
      <c r="C2147" s="408"/>
      <c r="D2147" s="303"/>
      <c r="E2147" s="303"/>
      <c r="F2147" s="303"/>
      <c r="G2147" s="304"/>
      <c r="H2147" s="393"/>
      <c r="I2147" s="304"/>
      <c r="J2147" s="393"/>
      <c r="K2147" s="304"/>
      <c r="L2147" s="247"/>
      <c r="M2147" s="407"/>
      <c r="N2147" s="304"/>
      <c r="O2147" s="245"/>
      <c r="P2147" s="246"/>
    </row>
    <row r="2148" spans="2:16" x14ac:dyDescent="0.25">
      <c r="B2148" s="48"/>
      <c r="C2148" s="212" t="s">
        <v>108</v>
      </c>
      <c r="D2148" s="202"/>
      <c r="E2148" s="202"/>
      <c r="F2148" s="202"/>
      <c r="G2148" s="202"/>
      <c r="H2148" s="202"/>
      <c r="I2148" s="202"/>
      <c r="J2148" s="202"/>
      <c r="K2148" s="202"/>
      <c r="L2148" s="202"/>
      <c r="M2148" s="202"/>
      <c r="N2148" s="213"/>
      <c r="O2148" s="248">
        <f>SUM(O2145:O2147)</f>
        <v>12990.384615384601</v>
      </c>
      <c r="P2148" s="249"/>
    </row>
    <row r="2149" spans="2:16" ht="13.5" customHeight="1" x14ac:dyDescent="0.25">
      <c r="B2149" s="48"/>
      <c r="C2149" s="383" t="s">
        <v>109</v>
      </c>
      <c r="D2149" s="344"/>
      <c r="E2149" s="344"/>
      <c r="F2149" s="344"/>
      <c r="G2149" s="344"/>
      <c r="H2149" s="344"/>
      <c r="I2149" s="344"/>
      <c r="J2149" s="344"/>
      <c r="K2149" s="344"/>
      <c r="L2149" s="344"/>
      <c r="M2149" s="344"/>
      <c r="N2149" s="344"/>
      <c r="O2149" s="384"/>
      <c r="P2149" s="59"/>
    </row>
    <row r="2150" spans="2:16" x14ac:dyDescent="0.25">
      <c r="B2150" s="48"/>
      <c r="C2150" s="363"/>
      <c r="D2150" s="359"/>
      <c r="E2150" s="359"/>
      <c r="F2150" s="359"/>
      <c r="G2150" s="359"/>
      <c r="H2150" s="359"/>
      <c r="I2150" s="359"/>
      <c r="J2150" s="359"/>
      <c r="K2150" s="359"/>
      <c r="L2150" s="359"/>
      <c r="M2150" s="359"/>
      <c r="N2150" s="359"/>
      <c r="O2150" s="362"/>
      <c r="P2150" s="59"/>
    </row>
    <row r="2151" spans="2:16" x14ac:dyDescent="0.25">
      <c r="B2151" s="48"/>
      <c r="C2151" s="385"/>
      <c r="D2151" s="342"/>
      <c r="E2151" s="342"/>
      <c r="F2151" s="342"/>
      <c r="G2151" s="342"/>
      <c r="H2151" s="342"/>
      <c r="I2151" s="342"/>
      <c r="J2151" s="342"/>
      <c r="K2151" s="342"/>
      <c r="L2151" s="342"/>
      <c r="M2151" s="342"/>
      <c r="N2151" s="342"/>
      <c r="O2151" s="350"/>
      <c r="P2151" s="59"/>
    </row>
    <row r="2152" spans="2:16" x14ac:dyDescent="0.25">
      <c r="B2152" s="48"/>
      <c r="C2152" s="401" t="s">
        <v>9</v>
      </c>
      <c r="D2152" s="308"/>
      <c r="E2152" s="308"/>
      <c r="F2152" s="308"/>
      <c r="G2152" s="308"/>
      <c r="H2152" s="308"/>
      <c r="I2152" s="308"/>
      <c r="J2152" s="317"/>
      <c r="K2152" s="215" t="s">
        <v>96</v>
      </c>
      <c r="L2152" s="208" t="s">
        <v>11</v>
      </c>
      <c r="M2152" s="394" t="s">
        <v>110</v>
      </c>
      <c r="N2152" s="317"/>
      <c r="O2152" s="24" t="s">
        <v>102</v>
      </c>
      <c r="P2152" s="60"/>
    </row>
    <row r="2153" spans="2:16" x14ac:dyDescent="0.25">
      <c r="B2153" s="48"/>
      <c r="C2153" s="386" t="s">
        <v>230</v>
      </c>
      <c r="D2153" s="297"/>
      <c r="E2153" s="297"/>
      <c r="F2153" s="297"/>
      <c r="G2153" s="297"/>
      <c r="H2153" s="297"/>
      <c r="I2153" s="297"/>
      <c r="J2153" s="298"/>
      <c r="K2153" s="165" t="s">
        <v>32</v>
      </c>
      <c r="L2153" s="250">
        <v>1</v>
      </c>
      <c r="M2153" s="360">
        <v>179742.06</v>
      </c>
      <c r="N2153" s="298"/>
      <c r="O2153" s="245">
        <f t="shared" ref="O2153:O2158" si="4">L2153*M2153</f>
        <v>179742.06</v>
      </c>
      <c r="P2153" s="246"/>
    </row>
    <row r="2154" spans="2:16" x14ac:dyDescent="0.25">
      <c r="B2154" s="48"/>
      <c r="C2154" s="386" t="s">
        <v>231</v>
      </c>
      <c r="D2154" s="297"/>
      <c r="E2154" s="297"/>
      <c r="F2154" s="297"/>
      <c r="G2154" s="297"/>
      <c r="H2154" s="297"/>
      <c r="I2154" s="297"/>
      <c r="J2154" s="298"/>
      <c r="K2154" s="165" t="s">
        <v>32</v>
      </c>
      <c r="L2154" s="250">
        <v>4</v>
      </c>
      <c r="M2154" s="360">
        <v>21968.473999999998</v>
      </c>
      <c r="N2154" s="298"/>
      <c r="O2154" s="245">
        <f t="shared" si="4"/>
        <v>87873.895999999993</v>
      </c>
      <c r="P2154" s="246"/>
    </row>
    <row r="2155" spans="2:16" x14ac:dyDescent="0.25">
      <c r="B2155" s="48"/>
      <c r="C2155" s="386" t="s">
        <v>232</v>
      </c>
      <c r="D2155" s="297"/>
      <c r="E2155" s="297"/>
      <c r="F2155" s="297"/>
      <c r="G2155" s="297"/>
      <c r="H2155" s="297"/>
      <c r="I2155" s="297"/>
      <c r="J2155" s="298"/>
      <c r="K2155" s="165" t="s">
        <v>32</v>
      </c>
      <c r="L2155" s="250">
        <v>1</v>
      </c>
      <c r="M2155" s="360">
        <v>59914.02</v>
      </c>
      <c r="N2155" s="298"/>
      <c r="O2155" s="245">
        <f t="shared" si="4"/>
        <v>59914.02</v>
      </c>
      <c r="P2155" s="246"/>
    </row>
    <row r="2156" spans="2:16" x14ac:dyDescent="0.25">
      <c r="B2156" s="48"/>
      <c r="C2156" s="386" t="s">
        <v>233</v>
      </c>
      <c r="D2156" s="297"/>
      <c r="E2156" s="297"/>
      <c r="F2156" s="297"/>
      <c r="G2156" s="297"/>
      <c r="H2156" s="297"/>
      <c r="I2156" s="297"/>
      <c r="J2156" s="298"/>
      <c r="K2156" s="165" t="s">
        <v>32</v>
      </c>
      <c r="L2156" s="250">
        <v>1</v>
      </c>
      <c r="M2156" s="360">
        <v>74892.524999999994</v>
      </c>
      <c r="N2156" s="298"/>
      <c r="O2156" s="245">
        <f t="shared" si="4"/>
        <v>74892.524999999994</v>
      </c>
      <c r="P2156" s="246"/>
    </row>
    <row r="2157" spans="2:16" x14ac:dyDescent="0.25">
      <c r="B2157" s="48"/>
      <c r="C2157" s="386" t="s">
        <v>234</v>
      </c>
      <c r="D2157" s="297"/>
      <c r="E2157" s="297"/>
      <c r="F2157" s="297"/>
      <c r="G2157" s="297"/>
      <c r="H2157" s="297"/>
      <c r="I2157" s="297"/>
      <c r="J2157" s="298"/>
      <c r="K2157" s="165" t="s">
        <v>32</v>
      </c>
      <c r="L2157" s="250">
        <v>1</v>
      </c>
      <c r="M2157" s="360">
        <v>14978.504999999999</v>
      </c>
      <c r="N2157" s="298"/>
      <c r="O2157" s="245">
        <f t="shared" si="4"/>
        <v>14978.504999999999</v>
      </c>
      <c r="P2157" s="246"/>
    </row>
    <row r="2158" spans="2:16" x14ac:dyDescent="0.25">
      <c r="B2158" s="48"/>
      <c r="C2158" s="408" t="s">
        <v>235</v>
      </c>
      <c r="D2158" s="303"/>
      <c r="E2158" s="303"/>
      <c r="F2158" s="303"/>
      <c r="G2158" s="303"/>
      <c r="H2158" s="303"/>
      <c r="I2158" s="303"/>
      <c r="J2158" s="304"/>
      <c r="K2158" s="185" t="s">
        <v>20</v>
      </c>
      <c r="L2158" s="252">
        <v>8</v>
      </c>
      <c r="M2158" s="417">
        <v>7489.2524999999996</v>
      </c>
      <c r="N2158" s="304"/>
      <c r="O2158" s="253">
        <f t="shared" si="4"/>
        <v>59914.02</v>
      </c>
      <c r="P2158" s="246"/>
    </row>
    <row r="2159" spans="2:16" x14ac:dyDescent="0.25">
      <c r="B2159" s="48"/>
      <c r="C2159" s="212" t="s">
        <v>108</v>
      </c>
      <c r="D2159" s="202"/>
      <c r="E2159" s="202"/>
      <c r="F2159" s="202"/>
      <c r="G2159" s="202"/>
      <c r="H2159" s="202"/>
      <c r="I2159" s="202"/>
      <c r="J2159" s="202"/>
      <c r="K2159" s="202"/>
      <c r="L2159" s="202"/>
      <c r="M2159" s="202"/>
      <c r="N2159" s="213"/>
      <c r="O2159" s="254">
        <f>SUM(O2153:O2158)</f>
        <v>477315.02600000007</v>
      </c>
      <c r="P2159" s="246"/>
    </row>
    <row r="2160" spans="2:16" x14ac:dyDescent="0.25">
      <c r="B2160" s="48"/>
      <c r="C2160" s="383" t="s">
        <v>116</v>
      </c>
      <c r="D2160" s="344"/>
      <c r="E2160" s="344"/>
      <c r="F2160" s="344"/>
      <c r="G2160" s="344"/>
      <c r="H2160" s="344"/>
      <c r="I2160" s="344"/>
      <c r="J2160" s="344"/>
      <c r="K2160" s="344"/>
      <c r="L2160" s="344"/>
      <c r="M2160" s="344"/>
      <c r="N2160" s="344"/>
      <c r="O2160" s="384"/>
      <c r="P2160" s="59"/>
    </row>
    <row r="2161" spans="2:16" x14ac:dyDescent="0.25">
      <c r="B2161" s="48"/>
      <c r="C2161" s="363"/>
      <c r="D2161" s="359"/>
      <c r="E2161" s="359"/>
      <c r="F2161" s="359"/>
      <c r="G2161" s="359"/>
      <c r="H2161" s="359"/>
      <c r="I2161" s="359"/>
      <c r="J2161" s="359"/>
      <c r="K2161" s="359"/>
      <c r="L2161" s="359"/>
      <c r="M2161" s="359"/>
      <c r="N2161" s="359"/>
      <c r="O2161" s="362"/>
      <c r="P2161" s="59"/>
    </row>
    <row r="2162" spans="2:16" x14ac:dyDescent="0.25">
      <c r="B2162" s="48"/>
      <c r="C2162" s="385"/>
      <c r="D2162" s="342"/>
      <c r="E2162" s="342"/>
      <c r="F2162" s="342"/>
      <c r="G2162" s="342"/>
      <c r="H2162" s="342"/>
      <c r="I2162" s="342"/>
      <c r="J2162" s="342"/>
      <c r="K2162" s="342"/>
      <c r="L2162" s="342"/>
      <c r="M2162" s="342"/>
      <c r="N2162" s="342"/>
      <c r="O2162" s="350"/>
      <c r="P2162" s="59"/>
    </row>
    <row r="2163" spans="2:16" ht="28.5" customHeight="1" x14ac:dyDescent="0.25">
      <c r="B2163" s="48"/>
      <c r="C2163" s="403" t="s">
        <v>117</v>
      </c>
      <c r="D2163" s="308"/>
      <c r="E2163" s="308"/>
      <c r="F2163" s="308"/>
      <c r="G2163" s="308"/>
      <c r="H2163" s="308"/>
      <c r="I2163" s="308"/>
      <c r="J2163" s="205" t="s">
        <v>118</v>
      </c>
      <c r="K2163" s="28" t="s">
        <v>119</v>
      </c>
      <c r="L2163" s="29" t="s">
        <v>120</v>
      </c>
      <c r="M2163" s="394" t="s">
        <v>121</v>
      </c>
      <c r="N2163" s="317"/>
      <c r="O2163" s="24" t="s">
        <v>102</v>
      </c>
      <c r="P2163" s="60"/>
    </row>
    <row r="2164" spans="2:16" x14ac:dyDescent="0.25">
      <c r="B2164" s="48"/>
      <c r="C2164" s="367" t="s">
        <v>122</v>
      </c>
      <c r="D2164" s="297"/>
      <c r="E2164" s="297"/>
      <c r="F2164" s="297"/>
      <c r="G2164" s="297"/>
      <c r="H2164" s="297"/>
      <c r="I2164" s="297"/>
      <c r="J2164" s="214"/>
      <c r="K2164" s="30"/>
      <c r="L2164" s="214"/>
      <c r="M2164" s="372"/>
      <c r="N2164" s="298"/>
      <c r="O2164" s="245">
        <v>0</v>
      </c>
      <c r="P2164" s="246"/>
    </row>
    <row r="2165" spans="2:16" x14ac:dyDescent="0.25">
      <c r="B2165" s="48"/>
      <c r="C2165" s="396"/>
      <c r="D2165" s="303"/>
      <c r="E2165" s="303"/>
      <c r="F2165" s="303"/>
      <c r="G2165" s="303"/>
      <c r="H2165" s="303"/>
      <c r="I2165" s="303"/>
      <c r="J2165" s="31"/>
      <c r="K2165" s="32"/>
      <c r="L2165" s="31"/>
      <c r="M2165" s="404"/>
      <c r="N2165" s="304"/>
      <c r="O2165" s="255"/>
      <c r="P2165" s="246"/>
    </row>
    <row r="2166" spans="2:16" x14ac:dyDescent="0.25">
      <c r="B2166" s="48"/>
      <c r="C2166" s="212" t="s">
        <v>108</v>
      </c>
      <c r="D2166" s="202"/>
      <c r="E2166" s="202"/>
      <c r="F2166" s="202"/>
      <c r="G2166" s="202"/>
      <c r="H2166" s="202"/>
      <c r="I2166" s="202"/>
      <c r="J2166" s="202"/>
      <c r="K2166" s="202"/>
      <c r="L2166" s="202"/>
      <c r="M2166" s="202"/>
      <c r="N2166" s="213"/>
      <c r="O2166" s="248">
        <f>SUM(O2164:O2165)</f>
        <v>0</v>
      </c>
      <c r="P2166" s="249"/>
    </row>
    <row r="2167" spans="2:16" x14ac:dyDescent="0.25">
      <c r="B2167" s="48"/>
      <c r="C2167" s="383" t="s">
        <v>123</v>
      </c>
      <c r="D2167" s="344"/>
      <c r="E2167" s="344"/>
      <c r="F2167" s="344"/>
      <c r="G2167" s="344"/>
      <c r="H2167" s="344"/>
      <c r="I2167" s="344"/>
      <c r="J2167" s="344"/>
      <c r="K2167" s="344"/>
      <c r="L2167" s="344"/>
      <c r="M2167" s="344"/>
      <c r="N2167" s="344"/>
      <c r="O2167" s="384"/>
      <c r="P2167" s="59"/>
    </row>
    <row r="2168" spans="2:16" x14ac:dyDescent="0.25">
      <c r="B2168" s="48"/>
      <c r="C2168" s="363"/>
      <c r="D2168" s="359"/>
      <c r="E2168" s="359"/>
      <c r="F2168" s="359"/>
      <c r="G2168" s="359"/>
      <c r="H2168" s="359"/>
      <c r="I2168" s="359"/>
      <c r="J2168" s="359"/>
      <c r="K2168" s="359"/>
      <c r="L2168" s="359"/>
      <c r="M2168" s="359"/>
      <c r="N2168" s="359"/>
      <c r="O2168" s="362"/>
      <c r="P2168" s="59"/>
    </row>
    <row r="2169" spans="2:16" x14ac:dyDescent="0.25">
      <c r="B2169" s="48"/>
      <c r="C2169" s="385"/>
      <c r="D2169" s="342"/>
      <c r="E2169" s="342"/>
      <c r="F2169" s="342"/>
      <c r="G2169" s="342"/>
      <c r="H2169" s="342"/>
      <c r="I2169" s="342"/>
      <c r="J2169" s="342"/>
      <c r="K2169" s="342"/>
      <c r="L2169" s="342"/>
      <c r="M2169" s="342"/>
      <c r="N2169" s="342"/>
      <c r="O2169" s="350"/>
      <c r="P2169" s="59"/>
    </row>
    <row r="2170" spans="2:16" ht="28.5" customHeight="1" x14ac:dyDescent="0.25">
      <c r="B2170" s="48"/>
      <c r="C2170" s="403" t="s">
        <v>124</v>
      </c>
      <c r="D2170" s="308"/>
      <c r="E2170" s="308"/>
      <c r="F2170" s="308"/>
      <c r="G2170" s="308"/>
      <c r="H2170" s="308"/>
      <c r="I2170" s="308"/>
      <c r="J2170" s="208" t="s">
        <v>125</v>
      </c>
      <c r="K2170" s="28" t="s">
        <v>126</v>
      </c>
      <c r="L2170" s="205" t="s">
        <v>127</v>
      </c>
      <c r="M2170" s="381" t="s">
        <v>101</v>
      </c>
      <c r="N2170" s="317"/>
      <c r="O2170" s="33" t="s">
        <v>102</v>
      </c>
      <c r="P2170" s="61"/>
    </row>
    <row r="2171" spans="2:16" x14ac:dyDescent="0.25">
      <c r="B2171" s="48"/>
      <c r="C2171" s="395" t="s">
        <v>225</v>
      </c>
      <c r="D2171" s="297"/>
      <c r="E2171" s="297"/>
      <c r="F2171" s="297"/>
      <c r="G2171" s="297"/>
      <c r="H2171" s="297"/>
      <c r="I2171" s="297"/>
      <c r="J2171" s="186">
        <v>130000</v>
      </c>
      <c r="K2171" s="187">
        <v>0.75</v>
      </c>
      <c r="L2171" s="256">
        <f>J2171*(1+K2171)</f>
        <v>227500</v>
      </c>
      <c r="M2171" s="414">
        <v>1.3</v>
      </c>
      <c r="N2171" s="298"/>
      <c r="O2171" s="257">
        <f>IF(M2171=0,0,L2171/M2171)</f>
        <v>175000</v>
      </c>
      <c r="P2171" s="258"/>
    </row>
    <row r="2172" spans="2:16" x14ac:dyDescent="0.25">
      <c r="B2172" s="48"/>
      <c r="C2172" s="395" t="s">
        <v>285</v>
      </c>
      <c r="D2172" s="297"/>
      <c r="E2172" s="297"/>
      <c r="F2172" s="297"/>
      <c r="G2172" s="297"/>
      <c r="H2172" s="297"/>
      <c r="I2172" s="297"/>
      <c r="J2172" s="186">
        <v>63000</v>
      </c>
      <c r="K2172" s="187">
        <v>0.75</v>
      </c>
      <c r="L2172" s="256">
        <f>J2172*(1+K2172)</f>
        <v>110250</v>
      </c>
      <c r="M2172" s="414">
        <v>1.3</v>
      </c>
      <c r="N2172" s="298"/>
      <c r="O2172" s="257">
        <f>IF(M2172=0,0,L2172/M2172*0.81)</f>
        <v>68694.230769230766</v>
      </c>
      <c r="P2172" s="258"/>
    </row>
    <row r="2173" spans="2:16" x14ac:dyDescent="0.25">
      <c r="B2173" s="48"/>
      <c r="C2173" s="395"/>
      <c r="D2173" s="297"/>
      <c r="E2173" s="297"/>
      <c r="F2173" s="297"/>
      <c r="G2173" s="297"/>
      <c r="H2173" s="297"/>
      <c r="I2173" s="297"/>
      <c r="J2173" s="251"/>
      <c r="K2173" s="34"/>
      <c r="L2173" s="256"/>
      <c r="M2173" s="388"/>
      <c r="N2173" s="298"/>
      <c r="O2173" s="257"/>
      <c r="P2173" s="258"/>
    </row>
    <row r="2174" spans="2:16" x14ac:dyDescent="0.25">
      <c r="B2174" s="48"/>
      <c r="C2174" s="396"/>
      <c r="D2174" s="303"/>
      <c r="E2174" s="303"/>
      <c r="F2174" s="303"/>
      <c r="G2174" s="303"/>
      <c r="H2174" s="303"/>
      <c r="I2174" s="303"/>
      <c r="J2174" s="31"/>
      <c r="K2174" s="32"/>
      <c r="L2174" s="31"/>
      <c r="M2174" s="404"/>
      <c r="N2174" s="304"/>
      <c r="O2174" s="255"/>
      <c r="P2174" s="246"/>
    </row>
    <row r="2175" spans="2:16" x14ac:dyDescent="0.25">
      <c r="B2175" s="48"/>
      <c r="C2175" s="212" t="s">
        <v>108</v>
      </c>
      <c r="D2175" s="202"/>
      <c r="E2175" s="202"/>
      <c r="F2175" s="202"/>
      <c r="G2175" s="202"/>
      <c r="H2175" s="202"/>
      <c r="I2175" s="202"/>
      <c r="J2175" s="202"/>
      <c r="K2175" s="202"/>
      <c r="L2175" s="202"/>
      <c r="M2175" s="202"/>
      <c r="N2175" s="213"/>
      <c r="O2175" s="254">
        <f>SUM(O2171:O2174)</f>
        <v>243694.23076923075</v>
      </c>
      <c r="P2175" s="246"/>
    </row>
    <row r="2176" spans="2:16" x14ac:dyDescent="0.25">
      <c r="B2176" s="48"/>
      <c r="C2176" s="21"/>
      <c r="O2176" s="22"/>
      <c r="P2176" s="50"/>
    </row>
    <row r="2177" spans="2:16" x14ac:dyDescent="0.25">
      <c r="B2177" s="48"/>
      <c r="C2177" s="397" t="s">
        <v>130</v>
      </c>
      <c r="D2177" s="314"/>
      <c r="E2177" s="314"/>
      <c r="F2177" s="314"/>
      <c r="G2177" s="314"/>
      <c r="H2177" s="314"/>
      <c r="I2177" s="314"/>
      <c r="J2177" s="314"/>
      <c r="K2177" s="314"/>
      <c r="L2177" s="314"/>
      <c r="M2177" s="314"/>
      <c r="N2177" s="398"/>
      <c r="O2177" s="259">
        <f>O2148+O2159+O2166+O2175</f>
        <v>733999.64138461545</v>
      </c>
      <c r="P2177" s="260"/>
    </row>
    <row r="2178" spans="2:16" x14ac:dyDescent="0.25">
      <c r="B2178" s="48"/>
      <c r="C2178" s="383" t="s">
        <v>131</v>
      </c>
      <c r="D2178" s="344"/>
      <c r="E2178" s="344"/>
      <c r="F2178" s="344"/>
      <c r="G2178" s="344"/>
      <c r="H2178" s="344"/>
      <c r="I2178" s="344"/>
      <c r="J2178" s="344"/>
      <c r="K2178" s="344"/>
      <c r="L2178" s="344"/>
      <c r="M2178" s="344"/>
      <c r="N2178" s="344"/>
      <c r="O2178" s="384"/>
      <c r="P2178" s="59"/>
    </row>
    <row r="2179" spans="2:16" x14ac:dyDescent="0.25">
      <c r="B2179" s="48"/>
      <c r="C2179" s="363"/>
      <c r="D2179" s="359"/>
      <c r="E2179" s="359"/>
      <c r="F2179" s="359"/>
      <c r="G2179" s="359"/>
      <c r="H2179" s="359"/>
      <c r="I2179" s="359"/>
      <c r="J2179" s="359"/>
      <c r="K2179" s="359"/>
      <c r="L2179" s="359"/>
      <c r="M2179" s="359"/>
      <c r="N2179" s="359"/>
      <c r="O2179" s="362"/>
      <c r="P2179" s="59"/>
    </row>
    <row r="2180" spans="2:16" x14ac:dyDescent="0.25">
      <c r="B2180" s="48"/>
      <c r="C2180" s="385"/>
      <c r="D2180" s="342"/>
      <c r="E2180" s="342"/>
      <c r="F2180" s="342"/>
      <c r="G2180" s="342"/>
      <c r="H2180" s="342"/>
      <c r="I2180" s="342"/>
      <c r="J2180" s="342"/>
      <c r="K2180" s="342"/>
      <c r="L2180" s="342"/>
      <c r="M2180" s="342"/>
      <c r="N2180" s="342"/>
      <c r="O2180" s="350"/>
      <c r="P2180" s="59"/>
    </row>
    <row r="2181" spans="2:16" x14ac:dyDescent="0.25">
      <c r="B2181" s="48"/>
      <c r="C2181" s="403" t="s">
        <v>132</v>
      </c>
      <c r="D2181" s="308"/>
      <c r="E2181" s="308"/>
      <c r="F2181" s="308"/>
      <c r="G2181" s="308"/>
      <c r="H2181" s="308"/>
      <c r="I2181" s="308"/>
      <c r="J2181" s="168"/>
      <c r="K2181" s="169"/>
      <c r="L2181" s="205" t="s">
        <v>133</v>
      </c>
      <c r="M2181" s="381" t="s">
        <v>134</v>
      </c>
      <c r="N2181" s="317"/>
      <c r="O2181" s="35"/>
      <c r="P2181" s="61"/>
    </row>
    <row r="2182" spans="2:16" x14ac:dyDescent="0.25">
      <c r="B2182" s="48"/>
      <c r="C2182" s="367" t="s">
        <v>135</v>
      </c>
      <c r="D2182" s="297"/>
      <c r="E2182" s="297"/>
      <c r="F2182" s="297"/>
      <c r="G2182" s="297"/>
      <c r="H2182" s="297"/>
      <c r="I2182" s="297"/>
      <c r="J2182" s="261"/>
      <c r="K2182" s="36"/>
      <c r="L2182" s="188">
        <f>'PRESUPUESTO OFICIAL (Entidad)'!$K$68</f>
        <v>0.23201877683023656</v>
      </c>
      <c r="M2182" s="357">
        <f>L2182*$O$2177</f>
        <v>170301.69898789076</v>
      </c>
      <c r="N2182" s="298"/>
      <c r="O2182" s="262"/>
      <c r="P2182" s="263"/>
    </row>
    <row r="2183" spans="2:16" x14ac:dyDescent="0.25">
      <c r="B2183" s="48"/>
      <c r="C2183" s="25" t="s">
        <v>136</v>
      </c>
      <c r="D2183" s="26"/>
      <c r="E2183" s="26"/>
      <c r="F2183" s="26"/>
      <c r="G2183" s="26"/>
      <c r="H2183" s="26"/>
      <c r="I2183" s="26"/>
      <c r="J2183" s="261"/>
      <c r="K2183" s="36"/>
      <c r="L2183" s="188">
        <f>'PRESUPUESTO OFICIAL (Entidad)'!$K$69</f>
        <v>0.01</v>
      </c>
      <c r="M2183" s="357">
        <f>L2183*$O$2177</f>
        <v>7339.9964138461546</v>
      </c>
      <c r="N2183" s="298"/>
      <c r="O2183" s="262"/>
      <c r="P2183" s="263"/>
    </row>
    <row r="2184" spans="2:16" x14ac:dyDescent="0.25">
      <c r="B2184" s="48"/>
      <c r="C2184" s="209" t="s">
        <v>137</v>
      </c>
      <c r="D2184" s="167"/>
      <c r="E2184" s="167"/>
      <c r="F2184" s="167"/>
      <c r="G2184" s="167"/>
      <c r="H2184" s="167"/>
      <c r="I2184" s="167"/>
      <c r="J2184" s="264"/>
      <c r="K2184" s="37"/>
      <c r="L2184" s="188">
        <f>'PRESUPUESTO OFICIAL (Entidad)'!$K$70</f>
        <v>2.5000000000000001E-2</v>
      </c>
      <c r="M2184" s="368">
        <f>L2184*$O$2177</f>
        <v>18349.991034615388</v>
      </c>
      <c r="N2184" s="304"/>
      <c r="O2184" s="262"/>
      <c r="P2184" s="263"/>
    </row>
    <row r="2185" spans="2:16" x14ac:dyDescent="0.25">
      <c r="B2185" s="48"/>
      <c r="C2185" s="419" t="s">
        <v>108</v>
      </c>
      <c r="D2185" s="314"/>
      <c r="E2185" s="314"/>
      <c r="F2185" s="314"/>
      <c r="G2185" s="314"/>
      <c r="H2185" s="314"/>
      <c r="I2185" s="314"/>
      <c r="J2185" s="314"/>
      <c r="K2185" s="314"/>
      <c r="L2185" s="314"/>
      <c r="M2185" s="314"/>
      <c r="N2185" s="398"/>
      <c r="O2185" s="265">
        <f>SUM(M2182:M2184)</f>
        <v>195991.68643635229</v>
      </c>
      <c r="P2185" s="266"/>
    </row>
    <row r="2186" spans="2:16" x14ac:dyDescent="0.25">
      <c r="B2186" s="48"/>
      <c r="C2186" s="21"/>
      <c r="O2186" s="22"/>
      <c r="P2186" s="50"/>
    </row>
    <row r="2187" spans="2:16" x14ac:dyDescent="0.25">
      <c r="B2187" s="48"/>
      <c r="C2187" s="397" t="s">
        <v>138</v>
      </c>
      <c r="D2187" s="314"/>
      <c r="E2187" s="314"/>
      <c r="F2187" s="314"/>
      <c r="G2187" s="314"/>
      <c r="H2187" s="314"/>
      <c r="I2187" s="314"/>
      <c r="J2187" s="314"/>
      <c r="K2187" s="314"/>
      <c r="L2187" s="314"/>
      <c r="M2187" s="314"/>
      <c r="N2187" s="398"/>
      <c r="O2187" s="267">
        <f>ROUND(O2177+O2185,0)</f>
        <v>929991</v>
      </c>
      <c r="P2187" s="266"/>
    </row>
    <row r="2188" spans="2:16" x14ac:dyDescent="0.25">
      <c r="B2188" s="48"/>
      <c r="C2188" s="18"/>
      <c r="D2188" s="19"/>
      <c r="E2188" s="19"/>
      <c r="F2188" s="19"/>
      <c r="G2188" s="19"/>
      <c r="H2188" s="19"/>
      <c r="I2188" s="19"/>
      <c r="J2188" s="19"/>
      <c r="K2188" s="19"/>
      <c r="L2188" s="19"/>
      <c r="M2188" s="19"/>
      <c r="N2188" s="19"/>
      <c r="O2188" s="20"/>
      <c r="P2188" s="50"/>
    </row>
    <row r="2189" spans="2:16" x14ac:dyDescent="0.25">
      <c r="B2189" s="48"/>
      <c r="C2189" s="21"/>
      <c r="O2189" s="22"/>
      <c r="P2189" s="50"/>
    </row>
    <row r="2190" spans="2:16" x14ac:dyDescent="0.25">
      <c r="B2190" s="48"/>
      <c r="C2190" s="21"/>
      <c r="O2190" s="22"/>
      <c r="P2190" s="50"/>
    </row>
    <row r="2191" spans="2:16" x14ac:dyDescent="0.25">
      <c r="B2191" s="48"/>
      <c r="C2191" s="21"/>
      <c r="H2191" s="38" t="s">
        <v>139</v>
      </c>
      <c r="I2191" s="38"/>
      <c r="J2191" s="38"/>
      <c r="K2191" s="38"/>
      <c r="O2191" s="22"/>
      <c r="P2191" s="50"/>
    </row>
    <row r="2192" spans="2:16" x14ac:dyDescent="0.25">
      <c r="B2192" s="48"/>
      <c r="C2192" s="21"/>
      <c r="H2192" s="38" t="s">
        <v>140</v>
      </c>
      <c r="O2192" s="22"/>
      <c r="P2192" s="50"/>
    </row>
    <row r="2193" spans="2:16" x14ac:dyDescent="0.25">
      <c r="B2193" s="48"/>
      <c r="C2193" s="21"/>
      <c r="H2193" s="38" t="s">
        <v>141</v>
      </c>
      <c r="O2193" s="22"/>
      <c r="P2193" s="50"/>
    </row>
    <row r="2194" spans="2:16" x14ac:dyDescent="0.25">
      <c r="B2194" s="48"/>
      <c r="C2194" s="9"/>
      <c r="D2194" s="39"/>
      <c r="E2194" s="39"/>
      <c r="F2194" s="39"/>
      <c r="G2194" s="39"/>
      <c r="H2194" s="38" t="s">
        <v>142</v>
      </c>
      <c r="I2194" s="39"/>
      <c r="J2194" s="39"/>
      <c r="K2194" s="39"/>
      <c r="L2194" s="39"/>
      <c r="M2194" s="39"/>
      <c r="N2194" s="39"/>
      <c r="O2194" s="40"/>
      <c r="P2194" s="55"/>
    </row>
    <row r="2195" spans="2:16" x14ac:dyDescent="0.25">
      <c r="B2195" s="48"/>
      <c r="C2195" s="21"/>
      <c r="H2195" s="204" t="s">
        <v>143</v>
      </c>
      <c r="O2195" s="22"/>
      <c r="P2195" s="50"/>
    </row>
    <row r="2196" spans="2:16" x14ac:dyDescent="0.25">
      <c r="B2196" s="48"/>
      <c r="C2196" s="41" t="s">
        <v>144</v>
      </c>
      <c r="D2196" s="166"/>
      <c r="E2196" s="166"/>
      <c r="F2196" s="166"/>
      <c r="G2196" s="166"/>
      <c r="H2196" s="166"/>
      <c r="I2196" s="166"/>
      <c r="J2196" s="166"/>
      <c r="K2196" s="166"/>
      <c r="L2196" s="166"/>
      <c r="M2196" s="166"/>
      <c r="N2196" s="166"/>
      <c r="O2196" s="42"/>
      <c r="P2196" s="50"/>
    </row>
    <row r="2197" spans="2:16" x14ac:dyDescent="0.25">
      <c r="B2197" s="48"/>
      <c r="C2197" s="374"/>
      <c r="D2197" s="297"/>
      <c r="E2197" s="297"/>
      <c r="F2197" s="297"/>
      <c r="G2197" s="297"/>
      <c r="H2197" s="297"/>
      <c r="I2197" s="297"/>
      <c r="J2197" s="297"/>
      <c r="K2197" s="297"/>
      <c r="L2197" s="297"/>
      <c r="M2197" s="297"/>
      <c r="N2197" s="297"/>
      <c r="O2197" s="355"/>
      <c r="P2197" s="55"/>
    </row>
    <row r="2198" spans="2:16" x14ac:dyDescent="0.25">
      <c r="B2198" s="48"/>
      <c r="C2198" s="374"/>
      <c r="D2198" s="297"/>
      <c r="E2198" s="297"/>
      <c r="F2198" s="297"/>
      <c r="G2198" s="297"/>
      <c r="H2198" s="297"/>
      <c r="I2198" s="297"/>
      <c r="J2198" s="297"/>
      <c r="K2198" s="297"/>
      <c r="L2198" s="297"/>
      <c r="M2198" s="297"/>
      <c r="N2198" s="297"/>
      <c r="O2198" s="355"/>
      <c r="P2198" s="55"/>
    </row>
    <row r="2199" spans="2:16" x14ac:dyDescent="0.25">
      <c r="B2199" s="48"/>
      <c r="C2199" s="9"/>
      <c r="D2199" s="39"/>
      <c r="E2199" s="39"/>
      <c r="F2199" s="39"/>
      <c r="G2199" s="39"/>
      <c r="H2199" s="39"/>
      <c r="I2199" s="39"/>
      <c r="J2199" s="39"/>
      <c r="K2199" s="39"/>
      <c r="L2199" s="39"/>
      <c r="M2199" s="39"/>
      <c r="N2199" s="39"/>
      <c r="O2199" s="40"/>
      <c r="P2199" s="55"/>
    </row>
    <row r="2200" spans="2:16" x14ac:dyDescent="0.25">
      <c r="B2200" s="48"/>
      <c r="C2200" s="43" t="s">
        <v>145</v>
      </c>
      <c r="D2200" s="39"/>
      <c r="E2200" s="39"/>
      <c r="F2200" s="39"/>
      <c r="G2200" s="39"/>
      <c r="H2200" s="39"/>
      <c r="I2200" s="39"/>
      <c r="J2200" s="39"/>
      <c r="K2200" s="39"/>
      <c r="L2200" s="39"/>
      <c r="M2200" s="39"/>
      <c r="N2200" s="39"/>
      <c r="O2200" s="40"/>
      <c r="P2200" s="55"/>
    </row>
    <row r="2201" spans="2:16" ht="12.75" customHeight="1" x14ac:dyDescent="0.25">
      <c r="B2201" s="48"/>
      <c r="C2201" s="366" t="s">
        <v>146</v>
      </c>
      <c r="D2201" s="359"/>
      <c r="E2201" s="359"/>
      <c r="F2201" s="359"/>
      <c r="G2201" s="359"/>
      <c r="H2201" s="359"/>
      <c r="I2201" s="359"/>
      <c r="J2201" s="359"/>
      <c r="K2201" s="359"/>
      <c r="L2201" s="359"/>
      <c r="M2201" s="359"/>
      <c r="N2201" s="359"/>
      <c r="O2201" s="362"/>
      <c r="P2201" s="62"/>
    </row>
    <row r="2202" spans="2:16" ht="28.5" customHeight="1" x14ac:dyDescent="0.25">
      <c r="B2202" s="48"/>
      <c r="C2202" s="363"/>
      <c r="D2202" s="359"/>
      <c r="E2202" s="359"/>
      <c r="F2202" s="359"/>
      <c r="G2202" s="359"/>
      <c r="H2202" s="359"/>
      <c r="I2202" s="359"/>
      <c r="J2202" s="359"/>
      <c r="K2202" s="359"/>
      <c r="L2202" s="359"/>
      <c r="M2202" s="359"/>
      <c r="N2202" s="359"/>
      <c r="O2202" s="362"/>
      <c r="P2202" s="62"/>
    </row>
    <row r="2203" spans="2:16" ht="12.9" customHeight="1" x14ac:dyDescent="0.25">
      <c r="B2203" s="48"/>
      <c r="C2203" s="361" t="s">
        <v>147</v>
      </c>
      <c r="D2203" s="359"/>
      <c r="E2203" s="359"/>
      <c r="F2203" s="359"/>
      <c r="G2203" s="359"/>
      <c r="H2203" s="359"/>
      <c r="I2203" s="359"/>
      <c r="J2203" s="359"/>
      <c r="K2203" s="359"/>
      <c r="L2203" s="359"/>
      <c r="M2203" s="359"/>
      <c r="N2203" s="359"/>
      <c r="O2203" s="362"/>
      <c r="P2203" s="62"/>
    </row>
    <row r="2204" spans="2:16" ht="32.25" customHeight="1" x14ac:dyDescent="0.25">
      <c r="B2204" s="48"/>
      <c r="C2204" s="363"/>
      <c r="D2204" s="359"/>
      <c r="E2204" s="359"/>
      <c r="F2204" s="359"/>
      <c r="G2204" s="359"/>
      <c r="H2204" s="359"/>
      <c r="I2204" s="359"/>
      <c r="J2204" s="359"/>
      <c r="K2204" s="359"/>
      <c r="L2204" s="359"/>
      <c r="M2204" s="359"/>
      <c r="N2204" s="359"/>
      <c r="O2204" s="362"/>
      <c r="P2204" s="62"/>
    </row>
    <row r="2205" spans="2:16" x14ac:dyDescent="0.25">
      <c r="B2205" s="48"/>
      <c r="C2205" s="9"/>
      <c r="D2205" s="39"/>
      <c r="E2205" s="39"/>
      <c r="F2205" s="39"/>
      <c r="G2205" s="39"/>
      <c r="H2205" s="39"/>
      <c r="I2205" s="39"/>
      <c r="J2205" s="39"/>
      <c r="K2205" s="39"/>
      <c r="L2205" s="39"/>
      <c r="M2205" s="39"/>
      <c r="N2205" s="39"/>
      <c r="O2205" s="40"/>
      <c r="P2205" s="55"/>
    </row>
    <row r="2206" spans="2:16" x14ac:dyDescent="0.25">
      <c r="B2206" s="48"/>
      <c r="C2206" s="21"/>
      <c r="H2206" s="38" t="s">
        <v>139</v>
      </c>
      <c r="O2206" s="22"/>
      <c r="P2206" s="50"/>
    </row>
    <row r="2207" spans="2:16" x14ac:dyDescent="0.25">
      <c r="B2207" s="48"/>
      <c r="C2207" s="21"/>
      <c r="H2207" s="204" t="s">
        <v>140</v>
      </c>
      <c r="I2207" s="26"/>
      <c r="J2207" s="26"/>
      <c r="K2207" s="26"/>
      <c r="O2207" s="22"/>
      <c r="P2207" s="50"/>
    </row>
    <row r="2208" spans="2:16" x14ac:dyDescent="0.25">
      <c r="B2208" s="48"/>
      <c r="C2208" s="21"/>
      <c r="H2208" s="204" t="s">
        <v>148</v>
      </c>
      <c r="I2208" s="216"/>
      <c r="J2208" s="216"/>
      <c r="K2208" s="216"/>
      <c r="O2208" s="22"/>
      <c r="P2208" s="50"/>
    </row>
    <row r="2209" spans="2:16" x14ac:dyDescent="0.25">
      <c r="B2209" s="48"/>
      <c r="C2209" s="44"/>
      <c r="D2209" s="39"/>
      <c r="E2209" s="39"/>
      <c r="F2209" s="39"/>
      <c r="G2209" s="39"/>
      <c r="H2209" s="204" t="s">
        <v>142</v>
      </c>
      <c r="L2209" s="39"/>
      <c r="M2209" s="39"/>
      <c r="N2209" s="39"/>
      <c r="O2209" s="40"/>
      <c r="P2209" s="55"/>
    </row>
    <row r="2210" spans="2:16" ht="17.25" customHeight="1" x14ac:dyDescent="0.25">
      <c r="B2210" s="48"/>
      <c r="C2210" s="44"/>
      <c r="D2210" s="216"/>
      <c r="E2210" s="216"/>
      <c r="K2210" s="409"/>
      <c r="L2210" s="359"/>
      <c r="M2210" s="359"/>
      <c r="N2210" s="359"/>
      <c r="O2210" s="362"/>
      <c r="P2210" s="63"/>
    </row>
    <row r="2211" spans="2:16" ht="18.75" customHeight="1" x14ac:dyDescent="0.25">
      <c r="B2211" s="48"/>
      <c r="C2211" s="420"/>
      <c r="D2211" s="342"/>
      <c r="E2211" s="342"/>
      <c r="F2211" s="32"/>
      <c r="G2211" s="32"/>
      <c r="H2211" s="32"/>
      <c r="I2211" s="32"/>
      <c r="J2211" s="32"/>
      <c r="K2211" s="342"/>
      <c r="L2211" s="342"/>
      <c r="M2211" s="342"/>
      <c r="N2211" s="342"/>
      <c r="O2211" s="350"/>
      <c r="P2211" s="63"/>
    </row>
    <row r="2212" spans="2:16" x14ac:dyDescent="0.25">
      <c r="B2212" s="64"/>
      <c r="C2212" s="65"/>
      <c r="D2212" s="65"/>
      <c r="E2212" s="65"/>
      <c r="F2212" s="65"/>
      <c r="G2212" s="65"/>
      <c r="H2212" s="65"/>
      <c r="I2212" s="65"/>
      <c r="J2212" s="65"/>
      <c r="K2212" s="65"/>
      <c r="L2212" s="65"/>
      <c r="M2212" s="65"/>
      <c r="N2212" s="65"/>
      <c r="O2212" s="65"/>
      <c r="P2212" s="66"/>
    </row>
    <row r="2214" spans="2:16" x14ac:dyDescent="0.25">
      <c r="B2214" s="45"/>
      <c r="C2214" s="46"/>
      <c r="D2214" s="46"/>
      <c r="E2214" s="46"/>
      <c r="F2214" s="46"/>
      <c r="G2214" s="46"/>
      <c r="H2214" s="46"/>
      <c r="I2214" s="46"/>
      <c r="J2214" s="46"/>
      <c r="K2214" s="46"/>
      <c r="L2214" s="46"/>
      <c r="M2214" s="46"/>
      <c r="N2214" s="46"/>
      <c r="O2214" s="46"/>
      <c r="P2214" s="47"/>
    </row>
    <row r="2215" spans="2:16" ht="48" customHeight="1" x14ac:dyDescent="0.25">
      <c r="B2215" s="48"/>
      <c r="C2215" s="410" t="s">
        <v>80</v>
      </c>
      <c r="D2215" s="297"/>
      <c r="E2215" s="297"/>
      <c r="F2215" s="297"/>
      <c r="G2215" s="297"/>
      <c r="H2215" s="297"/>
      <c r="I2215" s="297"/>
      <c r="J2215" s="297"/>
      <c r="K2215" s="297"/>
      <c r="L2215" s="297"/>
      <c r="M2215" s="297"/>
      <c r="N2215" s="297"/>
      <c r="O2215" s="298"/>
      <c r="P2215" s="49"/>
    </row>
    <row r="2216" spans="2:16" x14ac:dyDescent="0.25">
      <c r="B2216" s="48"/>
      <c r="P2216" s="50"/>
    </row>
    <row r="2217" spans="2:16" x14ac:dyDescent="0.25">
      <c r="B2217" s="48"/>
      <c r="C2217" s="399"/>
      <c r="D2217" s="416"/>
      <c r="E2217" s="344"/>
      <c r="F2217" s="344"/>
      <c r="G2217" s="344"/>
      <c r="H2217" s="344"/>
      <c r="I2217" s="344"/>
      <c r="J2217" s="344"/>
      <c r="K2217" s="345"/>
      <c r="L2217" s="402"/>
      <c r="M2217" s="344"/>
      <c r="N2217" s="344"/>
      <c r="O2217" s="384"/>
      <c r="P2217" s="51"/>
    </row>
    <row r="2218" spans="2:16" x14ac:dyDescent="0.25">
      <c r="B2218" s="48"/>
      <c r="C2218" s="400"/>
      <c r="D2218" s="358" t="s">
        <v>81</v>
      </c>
      <c r="E2218" s="359"/>
      <c r="F2218" s="359"/>
      <c r="G2218" s="359"/>
      <c r="H2218" s="359"/>
      <c r="I2218" s="359"/>
      <c r="J2218" s="359"/>
      <c r="K2218" s="353"/>
      <c r="L2218" s="378"/>
      <c r="M2218" s="311"/>
      <c r="N2218" s="311"/>
      <c r="O2218" s="348"/>
      <c r="P2218" s="51"/>
    </row>
    <row r="2219" spans="2:16" x14ac:dyDescent="0.25">
      <c r="B2219" s="48"/>
      <c r="C2219" s="400"/>
      <c r="D2219" s="358"/>
      <c r="E2219" s="359"/>
      <c r="F2219" s="359"/>
      <c r="G2219" s="359"/>
      <c r="H2219" s="359"/>
      <c r="I2219" s="359"/>
      <c r="J2219" s="359"/>
      <c r="K2219" s="353"/>
      <c r="L2219" s="382" t="s">
        <v>82</v>
      </c>
      <c r="M2219" s="375"/>
      <c r="N2219" s="376"/>
      <c r="O2219" s="377"/>
      <c r="P2219" s="51"/>
    </row>
    <row r="2220" spans="2:16" x14ac:dyDescent="0.25">
      <c r="B2220" s="48"/>
      <c r="C2220" s="400"/>
      <c r="D2220" s="358" t="s">
        <v>83</v>
      </c>
      <c r="E2220" s="359"/>
      <c r="F2220" s="359"/>
      <c r="G2220" s="359"/>
      <c r="H2220" s="359"/>
      <c r="I2220" s="359"/>
      <c r="J2220" s="359"/>
      <c r="K2220" s="353"/>
      <c r="L2220" s="325"/>
      <c r="M2220" s="378"/>
      <c r="N2220" s="311"/>
      <c r="O2220" s="348"/>
      <c r="P2220" s="52"/>
    </row>
    <row r="2221" spans="2:16" ht="12.75" customHeight="1" x14ac:dyDescent="0.25">
      <c r="B2221" s="48"/>
      <c r="C2221" s="400"/>
      <c r="D2221" s="389"/>
      <c r="E2221" s="359"/>
      <c r="F2221" s="359"/>
      <c r="G2221" s="359"/>
      <c r="H2221" s="359"/>
      <c r="I2221" s="359"/>
      <c r="J2221" s="359"/>
      <c r="K2221" s="353"/>
      <c r="L2221" s="379" t="s">
        <v>84</v>
      </c>
      <c r="M2221" s="379">
        <v>25</v>
      </c>
      <c r="N2221" s="379" t="s">
        <v>85</v>
      </c>
      <c r="O2221" s="364">
        <v>26</v>
      </c>
      <c r="P2221" s="51"/>
    </row>
    <row r="2222" spans="2:16" x14ac:dyDescent="0.25">
      <c r="B2222" s="48"/>
      <c r="C2222" s="400"/>
      <c r="D2222" s="390"/>
      <c r="E2222" s="359"/>
      <c r="F2222" s="359"/>
      <c r="G2222" s="359"/>
      <c r="H2222" s="359"/>
      <c r="I2222" s="359"/>
      <c r="J2222" s="359"/>
      <c r="K2222" s="353"/>
      <c r="L2222" s="380"/>
      <c r="M2222" s="380"/>
      <c r="N2222" s="380"/>
      <c r="O2222" s="365"/>
      <c r="P2222" s="51"/>
    </row>
    <row r="2223" spans="2:16" x14ac:dyDescent="0.25">
      <c r="B2223" s="48"/>
      <c r="C2223" s="400"/>
      <c r="D2223" s="358" t="s">
        <v>86</v>
      </c>
      <c r="E2223" s="359"/>
      <c r="F2223" s="359"/>
      <c r="G2223" s="359"/>
      <c r="H2223" s="359"/>
      <c r="I2223" s="359"/>
      <c r="J2223" s="359"/>
      <c r="K2223" s="353"/>
      <c r="L2223" s="380"/>
      <c r="M2223" s="380"/>
      <c r="N2223" s="380"/>
      <c r="O2223" s="365"/>
      <c r="P2223" s="51"/>
    </row>
    <row r="2224" spans="2:16" x14ac:dyDescent="0.25">
      <c r="B2224" s="48"/>
      <c r="C2224" s="1"/>
      <c r="D2224" s="2"/>
      <c r="E2224" s="2"/>
      <c r="F2224" s="2"/>
      <c r="G2224" s="2"/>
      <c r="H2224" s="2"/>
      <c r="I2224" s="2"/>
      <c r="J2224" s="2"/>
      <c r="K2224" s="2"/>
      <c r="L2224" s="2"/>
      <c r="M2224" s="3"/>
      <c r="N2224" s="3"/>
      <c r="O2224" s="4"/>
      <c r="P2224" s="53"/>
    </row>
    <row r="2225" spans="2:16" x14ac:dyDescent="0.25">
      <c r="B2225" s="48"/>
      <c r="C2225" s="5"/>
      <c r="D2225" s="171"/>
      <c r="E2225" s="171"/>
      <c r="F2225" s="171"/>
      <c r="G2225" s="171"/>
      <c r="H2225" s="171"/>
      <c r="I2225" s="171"/>
      <c r="J2225" s="171"/>
      <c r="K2225" s="171"/>
      <c r="L2225" s="6" t="s">
        <v>87</v>
      </c>
      <c r="M2225" s="7" t="s">
        <v>88</v>
      </c>
      <c r="N2225" s="7" t="s">
        <v>89</v>
      </c>
      <c r="O2225" s="8" t="s">
        <v>90</v>
      </c>
      <c r="P2225" s="52"/>
    </row>
    <row r="2226" spans="2:16" x14ac:dyDescent="0.25">
      <c r="B2226" s="48"/>
      <c r="C2226" s="9"/>
      <c r="D2226" s="170"/>
      <c r="E2226" s="170"/>
      <c r="F2226" s="170"/>
      <c r="G2226" s="170"/>
      <c r="H2226" s="170"/>
      <c r="I2226" s="170"/>
      <c r="J2226" s="170"/>
      <c r="K2226" s="170"/>
      <c r="L2226" s="10"/>
      <c r="M2226" s="11"/>
      <c r="N2226" s="11"/>
      <c r="O2226" s="12"/>
      <c r="P2226" s="54"/>
    </row>
    <row r="2227" spans="2:16" ht="18" customHeight="1" x14ac:dyDescent="0.25">
      <c r="B2227" s="48"/>
      <c r="C2227" s="391" t="s">
        <v>91</v>
      </c>
      <c r="D2227" s="359"/>
      <c r="E2227" s="359"/>
      <c r="F2227" s="359"/>
      <c r="G2227" s="170" t="s">
        <v>92</v>
      </c>
      <c r="H2227" s="170"/>
      <c r="I2227" s="170" t="s">
        <v>93</v>
      </c>
      <c r="K2227" s="170"/>
      <c r="L2227" s="10"/>
      <c r="O2227" s="13"/>
      <c r="P2227" s="54"/>
    </row>
    <row r="2228" spans="2:16" x14ac:dyDescent="0.25">
      <c r="B2228" s="48"/>
      <c r="C2228" s="14"/>
      <c r="D2228" s="15"/>
      <c r="E2228" s="15"/>
      <c r="F2228" s="15"/>
      <c r="G2228" s="15"/>
      <c r="H2228" s="15"/>
      <c r="I2228" s="15"/>
      <c r="J2228" s="15"/>
      <c r="K2228" s="15"/>
      <c r="L2228" s="15"/>
      <c r="M2228" s="15"/>
      <c r="N2228" s="15"/>
      <c r="O2228" s="16"/>
      <c r="P2228" s="55"/>
    </row>
    <row r="2229" spans="2:16" x14ac:dyDescent="0.25">
      <c r="B2229" s="48"/>
      <c r="C2229" s="209"/>
      <c r="D2229" s="167"/>
      <c r="E2229" s="167"/>
      <c r="F2229" s="167"/>
      <c r="G2229" s="167"/>
      <c r="H2229" s="167"/>
      <c r="I2229" s="167"/>
      <c r="J2229" s="167"/>
      <c r="K2229" s="167"/>
      <c r="L2229" s="167"/>
      <c r="M2229" s="167"/>
      <c r="N2229" s="167"/>
      <c r="O2229" s="17"/>
      <c r="P2229" s="50"/>
    </row>
    <row r="2230" spans="2:16" x14ac:dyDescent="0.25">
      <c r="B2230" s="48"/>
      <c r="C2230" s="18"/>
      <c r="D2230" s="19"/>
      <c r="E2230" s="19"/>
      <c r="F2230" s="19"/>
      <c r="G2230" s="19"/>
      <c r="H2230" s="19"/>
      <c r="K2230" s="19"/>
      <c r="L2230" s="19"/>
      <c r="M2230" s="19"/>
      <c r="N2230" s="19"/>
      <c r="O2230" s="20"/>
      <c r="P2230" s="50"/>
    </row>
    <row r="2231" spans="2:16" x14ac:dyDescent="0.25">
      <c r="B2231" s="48"/>
      <c r="C2231" s="411" t="s">
        <v>94</v>
      </c>
      <c r="D2231" s="412"/>
      <c r="E2231" s="412"/>
      <c r="F2231" s="412"/>
      <c r="G2231" s="412"/>
      <c r="H2231" s="412"/>
      <c r="I2231" s="412"/>
      <c r="J2231" s="412"/>
      <c r="K2231" s="412"/>
      <c r="L2231" s="412"/>
      <c r="M2231" s="412"/>
      <c r="N2231" s="412"/>
      <c r="O2231" s="413"/>
      <c r="P2231" s="56"/>
    </row>
    <row r="2232" spans="2:16" x14ac:dyDescent="0.25">
      <c r="B2232" s="48"/>
      <c r="C2232" s="21"/>
      <c r="O2232" s="22"/>
      <c r="P2232" s="50"/>
    </row>
    <row r="2233" spans="2:16" x14ac:dyDescent="0.25">
      <c r="B2233" s="48"/>
      <c r="C2233" s="206" t="s">
        <v>95</v>
      </c>
      <c r="D2233" s="418" t="s">
        <v>9</v>
      </c>
      <c r="E2233" s="308"/>
      <c r="F2233" s="308"/>
      <c r="G2233" s="308"/>
      <c r="H2233" s="308"/>
      <c r="I2233" s="308"/>
      <c r="J2233" s="308"/>
      <c r="K2233" s="308"/>
      <c r="L2233" s="309"/>
      <c r="M2233" s="415" t="s">
        <v>96</v>
      </c>
      <c r="N2233" s="309"/>
      <c r="O2233" s="206" t="s">
        <v>11</v>
      </c>
      <c r="P2233" s="57"/>
    </row>
    <row r="2234" spans="2:16" ht="30" customHeight="1" x14ac:dyDescent="0.25">
      <c r="B2234" s="48"/>
      <c r="C2234" s="210">
        <f>'PRESUPUESTO OFICIAL (Entidad)'!D52</f>
        <v>8.1</v>
      </c>
      <c r="D2234" s="406" t="str">
        <f>'PRESUPUESTO OFICIAL (Entidad)'!G52</f>
        <v>Transporte, cargue y descargue de materiales hasta Falan, Tolima</v>
      </c>
      <c r="E2234" s="303"/>
      <c r="F2234" s="303"/>
      <c r="G2234" s="303"/>
      <c r="H2234" s="303"/>
      <c r="I2234" s="303"/>
      <c r="J2234" s="303"/>
      <c r="K2234" s="303"/>
      <c r="L2234" s="371"/>
      <c r="M2234" s="370" t="str">
        <f>'PRESUPUESTO OFICIAL (Entidad)'!H52</f>
        <v>Glb</v>
      </c>
      <c r="N2234" s="371"/>
      <c r="O2234" s="23">
        <f>'PRESUPUESTO OFICIAL (Entidad)'!I52</f>
        <v>1</v>
      </c>
      <c r="P2234" s="58"/>
    </row>
    <row r="2235" spans="2:16" x14ac:dyDescent="0.25">
      <c r="B2235" s="48"/>
      <c r="C2235" s="383" t="s">
        <v>97</v>
      </c>
      <c r="D2235" s="344"/>
      <c r="E2235" s="344"/>
      <c r="F2235" s="344"/>
      <c r="G2235" s="344"/>
      <c r="H2235" s="344"/>
      <c r="I2235" s="344"/>
      <c r="J2235" s="344"/>
      <c r="K2235" s="344"/>
      <c r="L2235" s="344"/>
      <c r="M2235" s="344"/>
      <c r="N2235" s="344"/>
      <c r="O2235" s="384"/>
      <c r="P2235" s="59"/>
    </row>
    <row r="2236" spans="2:16" x14ac:dyDescent="0.25">
      <c r="B2236" s="48"/>
      <c r="C2236" s="363"/>
      <c r="D2236" s="359"/>
      <c r="E2236" s="359"/>
      <c r="F2236" s="359"/>
      <c r="G2236" s="359"/>
      <c r="H2236" s="359"/>
      <c r="I2236" s="359"/>
      <c r="J2236" s="359"/>
      <c r="K2236" s="359"/>
      <c r="L2236" s="359"/>
      <c r="M2236" s="359"/>
      <c r="N2236" s="359"/>
      <c r="O2236" s="362"/>
      <c r="P2236" s="59"/>
    </row>
    <row r="2237" spans="2:16" x14ac:dyDescent="0.25">
      <c r="B2237" s="48"/>
      <c r="C2237" s="385"/>
      <c r="D2237" s="342"/>
      <c r="E2237" s="342"/>
      <c r="F2237" s="342"/>
      <c r="G2237" s="342"/>
      <c r="H2237" s="342"/>
      <c r="I2237" s="342"/>
      <c r="J2237" s="342"/>
      <c r="K2237" s="342"/>
      <c r="L2237" s="342"/>
      <c r="M2237" s="342"/>
      <c r="N2237" s="342"/>
      <c r="O2237" s="350"/>
      <c r="P2237" s="59"/>
    </row>
    <row r="2238" spans="2:16" x14ac:dyDescent="0.25">
      <c r="B2238" s="48"/>
      <c r="C2238" s="401" t="s">
        <v>9</v>
      </c>
      <c r="D2238" s="308"/>
      <c r="E2238" s="308"/>
      <c r="F2238" s="308"/>
      <c r="G2238" s="317"/>
      <c r="H2238" s="387" t="s">
        <v>98</v>
      </c>
      <c r="I2238" s="308"/>
      <c r="J2238" s="405" t="s">
        <v>99</v>
      </c>
      <c r="K2238" s="312"/>
      <c r="L2238" s="208" t="s">
        <v>100</v>
      </c>
      <c r="M2238" s="394" t="s">
        <v>101</v>
      </c>
      <c r="N2238" s="317"/>
      <c r="O2238" s="24" t="s">
        <v>102</v>
      </c>
      <c r="P2238" s="60"/>
    </row>
    <row r="2239" spans="2:16" x14ac:dyDescent="0.25">
      <c r="B2239" s="48"/>
      <c r="C2239" s="386" t="s">
        <v>103</v>
      </c>
      <c r="D2239" s="297"/>
      <c r="E2239" s="297"/>
      <c r="F2239" s="297"/>
      <c r="G2239" s="298"/>
      <c r="H2239" s="373" t="s">
        <v>104</v>
      </c>
      <c r="I2239" s="298"/>
      <c r="J2239" s="373" t="s">
        <v>105</v>
      </c>
      <c r="K2239" s="298"/>
      <c r="L2239" s="244">
        <v>11025</v>
      </c>
      <c r="M2239" s="369">
        <v>1</v>
      </c>
      <c r="N2239" s="298"/>
      <c r="O2239" s="245">
        <f>IF(M2239=0,0,L2239/M2239)</f>
        <v>11025</v>
      </c>
      <c r="P2239" s="246"/>
    </row>
    <row r="2240" spans="2:16" x14ac:dyDescent="0.25">
      <c r="B2240" s="48"/>
      <c r="C2240" s="386"/>
      <c r="D2240" s="297"/>
      <c r="E2240" s="297"/>
      <c r="F2240" s="297"/>
      <c r="G2240" s="298"/>
      <c r="H2240" s="373"/>
      <c r="I2240" s="298"/>
      <c r="J2240" s="373"/>
      <c r="K2240" s="298"/>
      <c r="L2240" s="244"/>
      <c r="M2240" s="392"/>
      <c r="N2240" s="298"/>
      <c r="O2240" s="245"/>
      <c r="P2240" s="246"/>
    </row>
    <row r="2241" spans="2:16" x14ac:dyDescent="0.25">
      <c r="B2241" s="48"/>
      <c r="C2241" s="408"/>
      <c r="D2241" s="303"/>
      <c r="E2241" s="303"/>
      <c r="F2241" s="303"/>
      <c r="G2241" s="304"/>
      <c r="H2241" s="393"/>
      <c r="I2241" s="304"/>
      <c r="J2241" s="393"/>
      <c r="K2241" s="304"/>
      <c r="L2241" s="247"/>
      <c r="M2241" s="407"/>
      <c r="N2241" s="304"/>
      <c r="O2241" s="245"/>
      <c r="P2241" s="246"/>
    </row>
    <row r="2242" spans="2:16" x14ac:dyDescent="0.25">
      <c r="B2242" s="48"/>
      <c r="C2242" s="212" t="s">
        <v>108</v>
      </c>
      <c r="D2242" s="202"/>
      <c r="E2242" s="202"/>
      <c r="F2242" s="202"/>
      <c r="G2242" s="202"/>
      <c r="H2242" s="202"/>
      <c r="I2242" s="202"/>
      <c r="J2242" s="202"/>
      <c r="K2242" s="202"/>
      <c r="L2242" s="202"/>
      <c r="M2242" s="202"/>
      <c r="N2242" s="213"/>
      <c r="O2242" s="248">
        <f>SUM(O2239:O2241)</f>
        <v>11025</v>
      </c>
      <c r="P2242" s="249"/>
    </row>
    <row r="2243" spans="2:16" ht="13.5" customHeight="1" x14ac:dyDescent="0.25">
      <c r="B2243" s="48"/>
      <c r="C2243" s="383" t="s">
        <v>109</v>
      </c>
      <c r="D2243" s="344"/>
      <c r="E2243" s="344"/>
      <c r="F2243" s="344"/>
      <c r="G2243" s="344"/>
      <c r="H2243" s="344"/>
      <c r="I2243" s="344"/>
      <c r="J2243" s="344"/>
      <c r="K2243" s="344"/>
      <c r="L2243" s="344"/>
      <c r="M2243" s="344"/>
      <c r="N2243" s="344"/>
      <c r="O2243" s="384"/>
      <c r="P2243" s="59"/>
    </row>
    <row r="2244" spans="2:16" x14ac:dyDescent="0.25">
      <c r="B2244" s="48"/>
      <c r="C2244" s="363"/>
      <c r="D2244" s="359"/>
      <c r="E2244" s="359"/>
      <c r="F2244" s="359"/>
      <c r="G2244" s="359"/>
      <c r="H2244" s="359"/>
      <c r="I2244" s="359"/>
      <c r="J2244" s="359"/>
      <c r="K2244" s="359"/>
      <c r="L2244" s="359"/>
      <c r="M2244" s="359"/>
      <c r="N2244" s="359"/>
      <c r="O2244" s="362"/>
      <c r="P2244" s="59"/>
    </row>
    <row r="2245" spans="2:16" x14ac:dyDescent="0.25">
      <c r="B2245" s="48"/>
      <c r="C2245" s="385"/>
      <c r="D2245" s="342"/>
      <c r="E2245" s="342"/>
      <c r="F2245" s="342"/>
      <c r="G2245" s="342"/>
      <c r="H2245" s="342"/>
      <c r="I2245" s="342"/>
      <c r="J2245" s="342"/>
      <c r="K2245" s="342"/>
      <c r="L2245" s="342"/>
      <c r="M2245" s="342"/>
      <c r="N2245" s="342"/>
      <c r="O2245" s="350"/>
      <c r="P2245" s="59"/>
    </row>
    <row r="2246" spans="2:16" x14ac:dyDescent="0.25">
      <c r="B2246" s="48"/>
      <c r="C2246" s="401" t="s">
        <v>9</v>
      </c>
      <c r="D2246" s="308"/>
      <c r="E2246" s="308"/>
      <c r="F2246" s="308"/>
      <c r="G2246" s="308"/>
      <c r="H2246" s="308"/>
      <c r="I2246" s="308"/>
      <c r="J2246" s="317"/>
      <c r="K2246" s="215" t="s">
        <v>96</v>
      </c>
      <c r="L2246" s="208" t="s">
        <v>11</v>
      </c>
      <c r="M2246" s="394" t="s">
        <v>110</v>
      </c>
      <c r="N2246" s="317"/>
      <c r="O2246" s="24" t="s">
        <v>102</v>
      </c>
      <c r="P2246" s="60"/>
    </row>
    <row r="2247" spans="2:16" x14ac:dyDescent="0.25">
      <c r="B2247" s="48"/>
      <c r="C2247" s="386"/>
      <c r="D2247" s="297"/>
      <c r="E2247" s="297"/>
      <c r="F2247" s="297"/>
      <c r="G2247" s="297"/>
      <c r="H2247" s="297"/>
      <c r="I2247" s="297"/>
      <c r="J2247" s="298"/>
      <c r="K2247" s="165"/>
      <c r="L2247" s="27"/>
      <c r="M2247" s="360"/>
      <c r="N2247" s="298"/>
      <c r="O2247" s="245"/>
      <c r="P2247" s="246"/>
    </row>
    <row r="2248" spans="2:16" x14ac:dyDescent="0.25">
      <c r="B2248" s="48"/>
      <c r="C2248" s="408"/>
      <c r="D2248" s="303"/>
      <c r="E2248" s="303"/>
      <c r="F2248" s="303"/>
      <c r="G2248" s="303"/>
      <c r="H2248" s="303"/>
      <c r="I2248" s="303"/>
      <c r="J2248" s="304"/>
      <c r="K2248" s="26"/>
      <c r="L2248" s="211"/>
      <c r="M2248" s="404"/>
      <c r="N2248" s="304"/>
      <c r="O2248" s="253"/>
      <c r="P2248" s="246"/>
    </row>
    <row r="2249" spans="2:16" x14ac:dyDescent="0.25">
      <c r="B2249" s="48"/>
      <c r="C2249" s="212" t="s">
        <v>108</v>
      </c>
      <c r="D2249" s="202"/>
      <c r="E2249" s="202"/>
      <c r="F2249" s="202"/>
      <c r="G2249" s="202"/>
      <c r="H2249" s="202"/>
      <c r="I2249" s="202"/>
      <c r="J2249" s="202"/>
      <c r="K2249" s="202"/>
      <c r="L2249" s="202"/>
      <c r="M2249" s="202"/>
      <c r="N2249" s="213"/>
      <c r="O2249" s="254">
        <f>SUM(O2247:O2248)</f>
        <v>0</v>
      </c>
      <c r="P2249" s="246"/>
    </row>
    <row r="2250" spans="2:16" x14ac:dyDescent="0.25">
      <c r="B2250" s="48"/>
      <c r="C2250" s="383" t="s">
        <v>116</v>
      </c>
      <c r="D2250" s="344"/>
      <c r="E2250" s="344"/>
      <c r="F2250" s="344"/>
      <c r="G2250" s="344"/>
      <c r="H2250" s="344"/>
      <c r="I2250" s="344"/>
      <c r="J2250" s="344"/>
      <c r="K2250" s="344"/>
      <c r="L2250" s="344"/>
      <c r="M2250" s="344"/>
      <c r="N2250" s="344"/>
      <c r="O2250" s="384"/>
      <c r="P2250" s="59"/>
    </row>
    <row r="2251" spans="2:16" x14ac:dyDescent="0.25">
      <c r="B2251" s="48"/>
      <c r="C2251" s="363"/>
      <c r="D2251" s="359"/>
      <c r="E2251" s="359"/>
      <c r="F2251" s="359"/>
      <c r="G2251" s="359"/>
      <c r="H2251" s="359"/>
      <c r="I2251" s="359"/>
      <c r="J2251" s="359"/>
      <c r="K2251" s="359"/>
      <c r="L2251" s="359"/>
      <c r="M2251" s="359"/>
      <c r="N2251" s="359"/>
      <c r="O2251" s="362"/>
      <c r="P2251" s="59"/>
    </row>
    <row r="2252" spans="2:16" x14ac:dyDescent="0.25">
      <c r="B2252" s="48"/>
      <c r="C2252" s="385"/>
      <c r="D2252" s="342"/>
      <c r="E2252" s="342"/>
      <c r="F2252" s="342"/>
      <c r="G2252" s="342"/>
      <c r="H2252" s="342"/>
      <c r="I2252" s="342"/>
      <c r="J2252" s="342"/>
      <c r="K2252" s="342"/>
      <c r="L2252" s="342"/>
      <c r="M2252" s="342"/>
      <c r="N2252" s="342"/>
      <c r="O2252" s="350"/>
      <c r="P2252" s="59"/>
    </row>
    <row r="2253" spans="2:16" ht="28.5" customHeight="1" x14ac:dyDescent="0.25">
      <c r="B2253" s="48"/>
      <c r="C2253" s="403" t="s">
        <v>117</v>
      </c>
      <c r="D2253" s="308"/>
      <c r="E2253" s="308"/>
      <c r="F2253" s="308"/>
      <c r="G2253" s="308"/>
      <c r="H2253" s="308"/>
      <c r="I2253" s="308"/>
      <c r="J2253" s="205" t="s">
        <v>118</v>
      </c>
      <c r="K2253" s="28" t="s">
        <v>119</v>
      </c>
      <c r="L2253" s="29" t="s">
        <v>120</v>
      </c>
      <c r="M2253" s="394" t="s">
        <v>121</v>
      </c>
      <c r="N2253" s="317"/>
      <c r="O2253" s="24" t="s">
        <v>102</v>
      </c>
      <c r="P2253" s="60"/>
    </row>
    <row r="2254" spans="2:16" x14ac:dyDescent="0.25">
      <c r="B2254" s="48"/>
      <c r="C2254" s="367" t="s">
        <v>236</v>
      </c>
      <c r="D2254" s="297"/>
      <c r="E2254" s="297"/>
      <c r="F2254" s="297"/>
      <c r="G2254" s="297"/>
      <c r="H2254" s="297"/>
      <c r="I2254" s="297"/>
      <c r="J2254" s="207">
        <v>5.6</v>
      </c>
      <c r="K2254" s="189">
        <v>120</v>
      </c>
      <c r="L2254" s="207">
        <f>J2254*K2254</f>
        <v>672</v>
      </c>
      <c r="M2254" s="423">
        <v>1500</v>
      </c>
      <c r="N2254" s="298"/>
      <c r="O2254" s="245">
        <f>J2254*K2254*M2254</f>
        <v>1008000</v>
      </c>
      <c r="P2254" s="246"/>
    </row>
    <row r="2255" spans="2:16" x14ac:dyDescent="0.25">
      <c r="B2255" s="48"/>
      <c r="C2255" s="367" t="s">
        <v>237</v>
      </c>
      <c r="D2255" s="297"/>
      <c r="E2255" s="297"/>
      <c r="F2255" s="297"/>
      <c r="G2255" s="297"/>
      <c r="H2255" s="297"/>
      <c r="I2255" s="297"/>
      <c r="J2255" s="207">
        <v>1.2</v>
      </c>
      <c r="K2255" s="189">
        <v>120</v>
      </c>
      <c r="L2255" s="207">
        <f>J2255*K2255</f>
        <v>144</v>
      </c>
      <c r="M2255" s="423">
        <v>1500</v>
      </c>
      <c r="N2255" s="298"/>
      <c r="O2255" s="245">
        <f>J2255*K2255*M2255</f>
        <v>216000</v>
      </c>
      <c r="P2255" s="246"/>
    </row>
    <row r="2256" spans="2:16" x14ac:dyDescent="0.25">
      <c r="B2256" s="48"/>
      <c r="C2256" s="367" t="s">
        <v>238</v>
      </c>
      <c r="D2256" s="297"/>
      <c r="E2256" s="297"/>
      <c r="F2256" s="297"/>
      <c r="G2256" s="297"/>
      <c r="H2256" s="297"/>
      <c r="I2256" s="297"/>
      <c r="J2256" s="207">
        <v>1.7</v>
      </c>
      <c r="K2256" s="189">
        <v>120</v>
      </c>
      <c r="L2256" s="207">
        <f>J2256*K2256</f>
        <v>204</v>
      </c>
      <c r="M2256" s="423">
        <v>1500</v>
      </c>
      <c r="N2256" s="298"/>
      <c r="O2256" s="245">
        <f>J2256*K2256*M2256</f>
        <v>306000</v>
      </c>
      <c r="P2256" s="246"/>
    </row>
    <row r="2257" spans="2:16" x14ac:dyDescent="0.25">
      <c r="B2257" s="48"/>
      <c r="C2257" s="396" t="s">
        <v>239</v>
      </c>
      <c r="D2257" s="303"/>
      <c r="E2257" s="303"/>
      <c r="F2257" s="303"/>
      <c r="G2257" s="303"/>
      <c r="H2257" s="303"/>
      <c r="I2257" s="303"/>
      <c r="J2257" s="190">
        <v>0.8</v>
      </c>
      <c r="K2257" s="191">
        <v>120</v>
      </c>
      <c r="L2257" s="190">
        <f>J2257*K2257</f>
        <v>96</v>
      </c>
      <c r="M2257" s="421">
        <v>1500</v>
      </c>
      <c r="N2257" s="304"/>
      <c r="O2257" s="255">
        <f>J2257*K2257*M2257</f>
        <v>144000</v>
      </c>
      <c r="P2257" s="246"/>
    </row>
    <row r="2258" spans="2:16" x14ac:dyDescent="0.25">
      <c r="B2258" s="48"/>
      <c r="C2258" s="212" t="s">
        <v>108</v>
      </c>
      <c r="D2258" s="202"/>
      <c r="E2258" s="202"/>
      <c r="F2258" s="202"/>
      <c r="G2258" s="202"/>
      <c r="H2258" s="202"/>
      <c r="I2258" s="202"/>
      <c r="J2258" s="202"/>
      <c r="K2258" s="202"/>
      <c r="L2258" s="202"/>
      <c r="M2258" s="202"/>
      <c r="N2258" s="213"/>
      <c r="O2258" s="248">
        <f>SUM(O2254:O2257)</f>
        <v>1674000</v>
      </c>
      <c r="P2258" s="249"/>
    </row>
    <row r="2259" spans="2:16" x14ac:dyDescent="0.25">
      <c r="B2259" s="48"/>
      <c r="C2259" s="383" t="s">
        <v>123</v>
      </c>
      <c r="D2259" s="344"/>
      <c r="E2259" s="344"/>
      <c r="F2259" s="344"/>
      <c r="G2259" s="344"/>
      <c r="H2259" s="344"/>
      <c r="I2259" s="344"/>
      <c r="J2259" s="344"/>
      <c r="K2259" s="344"/>
      <c r="L2259" s="344"/>
      <c r="M2259" s="344"/>
      <c r="N2259" s="344"/>
      <c r="O2259" s="384"/>
      <c r="P2259" s="59"/>
    </row>
    <row r="2260" spans="2:16" x14ac:dyDescent="0.25">
      <c r="B2260" s="48"/>
      <c r="C2260" s="363"/>
      <c r="D2260" s="359"/>
      <c r="E2260" s="359"/>
      <c r="F2260" s="359"/>
      <c r="G2260" s="359"/>
      <c r="H2260" s="359"/>
      <c r="I2260" s="359"/>
      <c r="J2260" s="359"/>
      <c r="K2260" s="359"/>
      <c r="L2260" s="359"/>
      <c r="M2260" s="359"/>
      <c r="N2260" s="359"/>
      <c r="O2260" s="362"/>
      <c r="P2260" s="59"/>
    </row>
    <row r="2261" spans="2:16" x14ac:dyDescent="0.25">
      <c r="B2261" s="48"/>
      <c r="C2261" s="385"/>
      <c r="D2261" s="342"/>
      <c r="E2261" s="342"/>
      <c r="F2261" s="342"/>
      <c r="G2261" s="342"/>
      <c r="H2261" s="342"/>
      <c r="I2261" s="342"/>
      <c r="J2261" s="342"/>
      <c r="K2261" s="342"/>
      <c r="L2261" s="342"/>
      <c r="M2261" s="342"/>
      <c r="N2261" s="342"/>
      <c r="O2261" s="350"/>
      <c r="P2261" s="59"/>
    </row>
    <row r="2262" spans="2:16" ht="28.5" customHeight="1" x14ac:dyDescent="0.25">
      <c r="B2262" s="48"/>
      <c r="C2262" s="403" t="s">
        <v>124</v>
      </c>
      <c r="D2262" s="308"/>
      <c r="E2262" s="308"/>
      <c r="F2262" s="308"/>
      <c r="G2262" s="308"/>
      <c r="H2262" s="308"/>
      <c r="I2262" s="308"/>
      <c r="J2262" s="208" t="s">
        <v>125</v>
      </c>
      <c r="K2262" s="28" t="s">
        <v>126</v>
      </c>
      <c r="L2262" s="205" t="s">
        <v>127</v>
      </c>
      <c r="M2262" s="381" t="s">
        <v>101</v>
      </c>
      <c r="N2262" s="317"/>
      <c r="O2262" s="33" t="s">
        <v>102</v>
      </c>
      <c r="P2262" s="61"/>
    </row>
    <row r="2263" spans="2:16" x14ac:dyDescent="0.25">
      <c r="B2263" s="48"/>
      <c r="C2263" s="395" t="s">
        <v>286</v>
      </c>
      <c r="D2263" s="297"/>
      <c r="E2263" s="297"/>
      <c r="F2263" s="297"/>
      <c r="G2263" s="297"/>
      <c r="H2263" s="297"/>
      <c r="I2263" s="297"/>
      <c r="J2263" s="186">
        <v>63000</v>
      </c>
      <c r="K2263" s="187">
        <v>0.75</v>
      </c>
      <c r="L2263" s="256">
        <f>J2263*(1+K2263)</f>
        <v>110250</v>
      </c>
      <c r="M2263" s="414">
        <v>0.5</v>
      </c>
      <c r="N2263" s="298"/>
      <c r="O2263" s="257">
        <f>IF(M2263=0,0,L2263/M2263*0.81)</f>
        <v>178605</v>
      </c>
      <c r="P2263" s="258"/>
    </row>
    <row r="2264" spans="2:16" x14ac:dyDescent="0.25">
      <c r="B2264" s="48"/>
      <c r="C2264" s="395"/>
      <c r="D2264" s="297"/>
      <c r="E2264" s="297"/>
      <c r="F2264" s="297"/>
      <c r="G2264" s="297"/>
      <c r="H2264" s="297"/>
      <c r="I2264" s="297"/>
      <c r="J2264" s="251"/>
      <c r="K2264" s="34"/>
      <c r="L2264" s="256"/>
      <c r="M2264" s="388"/>
      <c r="N2264" s="298"/>
      <c r="O2264" s="257"/>
      <c r="P2264" s="258"/>
    </row>
    <row r="2265" spans="2:16" x14ac:dyDescent="0.25">
      <c r="B2265" s="48"/>
      <c r="C2265" s="395"/>
      <c r="D2265" s="297"/>
      <c r="E2265" s="297"/>
      <c r="F2265" s="297"/>
      <c r="G2265" s="297"/>
      <c r="H2265" s="297"/>
      <c r="I2265" s="297"/>
      <c r="J2265" s="251"/>
      <c r="K2265" s="34"/>
      <c r="L2265" s="256"/>
      <c r="M2265" s="388"/>
      <c r="N2265" s="298"/>
      <c r="O2265" s="257"/>
      <c r="P2265" s="258"/>
    </row>
    <row r="2266" spans="2:16" x14ac:dyDescent="0.25">
      <c r="B2266" s="48"/>
      <c r="C2266" s="396"/>
      <c r="D2266" s="303"/>
      <c r="E2266" s="303"/>
      <c r="F2266" s="303"/>
      <c r="G2266" s="303"/>
      <c r="H2266" s="303"/>
      <c r="I2266" s="303"/>
      <c r="J2266" s="31"/>
      <c r="K2266" s="32"/>
      <c r="L2266" s="31"/>
      <c r="M2266" s="404"/>
      <c r="N2266" s="304"/>
      <c r="O2266" s="255"/>
      <c r="P2266" s="246"/>
    </row>
    <row r="2267" spans="2:16" x14ac:dyDescent="0.25">
      <c r="B2267" s="48"/>
      <c r="C2267" s="212" t="s">
        <v>108</v>
      </c>
      <c r="D2267" s="202"/>
      <c r="E2267" s="202"/>
      <c r="F2267" s="202"/>
      <c r="G2267" s="202"/>
      <c r="H2267" s="202"/>
      <c r="I2267" s="202"/>
      <c r="J2267" s="202"/>
      <c r="K2267" s="202"/>
      <c r="L2267" s="202"/>
      <c r="M2267" s="202"/>
      <c r="N2267" s="213"/>
      <c r="O2267" s="254">
        <f>SUM(O2263:O2266)</f>
        <v>178605</v>
      </c>
      <c r="P2267" s="246"/>
    </row>
    <row r="2268" spans="2:16" x14ac:dyDescent="0.25">
      <c r="B2268" s="48"/>
      <c r="C2268" s="21"/>
      <c r="O2268" s="22"/>
      <c r="P2268" s="50"/>
    </row>
    <row r="2269" spans="2:16" x14ac:dyDescent="0.25">
      <c r="B2269" s="48"/>
      <c r="C2269" s="397" t="s">
        <v>130</v>
      </c>
      <c r="D2269" s="314"/>
      <c r="E2269" s="314"/>
      <c r="F2269" s="314"/>
      <c r="G2269" s="314"/>
      <c r="H2269" s="314"/>
      <c r="I2269" s="314"/>
      <c r="J2269" s="314"/>
      <c r="K2269" s="314"/>
      <c r="L2269" s="314"/>
      <c r="M2269" s="314"/>
      <c r="N2269" s="398"/>
      <c r="O2269" s="259">
        <f>O2242+O2249+O2258+O2267</f>
        <v>1863630</v>
      </c>
      <c r="P2269" s="260"/>
    </row>
    <row r="2270" spans="2:16" x14ac:dyDescent="0.25">
      <c r="B2270" s="48"/>
      <c r="C2270" s="383" t="s">
        <v>131</v>
      </c>
      <c r="D2270" s="344"/>
      <c r="E2270" s="344"/>
      <c r="F2270" s="344"/>
      <c r="G2270" s="344"/>
      <c r="H2270" s="344"/>
      <c r="I2270" s="344"/>
      <c r="J2270" s="344"/>
      <c r="K2270" s="344"/>
      <c r="L2270" s="344"/>
      <c r="M2270" s="344"/>
      <c r="N2270" s="344"/>
      <c r="O2270" s="384"/>
      <c r="P2270" s="59"/>
    </row>
    <row r="2271" spans="2:16" x14ac:dyDescent="0.25">
      <c r="B2271" s="48"/>
      <c r="C2271" s="363"/>
      <c r="D2271" s="359"/>
      <c r="E2271" s="359"/>
      <c r="F2271" s="359"/>
      <c r="G2271" s="359"/>
      <c r="H2271" s="359"/>
      <c r="I2271" s="359"/>
      <c r="J2271" s="359"/>
      <c r="K2271" s="359"/>
      <c r="L2271" s="359"/>
      <c r="M2271" s="359"/>
      <c r="N2271" s="359"/>
      <c r="O2271" s="362"/>
      <c r="P2271" s="59"/>
    </row>
    <row r="2272" spans="2:16" x14ac:dyDescent="0.25">
      <c r="B2272" s="48"/>
      <c r="C2272" s="385"/>
      <c r="D2272" s="342"/>
      <c r="E2272" s="342"/>
      <c r="F2272" s="342"/>
      <c r="G2272" s="342"/>
      <c r="H2272" s="342"/>
      <c r="I2272" s="342"/>
      <c r="J2272" s="342"/>
      <c r="K2272" s="342"/>
      <c r="L2272" s="342"/>
      <c r="M2272" s="342"/>
      <c r="N2272" s="342"/>
      <c r="O2272" s="350"/>
      <c r="P2272" s="59"/>
    </row>
    <row r="2273" spans="2:16" x14ac:dyDescent="0.25">
      <c r="B2273" s="48"/>
      <c r="C2273" s="403" t="s">
        <v>132</v>
      </c>
      <c r="D2273" s="308"/>
      <c r="E2273" s="308"/>
      <c r="F2273" s="308"/>
      <c r="G2273" s="308"/>
      <c r="H2273" s="308"/>
      <c r="I2273" s="308"/>
      <c r="J2273" s="168"/>
      <c r="K2273" s="169"/>
      <c r="L2273" s="205" t="s">
        <v>133</v>
      </c>
      <c r="M2273" s="381" t="s">
        <v>134</v>
      </c>
      <c r="N2273" s="317"/>
      <c r="O2273" s="35"/>
      <c r="P2273" s="61"/>
    </row>
    <row r="2274" spans="2:16" x14ac:dyDescent="0.25">
      <c r="B2274" s="48"/>
      <c r="C2274" s="367" t="s">
        <v>135</v>
      </c>
      <c r="D2274" s="297"/>
      <c r="E2274" s="297"/>
      <c r="F2274" s="297"/>
      <c r="G2274" s="297"/>
      <c r="H2274" s="297"/>
      <c r="I2274" s="297"/>
      <c r="J2274" s="261"/>
      <c r="K2274" s="36"/>
      <c r="L2274" s="188">
        <f>'PRESUPUESTO OFICIAL (Entidad)'!$K$68</f>
        <v>0.23201877683023656</v>
      </c>
      <c r="M2274" s="357">
        <f>L2274*$O$2269</f>
        <v>432397.15306413377</v>
      </c>
      <c r="N2274" s="298"/>
      <c r="O2274" s="262"/>
      <c r="P2274" s="263"/>
    </row>
    <row r="2275" spans="2:16" x14ac:dyDescent="0.25">
      <c r="B2275" s="48"/>
      <c r="C2275" s="25" t="s">
        <v>136</v>
      </c>
      <c r="D2275" s="26"/>
      <c r="E2275" s="26"/>
      <c r="F2275" s="26"/>
      <c r="G2275" s="26"/>
      <c r="H2275" s="26"/>
      <c r="I2275" s="26"/>
      <c r="J2275" s="261"/>
      <c r="K2275" s="36"/>
      <c r="L2275" s="188">
        <f>'PRESUPUESTO OFICIAL (Entidad)'!$K$69</f>
        <v>0.01</v>
      </c>
      <c r="M2275" s="357">
        <f>L2275*$O$2269</f>
        <v>18636.3</v>
      </c>
      <c r="N2275" s="298"/>
      <c r="O2275" s="262"/>
      <c r="P2275" s="263"/>
    </row>
    <row r="2276" spans="2:16" x14ac:dyDescent="0.25">
      <c r="B2276" s="48"/>
      <c r="C2276" s="209" t="s">
        <v>137</v>
      </c>
      <c r="D2276" s="167"/>
      <c r="E2276" s="167"/>
      <c r="F2276" s="167"/>
      <c r="G2276" s="167"/>
      <c r="H2276" s="167"/>
      <c r="I2276" s="167"/>
      <c r="J2276" s="264"/>
      <c r="K2276" s="37"/>
      <c r="L2276" s="188">
        <f>'PRESUPUESTO OFICIAL (Entidad)'!$K$70</f>
        <v>2.5000000000000001E-2</v>
      </c>
      <c r="M2276" s="368">
        <f>L2276*$O$2269</f>
        <v>46590.75</v>
      </c>
      <c r="N2276" s="304"/>
      <c r="O2276" s="262"/>
      <c r="P2276" s="263"/>
    </row>
    <row r="2277" spans="2:16" x14ac:dyDescent="0.25">
      <c r="B2277" s="48"/>
      <c r="C2277" s="419" t="s">
        <v>108</v>
      </c>
      <c r="D2277" s="314"/>
      <c r="E2277" s="314"/>
      <c r="F2277" s="314"/>
      <c r="G2277" s="314"/>
      <c r="H2277" s="314"/>
      <c r="I2277" s="314"/>
      <c r="J2277" s="314"/>
      <c r="K2277" s="314"/>
      <c r="L2277" s="314"/>
      <c r="M2277" s="314"/>
      <c r="N2277" s="398"/>
      <c r="O2277" s="265">
        <f>SUM(M2274:M2276)</f>
        <v>497624.20306413376</v>
      </c>
      <c r="P2277" s="266"/>
    </row>
    <row r="2278" spans="2:16" x14ac:dyDescent="0.25">
      <c r="B2278" s="48"/>
      <c r="C2278" s="21"/>
      <c r="O2278" s="22"/>
      <c r="P2278" s="50"/>
    </row>
    <row r="2279" spans="2:16" x14ac:dyDescent="0.25">
      <c r="B2279" s="48"/>
      <c r="C2279" s="397" t="s">
        <v>138</v>
      </c>
      <c r="D2279" s="314"/>
      <c r="E2279" s="314"/>
      <c r="F2279" s="314"/>
      <c r="G2279" s="314"/>
      <c r="H2279" s="314"/>
      <c r="I2279" s="314"/>
      <c r="J2279" s="314"/>
      <c r="K2279" s="314"/>
      <c r="L2279" s="314"/>
      <c r="M2279" s="314"/>
      <c r="N2279" s="398"/>
      <c r="O2279" s="267">
        <f>ROUND(O2269+O2277,0)</f>
        <v>2361254</v>
      </c>
      <c r="P2279" s="266"/>
    </row>
    <row r="2280" spans="2:16" x14ac:dyDescent="0.25">
      <c r="B2280" s="48"/>
      <c r="C2280" s="18"/>
      <c r="D2280" s="19"/>
      <c r="E2280" s="19"/>
      <c r="F2280" s="19"/>
      <c r="G2280" s="19"/>
      <c r="H2280" s="19"/>
      <c r="I2280" s="19"/>
      <c r="J2280" s="19"/>
      <c r="K2280" s="19"/>
      <c r="L2280" s="19"/>
      <c r="M2280" s="19"/>
      <c r="N2280" s="19"/>
      <c r="O2280" s="20"/>
      <c r="P2280" s="50"/>
    </row>
    <row r="2281" spans="2:16" x14ac:dyDescent="0.25">
      <c r="B2281" s="48"/>
      <c r="C2281" s="21"/>
      <c r="O2281" s="22"/>
      <c r="P2281" s="50"/>
    </row>
    <row r="2282" spans="2:16" x14ac:dyDescent="0.25">
      <c r="B2282" s="48"/>
      <c r="C2282" s="21"/>
      <c r="O2282" s="22"/>
      <c r="P2282" s="50"/>
    </row>
    <row r="2283" spans="2:16" x14ac:dyDescent="0.25">
      <c r="B2283" s="48"/>
      <c r="C2283" s="21"/>
      <c r="H2283" s="38" t="s">
        <v>139</v>
      </c>
      <c r="I2283" s="38"/>
      <c r="J2283" s="38"/>
      <c r="K2283" s="38"/>
      <c r="O2283" s="22"/>
      <c r="P2283" s="50"/>
    </row>
    <row r="2284" spans="2:16" x14ac:dyDescent="0.25">
      <c r="B2284" s="48"/>
      <c r="C2284" s="21"/>
      <c r="H2284" s="38" t="s">
        <v>140</v>
      </c>
      <c r="O2284" s="22"/>
      <c r="P2284" s="50"/>
    </row>
    <row r="2285" spans="2:16" x14ac:dyDescent="0.25">
      <c r="B2285" s="48"/>
      <c r="C2285" s="21"/>
      <c r="H2285" s="38" t="s">
        <v>141</v>
      </c>
      <c r="O2285" s="22"/>
      <c r="P2285" s="50"/>
    </row>
    <row r="2286" spans="2:16" x14ac:dyDescent="0.25">
      <c r="B2286" s="48"/>
      <c r="C2286" s="9"/>
      <c r="D2286" s="39"/>
      <c r="E2286" s="39"/>
      <c r="F2286" s="39"/>
      <c r="G2286" s="39"/>
      <c r="H2286" s="38" t="s">
        <v>142</v>
      </c>
      <c r="I2286" s="39"/>
      <c r="J2286" s="39"/>
      <c r="K2286" s="39"/>
      <c r="L2286" s="39"/>
      <c r="M2286" s="39"/>
      <c r="N2286" s="39"/>
      <c r="O2286" s="40"/>
      <c r="P2286" s="55"/>
    </row>
    <row r="2287" spans="2:16" x14ac:dyDescent="0.25">
      <c r="B2287" s="48"/>
      <c r="C2287" s="21"/>
      <c r="H2287" s="204" t="s">
        <v>143</v>
      </c>
      <c r="O2287" s="22"/>
      <c r="P2287" s="50"/>
    </row>
    <row r="2288" spans="2:16" x14ac:dyDescent="0.25">
      <c r="B2288" s="48"/>
      <c r="C2288" s="41" t="s">
        <v>144</v>
      </c>
      <c r="D2288" s="166"/>
      <c r="E2288" s="166"/>
      <c r="F2288" s="166"/>
      <c r="G2288" s="166"/>
      <c r="H2288" s="166"/>
      <c r="I2288" s="166"/>
      <c r="J2288" s="166"/>
      <c r="K2288" s="166"/>
      <c r="L2288" s="166"/>
      <c r="M2288" s="166"/>
      <c r="N2288" s="166"/>
      <c r="O2288" s="42"/>
      <c r="P2288" s="50"/>
    </row>
    <row r="2289" spans="2:16" x14ac:dyDescent="0.25">
      <c r="B2289" s="48"/>
      <c r="C2289" s="374"/>
      <c r="D2289" s="297"/>
      <c r="E2289" s="297"/>
      <c r="F2289" s="297"/>
      <c r="G2289" s="297"/>
      <c r="H2289" s="297"/>
      <c r="I2289" s="297"/>
      <c r="J2289" s="297"/>
      <c r="K2289" s="297"/>
      <c r="L2289" s="297"/>
      <c r="M2289" s="297"/>
      <c r="N2289" s="297"/>
      <c r="O2289" s="355"/>
      <c r="P2289" s="55"/>
    </row>
    <row r="2290" spans="2:16" x14ac:dyDescent="0.25">
      <c r="B2290" s="48"/>
      <c r="C2290" s="374"/>
      <c r="D2290" s="297"/>
      <c r="E2290" s="297"/>
      <c r="F2290" s="297"/>
      <c r="G2290" s="297"/>
      <c r="H2290" s="297"/>
      <c r="I2290" s="297"/>
      <c r="J2290" s="297"/>
      <c r="K2290" s="297"/>
      <c r="L2290" s="297"/>
      <c r="M2290" s="297"/>
      <c r="N2290" s="297"/>
      <c r="O2290" s="355"/>
      <c r="P2290" s="55"/>
    </row>
    <row r="2291" spans="2:16" x14ac:dyDescent="0.25">
      <c r="B2291" s="48"/>
      <c r="C2291" s="9"/>
      <c r="D2291" s="39"/>
      <c r="E2291" s="39"/>
      <c r="F2291" s="39"/>
      <c r="G2291" s="39"/>
      <c r="H2291" s="39"/>
      <c r="I2291" s="39"/>
      <c r="J2291" s="39"/>
      <c r="K2291" s="39"/>
      <c r="L2291" s="39"/>
      <c r="M2291" s="39"/>
      <c r="N2291" s="39"/>
      <c r="O2291" s="40"/>
      <c r="P2291" s="55"/>
    </row>
    <row r="2292" spans="2:16" x14ac:dyDescent="0.25">
      <c r="B2292" s="48"/>
      <c r="C2292" s="43" t="s">
        <v>145</v>
      </c>
      <c r="D2292" s="39"/>
      <c r="E2292" s="39"/>
      <c r="F2292" s="39"/>
      <c r="G2292" s="39"/>
      <c r="H2292" s="39"/>
      <c r="I2292" s="39"/>
      <c r="J2292" s="39"/>
      <c r="K2292" s="39"/>
      <c r="L2292" s="39"/>
      <c r="M2292" s="39"/>
      <c r="N2292" s="39"/>
      <c r="O2292" s="40"/>
      <c r="P2292" s="55"/>
    </row>
    <row r="2293" spans="2:16" ht="12.75" customHeight="1" x14ac:dyDescent="0.25">
      <c r="B2293" s="48"/>
      <c r="C2293" s="366" t="s">
        <v>146</v>
      </c>
      <c r="D2293" s="359"/>
      <c r="E2293" s="359"/>
      <c r="F2293" s="359"/>
      <c r="G2293" s="359"/>
      <c r="H2293" s="359"/>
      <c r="I2293" s="359"/>
      <c r="J2293" s="359"/>
      <c r="K2293" s="359"/>
      <c r="L2293" s="359"/>
      <c r="M2293" s="359"/>
      <c r="N2293" s="359"/>
      <c r="O2293" s="362"/>
      <c r="P2293" s="62"/>
    </row>
    <row r="2294" spans="2:16" ht="28.5" customHeight="1" x14ac:dyDescent="0.25">
      <c r="B2294" s="48"/>
      <c r="C2294" s="363"/>
      <c r="D2294" s="359"/>
      <c r="E2294" s="359"/>
      <c r="F2294" s="359"/>
      <c r="G2294" s="359"/>
      <c r="H2294" s="359"/>
      <c r="I2294" s="359"/>
      <c r="J2294" s="359"/>
      <c r="K2294" s="359"/>
      <c r="L2294" s="359"/>
      <c r="M2294" s="359"/>
      <c r="N2294" s="359"/>
      <c r="O2294" s="362"/>
      <c r="P2294" s="62"/>
    </row>
    <row r="2295" spans="2:16" ht="12.9" customHeight="1" x14ac:dyDescent="0.25">
      <c r="B2295" s="48"/>
      <c r="C2295" s="361" t="s">
        <v>147</v>
      </c>
      <c r="D2295" s="359"/>
      <c r="E2295" s="359"/>
      <c r="F2295" s="359"/>
      <c r="G2295" s="359"/>
      <c r="H2295" s="359"/>
      <c r="I2295" s="359"/>
      <c r="J2295" s="359"/>
      <c r="K2295" s="359"/>
      <c r="L2295" s="359"/>
      <c r="M2295" s="359"/>
      <c r="N2295" s="359"/>
      <c r="O2295" s="362"/>
      <c r="P2295" s="62"/>
    </row>
    <row r="2296" spans="2:16" ht="32.25" customHeight="1" x14ac:dyDescent="0.25">
      <c r="B2296" s="48"/>
      <c r="C2296" s="363"/>
      <c r="D2296" s="359"/>
      <c r="E2296" s="359"/>
      <c r="F2296" s="359"/>
      <c r="G2296" s="359"/>
      <c r="H2296" s="359"/>
      <c r="I2296" s="359"/>
      <c r="J2296" s="359"/>
      <c r="K2296" s="359"/>
      <c r="L2296" s="359"/>
      <c r="M2296" s="359"/>
      <c r="N2296" s="359"/>
      <c r="O2296" s="362"/>
      <c r="P2296" s="62"/>
    </row>
    <row r="2297" spans="2:16" x14ac:dyDescent="0.25">
      <c r="B2297" s="48"/>
      <c r="C2297" s="9"/>
      <c r="D2297" s="39"/>
      <c r="E2297" s="39"/>
      <c r="F2297" s="39"/>
      <c r="G2297" s="39"/>
      <c r="H2297" s="39"/>
      <c r="I2297" s="39"/>
      <c r="J2297" s="39"/>
      <c r="K2297" s="39"/>
      <c r="L2297" s="39"/>
      <c r="M2297" s="39"/>
      <c r="N2297" s="39"/>
      <c r="O2297" s="40"/>
      <c r="P2297" s="55"/>
    </row>
    <row r="2298" spans="2:16" x14ac:dyDescent="0.25">
      <c r="B2298" s="48"/>
      <c r="C2298" s="21"/>
      <c r="H2298" s="38" t="s">
        <v>139</v>
      </c>
      <c r="O2298" s="22"/>
      <c r="P2298" s="50"/>
    </row>
    <row r="2299" spans="2:16" x14ac:dyDescent="0.25">
      <c r="B2299" s="48"/>
      <c r="C2299" s="21"/>
      <c r="H2299" s="204" t="s">
        <v>140</v>
      </c>
      <c r="I2299" s="26"/>
      <c r="J2299" s="26"/>
      <c r="K2299" s="26"/>
      <c r="O2299" s="22"/>
      <c r="P2299" s="50"/>
    </row>
    <row r="2300" spans="2:16" x14ac:dyDescent="0.25">
      <c r="B2300" s="48"/>
      <c r="C2300" s="21"/>
      <c r="H2300" s="204" t="s">
        <v>148</v>
      </c>
      <c r="I2300" s="216"/>
      <c r="J2300" s="216"/>
      <c r="K2300" s="216"/>
      <c r="O2300" s="22"/>
      <c r="P2300" s="50"/>
    </row>
    <row r="2301" spans="2:16" x14ac:dyDescent="0.25">
      <c r="B2301" s="48"/>
      <c r="C2301" s="44"/>
      <c r="D2301" s="39"/>
      <c r="E2301" s="39"/>
      <c r="F2301" s="39"/>
      <c r="G2301" s="39"/>
      <c r="H2301" s="204" t="s">
        <v>142</v>
      </c>
      <c r="L2301" s="39"/>
      <c r="M2301" s="39"/>
      <c r="N2301" s="39"/>
      <c r="O2301" s="40"/>
      <c r="P2301" s="55"/>
    </row>
    <row r="2302" spans="2:16" ht="17.25" customHeight="1" x14ac:dyDescent="0.25">
      <c r="B2302" s="48"/>
      <c r="C2302" s="44"/>
      <c r="D2302" s="216"/>
      <c r="E2302" s="216"/>
      <c r="K2302" s="409"/>
      <c r="L2302" s="359"/>
      <c r="M2302" s="359"/>
      <c r="N2302" s="359"/>
      <c r="O2302" s="362"/>
      <c r="P2302" s="63"/>
    </row>
    <row r="2303" spans="2:16" ht="18.75" customHeight="1" x14ac:dyDescent="0.25">
      <c r="B2303" s="48"/>
      <c r="C2303" s="420"/>
      <c r="D2303" s="342"/>
      <c r="E2303" s="342"/>
      <c r="F2303" s="32"/>
      <c r="G2303" s="32"/>
      <c r="H2303" s="32"/>
      <c r="I2303" s="32"/>
      <c r="J2303" s="32"/>
      <c r="K2303" s="342"/>
      <c r="L2303" s="342"/>
      <c r="M2303" s="342"/>
      <c r="N2303" s="342"/>
      <c r="O2303" s="350"/>
      <c r="P2303" s="63"/>
    </row>
    <row r="2304" spans="2:16" x14ac:dyDescent="0.25">
      <c r="B2304" s="64"/>
      <c r="C2304" s="65"/>
      <c r="D2304" s="65"/>
      <c r="E2304" s="65"/>
      <c r="F2304" s="65"/>
      <c r="G2304" s="65"/>
      <c r="H2304" s="65"/>
      <c r="I2304" s="65"/>
      <c r="J2304" s="65"/>
      <c r="K2304" s="65"/>
      <c r="L2304" s="65"/>
      <c r="M2304" s="65"/>
      <c r="N2304" s="65"/>
      <c r="O2304" s="65"/>
      <c r="P2304" s="66"/>
    </row>
    <row r="2306" spans="2:16" x14ac:dyDescent="0.25">
      <c r="B2306" s="45"/>
      <c r="C2306" s="46"/>
      <c r="D2306" s="46"/>
      <c r="E2306" s="46"/>
      <c r="F2306" s="46"/>
      <c r="G2306" s="46"/>
      <c r="H2306" s="46"/>
      <c r="I2306" s="46"/>
      <c r="J2306" s="46"/>
      <c r="K2306" s="46"/>
      <c r="L2306" s="46"/>
      <c r="M2306" s="46"/>
      <c r="N2306" s="46"/>
      <c r="O2306" s="46"/>
      <c r="P2306" s="47"/>
    </row>
    <row r="2307" spans="2:16" ht="48" customHeight="1" x14ac:dyDescent="0.25">
      <c r="B2307" s="48"/>
      <c r="C2307" s="410" t="s">
        <v>80</v>
      </c>
      <c r="D2307" s="297"/>
      <c r="E2307" s="297"/>
      <c r="F2307" s="297"/>
      <c r="G2307" s="297"/>
      <c r="H2307" s="297"/>
      <c r="I2307" s="297"/>
      <c r="J2307" s="297"/>
      <c r="K2307" s="297"/>
      <c r="L2307" s="297"/>
      <c r="M2307" s="297"/>
      <c r="N2307" s="297"/>
      <c r="O2307" s="298"/>
      <c r="P2307" s="49"/>
    </row>
    <row r="2308" spans="2:16" x14ac:dyDescent="0.25">
      <c r="B2308" s="48"/>
      <c r="P2308" s="50"/>
    </row>
    <row r="2309" spans="2:16" x14ac:dyDescent="0.25">
      <c r="B2309" s="48"/>
      <c r="C2309" s="399"/>
      <c r="D2309" s="416"/>
      <c r="E2309" s="344"/>
      <c r="F2309" s="344"/>
      <c r="G2309" s="344"/>
      <c r="H2309" s="344"/>
      <c r="I2309" s="344"/>
      <c r="J2309" s="344"/>
      <c r="K2309" s="345"/>
      <c r="L2309" s="402"/>
      <c r="M2309" s="344"/>
      <c r="N2309" s="344"/>
      <c r="O2309" s="384"/>
      <c r="P2309" s="51"/>
    </row>
    <row r="2310" spans="2:16" x14ac:dyDescent="0.25">
      <c r="B2310" s="48"/>
      <c r="C2310" s="400"/>
      <c r="D2310" s="358" t="s">
        <v>81</v>
      </c>
      <c r="E2310" s="359"/>
      <c r="F2310" s="359"/>
      <c r="G2310" s="359"/>
      <c r="H2310" s="359"/>
      <c r="I2310" s="359"/>
      <c r="J2310" s="359"/>
      <c r="K2310" s="353"/>
      <c r="L2310" s="378"/>
      <c r="M2310" s="311"/>
      <c r="N2310" s="311"/>
      <c r="O2310" s="348"/>
      <c r="P2310" s="51"/>
    </row>
    <row r="2311" spans="2:16" x14ac:dyDescent="0.25">
      <c r="B2311" s="48"/>
      <c r="C2311" s="400"/>
      <c r="D2311" s="358"/>
      <c r="E2311" s="359"/>
      <c r="F2311" s="359"/>
      <c r="G2311" s="359"/>
      <c r="H2311" s="359"/>
      <c r="I2311" s="359"/>
      <c r="J2311" s="359"/>
      <c r="K2311" s="353"/>
      <c r="L2311" s="382" t="s">
        <v>82</v>
      </c>
      <c r="M2311" s="375"/>
      <c r="N2311" s="376"/>
      <c r="O2311" s="377"/>
      <c r="P2311" s="51"/>
    </row>
    <row r="2312" spans="2:16" x14ac:dyDescent="0.25">
      <c r="B2312" s="48"/>
      <c r="C2312" s="400"/>
      <c r="D2312" s="358" t="s">
        <v>83</v>
      </c>
      <c r="E2312" s="359"/>
      <c r="F2312" s="359"/>
      <c r="G2312" s="359"/>
      <c r="H2312" s="359"/>
      <c r="I2312" s="359"/>
      <c r="J2312" s="359"/>
      <c r="K2312" s="353"/>
      <c r="L2312" s="325"/>
      <c r="M2312" s="378"/>
      <c r="N2312" s="311"/>
      <c r="O2312" s="348"/>
      <c r="P2312" s="52"/>
    </row>
    <row r="2313" spans="2:16" ht="12.75" customHeight="1" x14ac:dyDescent="0.25">
      <c r="B2313" s="48"/>
      <c r="C2313" s="400"/>
      <c r="D2313" s="389"/>
      <c r="E2313" s="359"/>
      <c r="F2313" s="359"/>
      <c r="G2313" s="359"/>
      <c r="H2313" s="359"/>
      <c r="I2313" s="359"/>
      <c r="J2313" s="359"/>
      <c r="K2313" s="353"/>
      <c r="L2313" s="379" t="s">
        <v>84</v>
      </c>
      <c r="M2313" s="379">
        <v>26</v>
      </c>
      <c r="N2313" s="379" t="s">
        <v>85</v>
      </c>
      <c r="O2313" s="364">
        <v>26</v>
      </c>
      <c r="P2313" s="51"/>
    </row>
    <row r="2314" spans="2:16" x14ac:dyDescent="0.25">
      <c r="B2314" s="48"/>
      <c r="C2314" s="400"/>
      <c r="D2314" s="390"/>
      <c r="E2314" s="359"/>
      <c r="F2314" s="359"/>
      <c r="G2314" s="359"/>
      <c r="H2314" s="359"/>
      <c r="I2314" s="359"/>
      <c r="J2314" s="359"/>
      <c r="K2314" s="353"/>
      <c r="L2314" s="380"/>
      <c r="M2314" s="380"/>
      <c r="N2314" s="380"/>
      <c r="O2314" s="365"/>
      <c r="P2314" s="51"/>
    </row>
    <row r="2315" spans="2:16" x14ac:dyDescent="0.25">
      <c r="B2315" s="48"/>
      <c r="C2315" s="400"/>
      <c r="D2315" s="358" t="s">
        <v>86</v>
      </c>
      <c r="E2315" s="359"/>
      <c r="F2315" s="359"/>
      <c r="G2315" s="359"/>
      <c r="H2315" s="359"/>
      <c r="I2315" s="359"/>
      <c r="J2315" s="359"/>
      <c r="K2315" s="353"/>
      <c r="L2315" s="380"/>
      <c r="M2315" s="380"/>
      <c r="N2315" s="380"/>
      <c r="O2315" s="365"/>
      <c r="P2315" s="51"/>
    </row>
    <row r="2316" spans="2:16" x14ac:dyDescent="0.25">
      <c r="B2316" s="48"/>
      <c r="C2316" s="1"/>
      <c r="D2316" s="2"/>
      <c r="E2316" s="2"/>
      <c r="F2316" s="2"/>
      <c r="G2316" s="2"/>
      <c r="H2316" s="2"/>
      <c r="I2316" s="2"/>
      <c r="J2316" s="2"/>
      <c r="K2316" s="2"/>
      <c r="L2316" s="2"/>
      <c r="M2316" s="3"/>
      <c r="N2316" s="3"/>
      <c r="O2316" s="4"/>
      <c r="P2316" s="53"/>
    </row>
    <row r="2317" spans="2:16" x14ac:dyDescent="0.25">
      <c r="B2317" s="48"/>
      <c r="C2317" s="5"/>
      <c r="D2317" s="171"/>
      <c r="E2317" s="171"/>
      <c r="F2317" s="171"/>
      <c r="G2317" s="171"/>
      <c r="H2317" s="171"/>
      <c r="I2317" s="171"/>
      <c r="J2317" s="171"/>
      <c r="K2317" s="171"/>
      <c r="L2317" s="6" t="s">
        <v>87</v>
      </c>
      <c r="M2317" s="7" t="s">
        <v>88</v>
      </c>
      <c r="N2317" s="7" t="s">
        <v>89</v>
      </c>
      <c r="O2317" s="8" t="s">
        <v>90</v>
      </c>
      <c r="P2317" s="52"/>
    </row>
    <row r="2318" spans="2:16" x14ac:dyDescent="0.25">
      <c r="B2318" s="48"/>
      <c r="C2318" s="9"/>
      <c r="D2318" s="170"/>
      <c r="E2318" s="170"/>
      <c r="F2318" s="170"/>
      <c r="G2318" s="170"/>
      <c r="H2318" s="170"/>
      <c r="I2318" s="170"/>
      <c r="J2318" s="170"/>
      <c r="K2318" s="170"/>
      <c r="L2318" s="10"/>
      <c r="M2318" s="11"/>
      <c r="N2318" s="11"/>
      <c r="O2318" s="12"/>
      <c r="P2318" s="54"/>
    </row>
    <row r="2319" spans="2:16" ht="18" customHeight="1" x14ac:dyDescent="0.25">
      <c r="B2319" s="48"/>
      <c r="C2319" s="391" t="s">
        <v>91</v>
      </c>
      <c r="D2319" s="359"/>
      <c r="E2319" s="359"/>
      <c r="F2319" s="359"/>
      <c r="G2319" s="170" t="s">
        <v>92</v>
      </c>
      <c r="H2319" s="170"/>
      <c r="I2319" s="170" t="s">
        <v>93</v>
      </c>
      <c r="K2319" s="170"/>
      <c r="L2319" s="10"/>
      <c r="O2319" s="13"/>
      <c r="P2319" s="54"/>
    </row>
    <row r="2320" spans="2:16" x14ac:dyDescent="0.25">
      <c r="B2320" s="48"/>
      <c r="C2320" s="14"/>
      <c r="D2320" s="15"/>
      <c r="E2320" s="15"/>
      <c r="F2320" s="15"/>
      <c r="G2320" s="15"/>
      <c r="H2320" s="15"/>
      <c r="I2320" s="15"/>
      <c r="J2320" s="15"/>
      <c r="K2320" s="15"/>
      <c r="L2320" s="15"/>
      <c r="M2320" s="15"/>
      <c r="N2320" s="15"/>
      <c r="O2320" s="16"/>
      <c r="P2320" s="55"/>
    </row>
    <row r="2321" spans="2:16" x14ac:dyDescent="0.25">
      <c r="B2321" s="48"/>
      <c r="C2321" s="209"/>
      <c r="D2321" s="167"/>
      <c r="E2321" s="167"/>
      <c r="F2321" s="167"/>
      <c r="G2321" s="167"/>
      <c r="H2321" s="167"/>
      <c r="I2321" s="167"/>
      <c r="J2321" s="167"/>
      <c r="K2321" s="167"/>
      <c r="L2321" s="167"/>
      <c r="M2321" s="167"/>
      <c r="N2321" s="167"/>
      <c r="O2321" s="17"/>
      <c r="P2321" s="50"/>
    </row>
    <row r="2322" spans="2:16" x14ac:dyDescent="0.25">
      <c r="B2322" s="48"/>
      <c r="C2322" s="18"/>
      <c r="D2322" s="19"/>
      <c r="E2322" s="19"/>
      <c r="F2322" s="19"/>
      <c r="G2322" s="19"/>
      <c r="H2322" s="19"/>
      <c r="K2322" s="19"/>
      <c r="L2322" s="19"/>
      <c r="M2322" s="19"/>
      <c r="N2322" s="19"/>
      <c r="O2322" s="20"/>
      <c r="P2322" s="50"/>
    </row>
    <row r="2323" spans="2:16" x14ac:dyDescent="0.25">
      <c r="B2323" s="48"/>
      <c r="C2323" s="411" t="s">
        <v>94</v>
      </c>
      <c r="D2323" s="412"/>
      <c r="E2323" s="412"/>
      <c r="F2323" s="412"/>
      <c r="G2323" s="412"/>
      <c r="H2323" s="412"/>
      <c r="I2323" s="412"/>
      <c r="J2323" s="412"/>
      <c r="K2323" s="412"/>
      <c r="L2323" s="412"/>
      <c r="M2323" s="412"/>
      <c r="N2323" s="412"/>
      <c r="O2323" s="413"/>
      <c r="P2323" s="56"/>
    </row>
    <row r="2324" spans="2:16" x14ac:dyDescent="0.25">
      <c r="B2324" s="48"/>
      <c r="C2324" s="21"/>
      <c r="O2324" s="22"/>
      <c r="P2324" s="50"/>
    </row>
    <row r="2325" spans="2:16" x14ac:dyDescent="0.25">
      <c r="B2325" s="48"/>
      <c r="C2325" s="206" t="s">
        <v>95</v>
      </c>
      <c r="D2325" s="418" t="s">
        <v>9</v>
      </c>
      <c r="E2325" s="308"/>
      <c r="F2325" s="308"/>
      <c r="G2325" s="308"/>
      <c r="H2325" s="308"/>
      <c r="I2325" s="308"/>
      <c r="J2325" s="308"/>
      <c r="K2325" s="308"/>
      <c r="L2325" s="309"/>
      <c r="M2325" s="415" t="s">
        <v>96</v>
      </c>
      <c r="N2325" s="309"/>
      <c r="O2325" s="206" t="s">
        <v>11</v>
      </c>
      <c r="P2325" s="57"/>
    </row>
    <row r="2326" spans="2:16" ht="30" customHeight="1" x14ac:dyDescent="0.25">
      <c r="B2326" s="48"/>
      <c r="C2326" s="210">
        <f>'PRESUPUESTO OFICIAL (Entidad)'!D53</f>
        <v>8.1999999999999993</v>
      </c>
      <c r="D2326" s="406" t="str">
        <f>'PRESUPUESTO OFICIAL (Entidad)'!G53</f>
        <v>Aseo final, retiro de sobrantes y entrega del kiosco</v>
      </c>
      <c r="E2326" s="303"/>
      <c r="F2326" s="303"/>
      <c r="G2326" s="303"/>
      <c r="H2326" s="303"/>
      <c r="I2326" s="303"/>
      <c r="J2326" s="303"/>
      <c r="K2326" s="303"/>
      <c r="L2326" s="371"/>
      <c r="M2326" s="370" t="str">
        <f>'PRESUPUESTO OFICIAL (Entidad)'!H53</f>
        <v>Glb</v>
      </c>
      <c r="N2326" s="371"/>
      <c r="O2326" s="23">
        <f>'PRESUPUESTO OFICIAL (Entidad)'!I53</f>
        <v>1</v>
      </c>
      <c r="P2326" s="58"/>
    </row>
    <row r="2327" spans="2:16" x14ac:dyDescent="0.25">
      <c r="B2327" s="48"/>
      <c r="C2327" s="383" t="s">
        <v>97</v>
      </c>
      <c r="D2327" s="344"/>
      <c r="E2327" s="344"/>
      <c r="F2327" s="344"/>
      <c r="G2327" s="344"/>
      <c r="H2327" s="344"/>
      <c r="I2327" s="344"/>
      <c r="J2327" s="344"/>
      <c r="K2327" s="344"/>
      <c r="L2327" s="344"/>
      <c r="M2327" s="344"/>
      <c r="N2327" s="344"/>
      <c r="O2327" s="384"/>
      <c r="P2327" s="59"/>
    </row>
    <row r="2328" spans="2:16" x14ac:dyDescent="0.25">
      <c r="B2328" s="48"/>
      <c r="C2328" s="363"/>
      <c r="D2328" s="359"/>
      <c r="E2328" s="359"/>
      <c r="F2328" s="359"/>
      <c r="G2328" s="359"/>
      <c r="H2328" s="359"/>
      <c r="I2328" s="359"/>
      <c r="J2328" s="359"/>
      <c r="K2328" s="359"/>
      <c r="L2328" s="359"/>
      <c r="M2328" s="359"/>
      <c r="N2328" s="359"/>
      <c r="O2328" s="362"/>
      <c r="P2328" s="59"/>
    </row>
    <row r="2329" spans="2:16" x14ac:dyDescent="0.25">
      <c r="B2329" s="48"/>
      <c r="C2329" s="385"/>
      <c r="D2329" s="342"/>
      <c r="E2329" s="342"/>
      <c r="F2329" s="342"/>
      <c r="G2329" s="342"/>
      <c r="H2329" s="342"/>
      <c r="I2329" s="342"/>
      <c r="J2329" s="342"/>
      <c r="K2329" s="342"/>
      <c r="L2329" s="342"/>
      <c r="M2329" s="342"/>
      <c r="N2329" s="342"/>
      <c r="O2329" s="350"/>
      <c r="P2329" s="59"/>
    </row>
    <row r="2330" spans="2:16" x14ac:dyDescent="0.25">
      <c r="B2330" s="48"/>
      <c r="C2330" s="401" t="s">
        <v>9</v>
      </c>
      <c r="D2330" s="308"/>
      <c r="E2330" s="308"/>
      <c r="F2330" s="308"/>
      <c r="G2330" s="317"/>
      <c r="H2330" s="387" t="s">
        <v>98</v>
      </c>
      <c r="I2330" s="308"/>
      <c r="J2330" s="405" t="s">
        <v>99</v>
      </c>
      <c r="K2330" s="312"/>
      <c r="L2330" s="208" t="s">
        <v>100</v>
      </c>
      <c r="M2330" s="394" t="s">
        <v>101</v>
      </c>
      <c r="N2330" s="317"/>
      <c r="O2330" s="24" t="s">
        <v>102</v>
      </c>
      <c r="P2330" s="60"/>
    </row>
    <row r="2331" spans="2:16" x14ac:dyDescent="0.25">
      <c r="B2331" s="48"/>
      <c r="C2331" s="386" t="s">
        <v>103</v>
      </c>
      <c r="D2331" s="297"/>
      <c r="E2331" s="297"/>
      <c r="F2331" s="297"/>
      <c r="G2331" s="298"/>
      <c r="H2331" s="373" t="s">
        <v>104</v>
      </c>
      <c r="I2331" s="298"/>
      <c r="J2331" s="373" t="s">
        <v>105</v>
      </c>
      <c r="K2331" s="298"/>
      <c r="L2331" s="244">
        <v>5512.5</v>
      </c>
      <c r="M2331" s="369">
        <v>1</v>
      </c>
      <c r="N2331" s="298"/>
      <c r="O2331" s="245">
        <f>IF(M2331=0,0,L2331/M2331)</f>
        <v>5512.5</v>
      </c>
      <c r="P2331" s="246"/>
    </row>
    <row r="2332" spans="2:16" x14ac:dyDescent="0.25">
      <c r="B2332" s="48"/>
      <c r="C2332" s="386"/>
      <c r="D2332" s="297"/>
      <c r="E2332" s="297"/>
      <c r="F2332" s="297"/>
      <c r="G2332" s="298"/>
      <c r="H2332" s="373"/>
      <c r="I2332" s="298"/>
      <c r="J2332" s="373"/>
      <c r="K2332" s="298"/>
      <c r="L2332" s="244"/>
      <c r="M2332" s="392"/>
      <c r="N2332" s="298"/>
      <c r="O2332" s="245"/>
      <c r="P2332" s="246"/>
    </row>
    <row r="2333" spans="2:16" x14ac:dyDescent="0.25">
      <c r="B2333" s="48"/>
      <c r="C2333" s="408"/>
      <c r="D2333" s="303"/>
      <c r="E2333" s="303"/>
      <c r="F2333" s="303"/>
      <c r="G2333" s="304"/>
      <c r="H2333" s="393"/>
      <c r="I2333" s="304"/>
      <c r="J2333" s="393"/>
      <c r="K2333" s="304"/>
      <c r="L2333" s="247"/>
      <c r="M2333" s="407"/>
      <c r="N2333" s="304"/>
      <c r="O2333" s="245"/>
      <c r="P2333" s="246"/>
    </row>
    <row r="2334" spans="2:16" x14ac:dyDescent="0.25">
      <c r="B2334" s="48"/>
      <c r="C2334" s="212" t="s">
        <v>108</v>
      </c>
      <c r="D2334" s="202"/>
      <c r="E2334" s="202"/>
      <c r="F2334" s="202"/>
      <c r="G2334" s="202"/>
      <c r="H2334" s="202"/>
      <c r="I2334" s="202"/>
      <c r="J2334" s="202"/>
      <c r="K2334" s="202"/>
      <c r="L2334" s="202"/>
      <c r="M2334" s="202"/>
      <c r="N2334" s="213"/>
      <c r="O2334" s="248">
        <f>SUM(O2331:O2333)</f>
        <v>5512.5</v>
      </c>
      <c r="P2334" s="249"/>
    </row>
    <row r="2335" spans="2:16" ht="13.5" customHeight="1" x14ac:dyDescent="0.25">
      <c r="B2335" s="48"/>
      <c r="C2335" s="383" t="s">
        <v>109</v>
      </c>
      <c r="D2335" s="344"/>
      <c r="E2335" s="344"/>
      <c r="F2335" s="344"/>
      <c r="G2335" s="344"/>
      <c r="H2335" s="344"/>
      <c r="I2335" s="344"/>
      <c r="J2335" s="344"/>
      <c r="K2335" s="344"/>
      <c r="L2335" s="344"/>
      <c r="M2335" s="344"/>
      <c r="N2335" s="344"/>
      <c r="O2335" s="384"/>
      <c r="P2335" s="59"/>
    </row>
    <row r="2336" spans="2:16" x14ac:dyDescent="0.25">
      <c r="B2336" s="48"/>
      <c r="C2336" s="363"/>
      <c r="D2336" s="359"/>
      <c r="E2336" s="359"/>
      <c r="F2336" s="359"/>
      <c r="G2336" s="359"/>
      <c r="H2336" s="359"/>
      <c r="I2336" s="359"/>
      <c r="J2336" s="359"/>
      <c r="K2336" s="359"/>
      <c r="L2336" s="359"/>
      <c r="M2336" s="359"/>
      <c r="N2336" s="359"/>
      <c r="O2336" s="362"/>
      <c r="P2336" s="59"/>
    </row>
    <row r="2337" spans="2:16" x14ac:dyDescent="0.25">
      <c r="B2337" s="48"/>
      <c r="C2337" s="385"/>
      <c r="D2337" s="342"/>
      <c r="E2337" s="342"/>
      <c r="F2337" s="342"/>
      <c r="G2337" s="342"/>
      <c r="H2337" s="342"/>
      <c r="I2337" s="342"/>
      <c r="J2337" s="342"/>
      <c r="K2337" s="342"/>
      <c r="L2337" s="342"/>
      <c r="M2337" s="342"/>
      <c r="N2337" s="342"/>
      <c r="O2337" s="350"/>
      <c r="P2337" s="59"/>
    </row>
    <row r="2338" spans="2:16" x14ac:dyDescent="0.25">
      <c r="B2338" s="48"/>
      <c r="C2338" s="401" t="s">
        <v>9</v>
      </c>
      <c r="D2338" s="308"/>
      <c r="E2338" s="308"/>
      <c r="F2338" s="308"/>
      <c r="G2338" s="308"/>
      <c r="H2338" s="308"/>
      <c r="I2338" s="308"/>
      <c r="J2338" s="317"/>
      <c r="K2338" s="215" t="s">
        <v>96</v>
      </c>
      <c r="L2338" s="208" t="s">
        <v>11</v>
      </c>
      <c r="M2338" s="394" t="s">
        <v>110</v>
      </c>
      <c r="N2338" s="317"/>
      <c r="O2338" s="24" t="s">
        <v>102</v>
      </c>
      <c r="P2338" s="60"/>
    </row>
    <row r="2339" spans="2:16" x14ac:dyDescent="0.25">
      <c r="B2339" s="48"/>
      <c r="C2339" s="386" t="s">
        <v>240</v>
      </c>
      <c r="D2339" s="297"/>
      <c r="E2339" s="297"/>
      <c r="F2339" s="297"/>
      <c r="G2339" s="297"/>
      <c r="H2339" s="297"/>
      <c r="I2339" s="297"/>
      <c r="J2339" s="298"/>
      <c r="K2339" s="165" t="s">
        <v>22</v>
      </c>
      <c r="L2339" s="250">
        <v>1</v>
      </c>
      <c r="M2339" s="360">
        <v>23510.261448000001</v>
      </c>
      <c r="N2339" s="298"/>
      <c r="O2339" s="245">
        <f>L2339*M2339</f>
        <v>23510.261448000001</v>
      </c>
      <c r="P2339" s="246"/>
    </row>
    <row r="2340" spans="2:16" x14ac:dyDescent="0.25">
      <c r="B2340" s="48"/>
      <c r="C2340" s="408"/>
      <c r="D2340" s="303"/>
      <c r="E2340" s="303"/>
      <c r="F2340" s="303"/>
      <c r="G2340" s="303"/>
      <c r="H2340" s="303"/>
      <c r="I2340" s="303"/>
      <c r="J2340" s="304"/>
      <c r="K2340" s="26"/>
      <c r="L2340" s="211"/>
      <c r="M2340" s="404"/>
      <c r="N2340" s="304"/>
      <c r="O2340" s="253"/>
      <c r="P2340" s="246"/>
    </row>
    <row r="2341" spans="2:16" x14ac:dyDescent="0.25">
      <c r="B2341" s="48"/>
      <c r="C2341" s="212" t="s">
        <v>108</v>
      </c>
      <c r="D2341" s="202"/>
      <c r="E2341" s="202"/>
      <c r="F2341" s="202"/>
      <c r="G2341" s="202"/>
      <c r="H2341" s="202"/>
      <c r="I2341" s="202"/>
      <c r="J2341" s="202"/>
      <c r="K2341" s="202"/>
      <c r="L2341" s="202"/>
      <c r="M2341" s="202"/>
      <c r="N2341" s="213"/>
      <c r="O2341" s="254">
        <f>SUM(O2339:O2340)</f>
        <v>23510.261448000001</v>
      </c>
      <c r="P2341" s="246"/>
    </row>
    <row r="2342" spans="2:16" x14ac:dyDescent="0.25">
      <c r="B2342" s="48"/>
      <c r="C2342" s="383" t="s">
        <v>116</v>
      </c>
      <c r="D2342" s="344"/>
      <c r="E2342" s="344"/>
      <c r="F2342" s="344"/>
      <c r="G2342" s="344"/>
      <c r="H2342" s="344"/>
      <c r="I2342" s="344"/>
      <c r="J2342" s="344"/>
      <c r="K2342" s="344"/>
      <c r="L2342" s="344"/>
      <c r="M2342" s="344"/>
      <c r="N2342" s="344"/>
      <c r="O2342" s="384"/>
      <c r="P2342" s="59"/>
    </row>
    <row r="2343" spans="2:16" x14ac:dyDescent="0.25">
      <c r="B2343" s="48"/>
      <c r="C2343" s="363"/>
      <c r="D2343" s="359"/>
      <c r="E2343" s="359"/>
      <c r="F2343" s="359"/>
      <c r="G2343" s="359"/>
      <c r="H2343" s="359"/>
      <c r="I2343" s="359"/>
      <c r="J2343" s="359"/>
      <c r="K2343" s="359"/>
      <c r="L2343" s="359"/>
      <c r="M2343" s="359"/>
      <c r="N2343" s="359"/>
      <c r="O2343" s="362"/>
      <c r="P2343" s="59"/>
    </row>
    <row r="2344" spans="2:16" x14ac:dyDescent="0.25">
      <c r="B2344" s="48"/>
      <c r="C2344" s="385"/>
      <c r="D2344" s="342"/>
      <c r="E2344" s="342"/>
      <c r="F2344" s="342"/>
      <c r="G2344" s="342"/>
      <c r="H2344" s="342"/>
      <c r="I2344" s="342"/>
      <c r="J2344" s="342"/>
      <c r="K2344" s="342"/>
      <c r="L2344" s="342"/>
      <c r="M2344" s="342"/>
      <c r="N2344" s="342"/>
      <c r="O2344" s="350"/>
      <c r="P2344" s="59"/>
    </row>
    <row r="2345" spans="2:16" ht="28.5" customHeight="1" x14ac:dyDescent="0.25">
      <c r="B2345" s="48"/>
      <c r="C2345" s="403" t="s">
        <v>117</v>
      </c>
      <c r="D2345" s="308"/>
      <c r="E2345" s="308"/>
      <c r="F2345" s="308"/>
      <c r="G2345" s="308"/>
      <c r="H2345" s="308"/>
      <c r="I2345" s="308"/>
      <c r="J2345" s="205" t="s">
        <v>118</v>
      </c>
      <c r="K2345" s="28" t="s">
        <v>119</v>
      </c>
      <c r="L2345" s="29" t="s">
        <v>120</v>
      </c>
      <c r="M2345" s="394" t="s">
        <v>121</v>
      </c>
      <c r="N2345" s="317"/>
      <c r="O2345" s="24" t="s">
        <v>102</v>
      </c>
      <c r="P2345" s="60"/>
    </row>
    <row r="2346" spans="2:16" x14ac:dyDescent="0.25">
      <c r="B2346" s="48"/>
      <c r="C2346" s="367" t="s">
        <v>122</v>
      </c>
      <c r="D2346" s="297"/>
      <c r="E2346" s="297"/>
      <c r="F2346" s="297"/>
      <c r="G2346" s="297"/>
      <c r="H2346" s="297"/>
      <c r="I2346" s="297"/>
      <c r="J2346" s="214"/>
      <c r="K2346" s="30"/>
      <c r="L2346" s="214"/>
      <c r="M2346" s="372"/>
      <c r="N2346" s="298"/>
      <c r="O2346" s="245">
        <v>0</v>
      </c>
      <c r="P2346" s="246"/>
    </row>
    <row r="2347" spans="2:16" x14ac:dyDescent="0.25">
      <c r="B2347" s="48"/>
      <c r="C2347" s="396"/>
      <c r="D2347" s="303"/>
      <c r="E2347" s="303"/>
      <c r="F2347" s="303"/>
      <c r="G2347" s="303"/>
      <c r="H2347" s="303"/>
      <c r="I2347" s="303"/>
      <c r="J2347" s="31"/>
      <c r="K2347" s="32"/>
      <c r="L2347" s="31"/>
      <c r="M2347" s="404"/>
      <c r="N2347" s="304"/>
      <c r="O2347" s="255"/>
      <c r="P2347" s="246"/>
    </row>
    <row r="2348" spans="2:16" x14ac:dyDescent="0.25">
      <c r="B2348" s="48"/>
      <c r="C2348" s="212" t="s">
        <v>108</v>
      </c>
      <c r="D2348" s="202"/>
      <c r="E2348" s="202"/>
      <c r="F2348" s="202"/>
      <c r="G2348" s="202"/>
      <c r="H2348" s="202"/>
      <c r="I2348" s="202"/>
      <c r="J2348" s="202"/>
      <c r="K2348" s="202"/>
      <c r="L2348" s="202"/>
      <c r="M2348" s="202"/>
      <c r="N2348" s="213"/>
      <c r="O2348" s="248">
        <f>SUM(O2346:O2347)</f>
        <v>0</v>
      </c>
      <c r="P2348" s="249"/>
    </row>
    <row r="2349" spans="2:16" x14ac:dyDescent="0.25">
      <c r="B2349" s="48"/>
      <c r="C2349" s="383" t="s">
        <v>123</v>
      </c>
      <c r="D2349" s="344"/>
      <c r="E2349" s="344"/>
      <c r="F2349" s="344"/>
      <c r="G2349" s="344"/>
      <c r="H2349" s="344"/>
      <c r="I2349" s="344"/>
      <c r="J2349" s="344"/>
      <c r="K2349" s="344"/>
      <c r="L2349" s="344"/>
      <c r="M2349" s="344"/>
      <c r="N2349" s="344"/>
      <c r="O2349" s="384"/>
      <c r="P2349" s="59"/>
    </row>
    <row r="2350" spans="2:16" x14ac:dyDescent="0.25">
      <c r="B2350" s="48"/>
      <c r="C2350" s="363"/>
      <c r="D2350" s="359"/>
      <c r="E2350" s="359"/>
      <c r="F2350" s="359"/>
      <c r="G2350" s="359"/>
      <c r="H2350" s="359"/>
      <c r="I2350" s="359"/>
      <c r="J2350" s="359"/>
      <c r="K2350" s="359"/>
      <c r="L2350" s="359"/>
      <c r="M2350" s="359"/>
      <c r="N2350" s="359"/>
      <c r="O2350" s="362"/>
      <c r="P2350" s="59"/>
    </row>
    <row r="2351" spans="2:16" x14ac:dyDescent="0.25">
      <c r="B2351" s="48"/>
      <c r="C2351" s="385"/>
      <c r="D2351" s="342"/>
      <c r="E2351" s="342"/>
      <c r="F2351" s="342"/>
      <c r="G2351" s="342"/>
      <c r="H2351" s="342"/>
      <c r="I2351" s="342"/>
      <c r="J2351" s="342"/>
      <c r="K2351" s="342"/>
      <c r="L2351" s="342"/>
      <c r="M2351" s="342"/>
      <c r="N2351" s="342"/>
      <c r="O2351" s="350"/>
      <c r="P2351" s="59"/>
    </row>
    <row r="2352" spans="2:16" ht="28.5" customHeight="1" x14ac:dyDescent="0.25">
      <c r="B2352" s="48"/>
      <c r="C2352" s="403" t="s">
        <v>124</v>
      </c>
      <c r="D2352" s="308"/>
      <c r="E2352" s="308"/>
      <c r="F2352" s="308"/>
      <c r="G2352" s="308"/>
      <c r="H2352" s="308"/>
      <c r="I2352" s="308"/>
      <c r="J2352" s="208" t="s">
        <v>125</v>
      </c>
      <c r="K2352" s="28" t="s">
        <v>126</v>
      </c>
      <c r="L2352" s="205" t="s">
        <v>127</v>
      </c>
      <c r="M2352" s="381" t="s">
        <v>101</v>
      </c>
      <c r="N2352" s="317"/>
      <c r="O2352" s="33" t="s">
        <v>102</v>
      </c>
      <c r="P2352" s="61"/>
    </row>
    <row r="2353" spans="2:16" x14ac:dyDescent="0.25">
      <c r="B2353" s="48"/>
      <c r="C2353" s="395" t="s">
        <v>285</v>
      </c>
      <c r="D2353" s="297"/>
      <c r="E2353" s="297"/>
      <c r="F2353" s="297"/>
      <c r="G2353" s="297"/>
      <c r="H2353" s="297"/>
      <c r="I2353" s="297"/>
      <c r="J2353" s="186">
        <v>63000</v>
      </c>
      <c r="K2353" s="187">
        <v>0.75</v>
      </c>
      <c r="L2353" s="256">
        <f>J2353*(1+K2353)</f>
        <v>110250</v>
      </c>
      <c r="M2353" s="414">
        <v>1</v>
      </c>
      <c r="N2353" s="298"/>
      <c r="O2353" s="257">
        <f>IF(M2353=0,0,L2353/M2353*0.81)</f>
        <v>89302.5</v>
      </c>
      <c r="P2353" s="258"/>
    </row>
    <row r="2354" spans="2:16" x14ac:dyDescent="0.25">
      <c r="B2354" s="48"/>
      <c r="C2354" s="395"/>
      <c r="D2354" s="297"/>
      <c r="E2354" s="297"/>
      <c r="F2354" s="297"/>
      <c r="G2354" s="297"/>
      <c r="H2354" s="297"/>
      <c r="I2354" s="297"/>
      <c r="J2354" s="251"/>
      <c r="K2354" s="34"/>
      <c r="L2354" s="256"/>
      <c r="M2354" s="388"/>
      <c r="N2354" s="298"/>
      <c r="O2354" s="257"/>
      <c r="P2354" s="258"/>
    </row>
    <row r="2355" spans="2:16" x14ac:dyDescent="0.25">
      <c r="B2355" s="48"/>
      <c r="C2355" s="395"/>
      <c r="D2355" s="297"/>
      <c r="E2355" s="297"/>
      <c r="F2355" s="297"/>
      <c r="G2355" s="297"/>
      <c r="H2355" s="297"/>
      <c r="I2355" s="297"/>
      <c r="J2355" s="251"/>
      <c r="K2355" s="34"/>
      <c r="L2355" s="256"/>
      <c r="M2355" s="388"/>
      <c r="N2355" s="298"/>
      <c r="O2355" s="257"/>
      <c r="P2355" s="258"/>
    </row>
    <row r="2356" spans="2:16" x14ac:dyDescent="0.25">
      <c r="B2356" s="48"/>
      <c r="C2356" s="396"/>
      <c r="D2356" s="303"/>
      <c r="E2356" s="303"/>
      <c r="F2356" s="303"/>
      <c r="G2356" s="303"/>
      <c r="H2356" s="303"/>
      <c r="I2356" s="303"/>
      <c r="J2356" s="31"/>
      <c r="K2356" s="32"/>
      <c r="L2356" s="31"/>
      <c r="M2356" s="404"/>
      <c r="N2356" s="304"/>
      <c r="O2356" s="255"/>
      <c r="P2356" s="246"/>
    </row>
    <row r="2357" spans="2:16" x14ac:dyDescent="0.25">
      <c r="B2357" s="48"/>
      <c r="C2357" s="212" t="s">
        <v>108</v>
      </c>
      <c r="D2357" s="202"/>
      <c r="E2357" s="202"/>
      <c r="F2357" s="202"/>
      <c r="G2357" s="202"/>
      <c r="H2357" s="202"/>
      <c r="I2357" s="202"/>
      <c r="J2357" s="202"/>
      <c r="K2357" s="202"/>
      <c r="L2357" s="202"/>
      <c r="M2357" s="202"/>
      <c r="N2357" s="213"/>
      <c r="O2357" s="254">
        <f>SUM(O2353:O2356)</f>
        <v>89302.5</v>
      </c>
      <c r="P2357" s="246"/>
    </row>
    <row r="2358" spans="2:16" x14ac:dyDescent="0.25">
      <c r="B2358" s="48"/>
      <c r="C2358" s="21"/>
      <c r="O2358" s="22"/>
      <c r="P2358" s="50"/>
    </row>
    <row r="2359" spans="2:16" x14ac:dyDescent="0.25">
      <c r="B2359" s="48"/>
      <c r="C2359" s="397" t="s">
        <v>130</v>
      </c>
      <c r="D2359" s="314"/>
      <c r="E2359" s="314"/>
      <c r="F2359" s="314"/>
      <c r="G2359" s="314"/>
      <c r="H2359" s="314"/>
      <c r="I2359" s="314"/>
      <c r="J2359" s="314"/>
      <c r="K2359" s="314"/>
      <c r="L2359" s="314"/>
      <c r="M2359" s="314"/>
      <c r="N2359" s="398"/>
      <c r="O2359" s="259">
        <f>O2334+O2341+O2348+O2357</f>
        <v>118325.261448</v>
      </c>
      <c r="P2359" s="260"/>
    </row>
    <row r="2360" spans="2:16" x14ac:dyDescent="0.25">
      <c r="B2360" s="48"/>
      <c r="C2360" s="383" t="s">
        <v>131</v>
      </c>
      <c r="D2360" s="344"/>
      <c r="E2360" s="344"/>
      <c r="F2360" s="344"/>
      <c r="G2360" s="344"/>
      <c r="H2360" s="344"/>
      <c r="I2360" s="344"/>
      <c r="J2360" s="344"/>
      <c r="K2360" s="344"/>
      <c r="L2360" s="344"/>
      <c r="M2360" s="344"/>
      <c r="N2360" s="344"/>
      <c r="O2360" s="384"/>
      <c r="P2360" s="59"/>
    </row>
    <row r="2361" spans="2:16" x14ac:dyDescent="0.25">
      <c r="B2361" s="48"/>
      <c r="C2361" s="363"/>
      <c r="D2361" s="359"/>
      <c r="E2361" s="359"/>
      <c r="F2361" s="359"/>
      <c r="G2361" s="359"/>
      <c r="H2361" s="359"/>
      <c r="I2361" s="359"/>
      <c r="J2361" s="359"/>
      <c r="K2361" s="359"/>
      <c r="L2361" s="359"/>
      <c r="M2361" s="359"/>
      <c r="N2361" s="359"/>
      <c r="O2361" s="362"/>
      <c r="P2361" s="59"/>
    </row>
    <row r="2362" spans="2:16" x14ac:dyDescent="0.25">
      <c r="B2362" s="48"/>
      <c r="C2362" s="385"/>
      <c r="D2362" s="342"/>
      <c r="E2362" s="342"/>
      <c r="F2362" s="342"/>
      <c r="G2362" s="342"/>
      <c r="H2362" s="342"/>
      <c r="I2362" s="342"/>
      <c r="J2362" s="342"/>
      <c r="K2362" s="342"/>
      <c r="L2362" s="342"/>
      <c r="M2362" s="342"/>
      <c r="N2362" s="342"/>
      <c r="O2362" s="350"/>
      <c r="P2362" s="59"/>
    </row>
    <row r="2363" spans="2:16" x14ac:dyDescent="0.25">
      <c r="B2363" s="48"/>
      <c r="C2363" s="403" t="s">
        <v>132</v>
      </c>
      <c r="D2363" s="308"/>
      <c r="E2363" s="308"/>
      <c r="F2363" s="308"/>
      <c r="G2363" s="308"/>
      <c r="H2363" s="308"/>
      <c r="I2363" s="308"/>
      <c r="J2363" s="168"/>
      <c r="K2363" s="169"/>
      <c r="L2363" s="205" t="s">
        <v>133</v>
      </c>
      <c r="M2363" s="381" t="s">
        <v>134</v>
      </c>
      <c r="N2363" s="317"/>
      <c r="O2363" s="35"/>
      <c r="P2363" s="61"/>
    </row>
    <row r="2364" spans="2:16" x14ac:dyDescent="0.25">
      <c r="B2364" s="48"/>
      <c r="C2364" s="367" t="s">
        <v>135</v>
      </c>
      <c r="D2364" s="297"/>
      <c r="E2364" s="297"/>
      <c r="F2364" s="297"/>
      <c r="G2364" s="297"/>
      <c r="H2364" s="297"/>
      <c r="I2364" s="297"/>
      <c r="J2364" s="261"/>
      <c r="K2364" s="36"/>
      <c r="L2364" s="188">
        <f>'PRESUPUESTO OFICIAL (Entidad)'!$K$68</f>
        <v>0.23201877683023656</v>
      </c>
      <c r="M2364" s="357">
        <f>L2364*$O$2359</f>
        <v>27453.682429282908</v>
      </c>
      <c r="N2364" s="298"/>
      <c r="O2364" s="262"/>
      <c r="P2364" s="263"/>
    </row>
    <row r="2365" spans="2:16" x14ac:dyDescent="0.25">
      <c r="B2365" s="48"/>
      <c r="C2365" s="25" t="s">
        <v>136</v>
      </c>
      <c r="D2365" s="26"/>
      <c r="E2365" s="26"/>
      <c r="F2365" s="26"/>
      <c r="G2365" s="26"/>
      <c r="H2365" s="26"/>
      <c r="I2365" s="26"/>
      <c r="J2365" s="261"/>
      <c r="K2365" s="36"/>
      <c r="L2365" s="188">
        <f>'PRESUPUESTO OFICIAL (Entidad)'!$K$69</f>
        <v>0.01</v>
      </c>
      <c r="M2365" s="357">
        <f>L2365*$O$2359</f>
        <v>1183.2526144800001</v>
      </c>
      <c r="N2365" s="298"/>
      <c r="O2365" s="262"/>
      <c r="P2365" s="263"/>
    </row>
    <row r="2366" spans="2:16" x14ac:dyDescent="0.25">
      <c r="B2366" s="48"/>
      <c r="C2366" s="209" t="s">
        <v>137</v>
      </c>
      <c r="D2366" s="167"/>
      <c r="E2366" s="167"/>
      <c r="F2366" s="167"/>
      <c r="G2366" s="167"/>
      <c r="H2366" s="167"/>
      <c r="I2366" s="167"/>
      <c r="J2366" s="264"/>
      <c r="K2366" s="37"/>
      <c r="L2366" s="188">
        <f>'PRESUPUESTO OFICIAL (Entidad)'!$K$70</f>
        <v>2.5000000000000001E-2</v>
      </c>
      <c r="M2366" s="368">
        <f>L2366*$O$2359</f>
        <v>2958.1315362000005</v>
      </c>
      <c r="N2366" s="304"/>
      <c r="O2366" s="262"/>
      <c r="P2366" s="263"/>
    </row>
    <row r="2367" spans="2:16" x14ac:dyDescent="0.25">
      <c r="B2367" s="48"/>
      <c r="C2367" s="419" t="s">
        <v>108</v>
      </c>
      <c r="D2367" s="314"/>
      <c r="E2367" s="314"/>
      <c r="F2367" s="314"/>
      <c r="G2367" s="314"/>
      <c r="H2367" s="314"/>
      <c r="I2367" s="314"/>
      <c r="J2367" s="314"/>
      <c r="K2367" s="314"/>
      <c r="L2367" s="314"/>
      <c r="M2367" s="314"/>
      <c r="N2367" s="398"/>
      <c r="O2367" s="265">
        <f>SUM(M2364:M2366)</f>
        <v>31595.066579962906</v>
      </c>
      <c r="P2367" s="266"/>
    </row>
    <row r="2368" spans="2:16" x14ac:dyDescent="0.25">
      <c r="B2368" s="48"/>
      <c r="C2368" s="21"/>
      <c r="O2368" s="22"/>
      <c r="P2368" s="50"/>
    </row>
    <row r="2369" spans="2:16" x14ac:dyDescent="0.25">
      <c r="B2369" s="48"/>
      <c r="C2369" s="397" t="s">
        <v>138</v>
      </c>
      <c r="D2369" s="314"/>
      <c r="E2369" s="314"/>
      <c r="F2369" s="314"/>
      <c r="G2369" s="314"/>
      <c r="H2369" s="314"/>
      <c r="I2369" s="314"/>
      <c r="J2369" s="314"/>
      <c r="K2369" s="314"/>
      <c r="L2369" s="314"/>
      <c r="M2369" s="314"/>
      <c r="N2369" s="398"/>
      <c r="O2369" s="267">
        <f>ROUND(O2359+O2367,0)</f>
        <v>149920</v>
      </c>
      <c r="P2369" s="266"/>
    </row>
    <row r="2370" spans="2:16" x14ac:dyDescent="0.25">
      <c r="B2370" s="48"/>
      <c r="C2370" s="18"/>
      <c r="D2370" s="19"/>
      <c r="E2370" s="19"/>
      <c r="F2370" s="19"/>
      <c r="G2370" s="19"/>
      <c r="H2370" s="19"/>
      <c r="I2370" s="19"/>
      <c r="J2370" s="19"/>
      <c r="K2370" s="19"/>
      <c r="L2370" s="19"/>
      <c r="M2370" s="19"/>
      <c r="N2370" s="19"/>
      <c r="O2370" s="20"/>
      <c r="P2370" s="50"/>
    </row>
    <row r="2371" spans="2:16" x14ac:dyDescent="0.25">
      <c r="B2371" s="48"/>
      <c r="C2371" s="21"/>
      <c r="O2371" s="22"/>
      <c r="P2371" s="50"/>
    </row>
    <row r="2372" spans="2:16" x14ac:dyDescent="0.25">
      <c r="B2372" s="48"/>
      <c r="C2372" s="21"/>
      <c r="O2372" s="22"/>
      <c r="P2372" s="50"/>
    </row>
    <row r="2373" spans="2:16" x14ac:dyDescent="0.25">
      <c r="B2373" s="48"/>
      <c r="C2373" s="21"/>
      <c r="H2373" s="38" t="s">
        <v>139</v>
      </c>
      <c r="I2373" s="38"/>
      <c r="J2373" s="38"/>
      <c r="K2373" s="38"/>
      <c r="O2373" s="22"/>
      <c r="P2373" s="50"/>
    </row>
    <row r="2374" spans="2:16" x14ac:dyDescent="0.25">
      <c r="B2374" s="48"/>
      <c r="C2374" s="21"/>
      <c r="H2374" s="38" t="s">
        <v>140</v>
      </c>
      <c r="O2374" s="22"/>
      <c r="P2374" s="50"/>
    </row>
    <row r="2375" spans="2:16" x14ac:dyDescent="0.25">
      <c r="B2375" s="48"/>
      <c r="C2375" s="21"/>
      <c r="H2375" s="38" t="s">
        <v>141</v>
      </c>
      <c r="O2375" s="22"/>
      <c r="P2375" s="50"/>
    </row>
    <row r="2376" spans="2:16" x14ac:dyDescent="0.25">
      <c r="B2376" s="48"/>
      <c r="C2376" s="9"/>
      <c r="D2376" s="39"/>
      <c r="E2376" s="39"/>
      <c r="F2376" s="39"/>
      <c r="G2376" s="39"/>
      <c r="H2376" s="38" t="s">
        <v>142</v>
      </c>
      <c r="I2376" s="39"/>
      <c r="J2376" s="39"/>
      <c r="K2376" s="39"/>
      <c r="L2376" s="39"/>
      <c r="M2376" s="39"/>
      <c r="N2376" s="39"/>
      <c r="O2376" s="40"/>
      <c r="P2376" s="55"/>
    </row>
    <row r="2377" spans="2:16" x14ac:dyDescent="0.25">
      <c r="B2377" s="48"/>
      <c r="C2377" s="21"/>
      <c r="H2377" s="204" t="s">
        <v>143</v>
      </c>
      <c r="O2377" s="22"/>
      <c r="P2377" s="50"/>
    </row>
    <row r="2378" spans="2:16" x14ac:dyDescent="0.25">
      <c r="B2378" s="48"/>
      <c r="C2378" s="41" t="s">
        <v>144</v>
      </c>
      <c r="D2378" s="166"/>
      <c r="E2378" s="166"/>
      <c r="F2378" s="166"/>
      <c r="G2378" s="166"/>
      <c r="H2378" s="166"/>
      <c r="I2378" s="166"/>
      <c r="J2378" s="166"/>
      <c r="K2378" s="166"/>
      <c r="L2378" s="166"/>
      <c r="M2378" s="166"/>
      <c r="N2378" s="166"/>
      <c r="O2378" s="42"/>
      <c r="P2378" s="50"/>
    </row>
    <row r="2379" spans="2:16" x14ac:dyDescent="0.25">
      <c r="B2379" s="48"/>
      <c r="C2379" s="374"/>
      <c r="D2379" s="297"/>
      <c r="E2379" s="297"/>
      <c r="F2379" s="297"/>
      <c r="G2379" s="297"/>
      <c r="H2379" s="297"/>
      <c r="I2379" s="297"/>
      <c r="J2379" s="297"/>
      <c r="K2379" s="297"/>
      <c r="L2379" s="297"/>
      <c r="M2379" s="297"/>
      <c r="N2379" s="297"/>
      <c r="O2379" s="355"/>
      <c r="P2379" s="55"/>
    </row>
    <row r="2380" spans="2:16" x14ac:dyDescent="0.25">
      <c r="B2380" s="48"/>
      <c r="C2380" s="374"/>
      <c r="D2380" s="297"/>
      <c r="E2380" s="297"/>
      <c r="F2380" s="297"/>
      <c r="G2380" s="297"/>
      <c r="H2380" s="297"/>
      <c r="I2380" s="297"/>
      <c r="J2380" s="297"/>
      <c r="K2380" s="297"/>
      <c r="L2380" s="297"/>
      <c r="M2380" s="297"/>
      <c r="N2380" s="297"/>
      <c r="O2380" s="355"/>
      <c r="P2380" s="55"/>
    </row>
    <row r="2381" spans="2:16" x14ac:dyDescent="0.25">
      <c r="B2381" s="48"/>
      <c r="C2381" s="9"/>
      <c r="D2381" s="39"/>
      <c r="E2381" s="39"/>
      <c r="F2381" s="39"/>
      <c r="G2381" s="39"/>
      <c r="H2381" s="39"/>
      <c r="I2381" s="39"/>
      <c r="J2381" s="39"/>
      <c r="K2381" s="39"/>
      <c r="L2381" s="39"/>
      <c r="M2381" s="39"/>
      <c r="N2381" s="39"/>
      <c r="O2381" s="40"/>
      <c r="P2381" s="55"/>
    </row>
    <row r="2382" spans="2:16" x14ac:dyDescent="0.25">
      <c r="B2382" s="48"/>
      <c r="C2382" s="43" t="s">
        <v>145</v>
      </c>
      <c r="D2382" s="39"/>
      <c r="E2382" s="39"/>
      <c r="F2382" s="39"/>
      <c r="G2382" s="39"/>
      <c r="H2382" s="39"/>
      <c r="I2382" s="39"/>
      <c r="J2382" s="39"/>
      <c r="K2382" s="39"/>
      <c r="L2382" s="39"/>
      <c r="M2382" s="39"/>
      <c r="N2382" s="39"/>
      <c r="O2382" s="40"/>
      <c r="P2382" s="55"/>
    </row>
    <row r="2383" spans="2:16" ht="12.75" customHeight="1" x14ac:dyDescent="0.25">
      <c r="B2383" s="48"/>
      <c r="C2383" s="366" t="s">
        <v>146</v>
      </c>
      <c r="D2383" s="359"/>
      <c r="E2383" s="359"/>
      <c r="F2383" s="359"/>
      <c r="G2383" s="359"/>
      <c r="H2383" s="359"/>
      <c r="I2383" s="359"/>
      <c r="J2383" s="359"/>
      <c r="K2383" s="359"/>
      <c r="L2383" s="359"/>
      <c r="M2383" s="359"/>
      <c r="N2383" s="359"/>
      <c r="O2383" s="362"/>
      <c r="P2383" s="62"/>
    </row>
    <row r="2384" spans="2:16" ht="28.5" customHeight="1" x14ac:dyDescent="0.25">
      <c r="B2384" s="48"/>
      <c r="C2384" s="363"/>
      <c r="D2384" s="359"/>
      <c r="E2384" s="359"/>
      <c r="F2384" s="359"/>
      <c r="G2384" s="359"/>
      <c r="H2384" s="359"/>
      <c r="I2384" s="359"/>
      <c r="J2384" s="359"/>
      <c r="K2384" s="359"/>
      <c r="L2384" s="359"/>
      <c r="M2384" s="359"/>
      <c r="N2384" s="359"/>
      <c r="O2384" s="362"/>
      <c r="P2384" s="62"/>
    </row>
    <row r="2385" spans="2:16" ht="12.9" customHeight="1" x14ac:dyDescent="0.25">
      <c r="B2385" s="48"/>
      <c r="C2385" s="361" t="s">
        <v>147</v>
      </c>
      <c r="D2385" s="359"/>
      <c r="E2385" s="359"/>
      <c r="F2385" s="359"/>
      <c r="G2385" s="359"/>
      <c r="H2385" s="359"/>
      <c r="I2385" s="359"/>
      <c r="J2385" s="359"/>
      <c r="K2385" s="359"/>
      <c r="L2385" s="359"/>
      <c r="M2385" s="359"/>
      <c r="N2385" s="359"/>
      <c r="O2385" s="362"/>
      <c r="P2385" s="62"/>
    </row>
    <row r="2386" spans="2:16" ht="32.25" customHeight="1" x14ac:dyDescent="0.25">
      <c r="B2386" s="48"/>
      <c r="C2386" s="363"/>
      <c r="D2386" s="359"/>
      <c r="E2386" s="359"/>
      <c r="F2386" s="359"/>
      <c r="G2386" s="359"/>
      <c r="H2386" s="359"/>
      <c r="I2386" s="359"/>
      <c r="J2386" s="359"/>
      <c r="K2386" s="359"/>
      <c r="L2386" s="359"/>
      <c r="M2386" s="359"/>
      <c r="N2386" s="359"/>
      <c r="O2386" s="362"/>
      <c r="P2386" s="62"/>
    </row>
    <row r="2387" spans="2:16" x14ac:dyDescent="0.25">
      <c r="B2387" s="48"/>
      <c r="C2387" s="9"/>
      <c r="D2387" s="39"/>
      <c r="E2387" s="39"/>
      <c r="F2387" s="39"/>
      <c r="G2387" s="39"/>
      <c r="H2387" s="39"/>
      <c r="I2387" s="39"/>
      <c r="J2387" s="39"/>
      <c r="K2387" s="39"/>
      <c r="L2387" s="39"/>
      <c r="M2387" s="39"/>
      <c r="N2387" s="39"/>
      <c r="O2387" s="40"/>
      <c r="P2387" s="55"/>
    </row>
    <row r="2388" spans="2:16" x14ac:dyDescent="0.25">
      <c r="B2388" s="48"/>
      <c r="C2388" s="21"/>
      <c r="H2388" s="38" t="s">
        <v>139</v>
      </c>
      <c r="O2388" s="22"/>
      <c r="P2388" s="50"/>
    </row>
    <row r="2389" spans="2:16" x14ac:dyDescent="0.25">
      <c r="B2389" s="48"/>
      <c r="C2389" s="21"/>
      <c r="H2389" s="204" t="s">
        <v>140</v>
      </c>
      <c r="I2389" s="26"/>
      <c r="J2389" s="26"/>
      <c r="K2389" s="26"/>
      <c r="O2389" s="22"/>
      <c r="P2389" s="50"/>
    </row>
    <row r="2390" spans="2:16" x14ac:dyDescent="0.25">
      <c r="B2390" s="48"/>
      <c r="C2390" s="21"/>
      <c r="H2390" s="204" t="s">
        <v>148</v>
      </c>
      <c r="I2390" s="216"/>
      <c r="J2390" s="216"/>
      <c r="K2390" s="216"/>
      <c r="O2390" s="22"/>
      <c r="P2390" s="50"/>
    </row>
    <row r="2391" spans="2:16" x14ac:dyDescent="0.25">
      <c r="B2391" s="48"/>
      <c r="C2391" s="44"/>
      <c r="D2391" s="39"/>
      <c r="E2391" s="39"/>
      <c r="F2391" s="39"/>
      <c r="G2391" s="39"/>
      <c r="H2391" s="204" t="s">
        <v>142</v>
      </c>
      <c r="L2391" s="39"/>
      <c r="M2391" s="39"/>
      <c r="N2391" s="39"/>
      <c r="O2391" s="40"/>
      <c r="P2391" s="55"/>
    </row>
    <row r="2392" spans="2:16" ht="17.25" customHeight="1" x14ac:dyDescent="0.25">
      <c r="B2392" s="48"/>
      <c r="C2392" s="44"/>
      <c r="D2392" s="216"/>
      <c r="E2392" s="216"/>
      <c r="K2392" s="409"/>
      <c r="L2392" s="359"/>
      <c r="M2392" s="359"/>
      <c r="N2392" s="359"/>
      <c r="O2392" s="362"/>
      <c r="P2392" s="63"/>
    </row>
    <row r="2393" spans="2:16" ht="18.75" customHeight="1" x14ac:dyDescent="0.25">
      <c r="B2393" s="48"/>
      <c r="C2393" s="420"/>
      <c r="D2393" s="342"/>
      <c r="E2393" s="342"/>
      <c r="F2393" s="32"/>
      <c r="G2393" s="32"/>
      <c r="H2393" s="32"/>
      <c r="I2393" s="32"/>
      <c r="J2393" s="32"/>
      <c r="K2393" s="342"/>
      <c r="L2393" s="342"/>
      <c r="M2393" s="342"/>
      <c r="N2393" s="342"/>
      <c r="O2393" s="350"/>
      <c r="P2393" s="63"/>
    </row>
    <row r="2394" spans="2:16" x14ac:dyDescent="0.25">
      <c r="B2394" s="64"/>
      <c r="C2394" s="65"/>
      <c r="D2394" s="65"/>
      <c r="E2394" s="65"/>
      <c r="F2394" s="65"/>
      <c r="G2394" s="65"/>
      <c r="H2394" s="65"/>
      <c r="I2394" s="65"/>
      <c r="J2394" s="65"/>
      <c r="K2394" s="65"/>
      <c r="L2394" s="65"/>
      <c r="M2394" s="65"/>
      <c r="N2394" s="65"/>
      <c r="O2394" s="65"/>
      <c r="P2394" s="66"/>
    </row>
  </sheetData>
  <mergeCells count="2159">
    <mergeCell ref="L2311:L2312"/>
    <mergeCell ref="M787:N787"/>
    <mergeCell ref="H1773:I1773"/>
    <mergeCell ref="M2275:N2275"/>
    <mergeCell ref="C1890:I1890"/>
    <mergeCell ref="C266:O266"/>
    <mergeCell ref="D470:K470"/>
    <mergeCell ref="C1131:G1131"/>
    <mergeCell ref="M2146:N2146"/>
    <mergeCell ref="C2201:O2202"/>
    <mergeCell ref="C652:C658"/>
    <mergeCell ref="M616:N616"/>
    <mergeCell ref="D1481:K1481"/>
    <mergeCell ref="M1491:N1491"/>
    <mergeCell ref="C1507:J1507"/>
    <mergeCell ref="C2254:I2254"/>
    <mergeCell ref="M2256:N2256"/>
    <mergeCell ref="C773:J773"/>
    <mergeCell ref="C1965:J1965"/>
    <mergeCell ref="M1623:N1623"/>
    <mergeCell ref="C1345:O1347"/>
    <mergeCell ref="C1775:G1775"/>
    <mergeCell ref="K1744:O1745"/>
    <mergeCell ref="D927:K927"/>
    <mergeCell ref="D1023:K1024"/>
    <mergeCell ref="J579:K579"/>
    <mergeCell ref="M580:N580"/>
    <mergeCell ref="C1196:E1196"/>
    <mergeCell ref="M2332:N2332"/>
    <mergeCell ref="C1133:G1133"/>
    <mergeCell ref="M689:N689"/>
    <mergeCell ref="C399:G399"/>
    <mergeCell ref="M1416:N1416"/>
    <mergeCell ref="C242:I242"/>
    <mergeCell ref="O103:O105"/>
    <mergeCell ref="M392:N392"/>
    <mergeCell ref="M684:N684"/>
    <mergeCell ref="C131:J131"/>
    <mergeCell ref="M1874:N1874"/>
    <mergeCell ref="M2172:N2172"/>
    <mergeCell ref="H1041:I1041"/>
    <mergeCell ref="C423:I423"/>
    <mergeCell ref="M1413:N1413"/>
    <mergeCell ref="M1772:N1772"/>
    <mergeCell ref="M2076:N2076"/>
    <mergeCell ref="J676:K676"/>
    <mergeCell ref="J947:K947"/>
    <mergeCell ref="C1672:O1672"/>
    <mergeCell ref="C1510:O1512"/>
    <mergeCell ref="L1658:O1659"/>
    <mergeCell ref="J1405:K1405"/>
    <mergeCell ref="L1019:O1020"/>
    <mergeCell ref="C1163:O1165"/>
    <mergeCell ref="M316:N316"/>
    <mergeCell ref="M1847:M1849"/>
    <mergeCell ref="M405:N405"/>
    <mergeCell ref="J675:K675"/>
    <mergeCell ref="C1811:N1811"/>
    <mergeCell ref="M1157:N1157"/>
    <mergeCell ref="M1132:N1132"/>
    <mergeCell ref="H2331:I2331"/>
    <mergeCell ref="C2269:N2269"/>
    <mergeCell ref="C598:I598"/>
    <mergeCell ref="C1535:N1535"/>
    <mergeCell ref="M1791:N1791"/>
    <mergeCell ref="L469:L470"/>
    <mergeCell ref="C632:O632"/>
    <mergeCell ref="C1497:G1497"/>
    <mergeCell ref="D743:K743"/>
    <mergeCell ref="C1475:C1481"/>
    <mergeCell ref="C920:E920"/>
    <mergeCell ref="C1982:I1982"/>
    <mergeCell ref="M31:N31"/>
    <mergeCell ref="M1513:N1513"/>
    <mergeCell ref="M1056:N1056"/>
    <mergeCell ref="C602:O604"/>
    <mergeCell ref="N837:N839"/>
    <mergeCell ref="M2246:N2246"/>
    <mergeCell ref="C1250:I1250"/>
    <mergeCell ref="M2240:N2240"/>
    <mergeCell ref="C2295:O2296"/>
    <mergeCell ref="M331:N331"/>
    <mergeCell ref="C1017:O1017"/>
    <mergeCell ref="C711:N711"/>
    <mergeCell ref="M1521:N1521"/>
    <mergeCell ref="C1983:I1983"/>
    <mergeCell ref="J1774:K1774"/>
    <mergeCell ref="M1058:N1058"/>
    <mergeCell ref="C1418:O1420"/>
    <mergeCell ref="C2042:O2042"/>
    <mergeCell ref="M1514:N1514"/>
    <mergeCell ref="C185:E185"/>
    <mergeCell ref="C28:G28"/>
    <mergeCell ref="D1400:L1400"/>
    <mergeCell ref="M1958:N1958"/>
    <mergeCell ref="C2117:E2117"/>
    <mergeCell ref="C30:G30"/>
    <mergeCell ref="H1315:I1315"/>
    <mergeCell ref="C513:I513"/>
    <mergeCell ref="M1232:N1232"/>
    <mergeCell ref="D1860:L1860"/>
    <mergeCell ref="D1126:L1126"/>
    <mergeCell ref="C936:F936"/>
    <mergeCell ref="H1317:I1317"/>
    <mergeCell ref="C339:I339"/>
    <mergeCell ref="H854:I854"/>
    <mergeCell ref="M1234:N1234"/>
    <mergeCell ref="M1845:O1846"/>
    <mergeCell ref="M2170:N2170"/>
    <mergeCell ref="M1532:N1532"/>
    <mergeCell ref="M1415:N1415"/>
    <mergeCell ref="M1872:N1872"/>
    <mergeCell ref="C212:G212"/>
    <mergeCell ref="C1553:O1554"/>
    <mergeCell ref="M497:N497"/>
    <mergeCell ref="C2093:N2093"/>
    <mergeCell ref="C1141:J1141"/>
    <mergeCell ref="M1583:N1583"/>
    <mergeCell ref="C1166:I1166"/>
    <mergeCell ref="M116:N116"/>
    <mergeCell ref="M238:N238"/>
    <mergeCell ref="H1681:I1681"/>
    <mergeCell ref="M414:N414"/>
    <mergeCell ref="C1246:I1246"/>
    <mergeCell ref="M2346:N2346"/>
    <mergeCell ref="C138:I138"/>
    <mergeCell ref="C2354:I2354"/>
    <mergeCell ref="D1567:K1567"/>
    <mergeCell ref="D839:K839"/>
    <mergeCell ref="C867:J867"/>
    <mergeCell ref="L377:L378"/>
    <mergeCell ref="M1158:N1158"/>
    <mergeCell ref="M2339:N2339"/>
    <mergeCell ref="D849:L849"/>
    <mergeCell ref="M2183:N2183"/>
    <mergeCell ref="J28:K28"/>
    <mergeCell ref="C451:O452"/>
    <mergeCell ref="C1622:I1622"/>
    <mergeCell ref="C887:O889"/>
    <mergeCell ref="C2078:I2078"/>
    <mergeCell ref="D1293:K1293"/>
    <mergeCell ref="L561:L563"/>
    <mergeCell ref="M398:N398"/>
    <mergeCell ref="C453:O454"/>
    <mergeCell ref="C2137:O2137"/>
    <mergeCell ref="C1382:O1382"/>
    <mergeCell ref="M1611:N1611"/>
    <mergeCell ref="M423:N423"/>
    <mergeCell ref="C856:G856"/>
    <mergeCell ref="M2330:N2330"/>
    <mergeCell ref="C1340:I1340"/>
    <mergeCell ref="M1613:N1613"/>
    <mergeCell ref="H1679:I1679"/>
    <mergeCell ref="C130:J130"/>
    <mergeCell ref="L103:L105"/>
    <mergeCell ref="M431:N431"/>
    <mergeCell ref="C2259:O2261"/>
    <mergeCell ref="C59:N59"/>
    <mergeCell ref="D289:K290"/>
    <mergeCell ref="J1498:K1498"/>
    <mergeCell ref="M144:N144"/>
    <mergeCell ref="J397:K397"/>
    <mergeCell ref="C965:I965"/>
    <mergeCell ref="M1955:N1955"/>
    <mergeCell ref="M1169:N1169"/>
    <mergeCell ref="D1937:K1937"/>
    <mergeCell ref="M137:N137"/>
    <mergeCell ref="C517:N517"/>
    <mergeCell ref="C967:I967"/>
    <mergeCell ref="M1957:N1957"/>
    <mergeCell ref="J309:K309"/>
    <mergeCell ref="M2255:N2255"/>
    <mergeCell ref="M1951:N1951"/>
    <mergeCell ref="H2051:I2051"/>
    <mergeCell ref="J2145:K2145"/>
    <mergeCell ref="C250:I250"/>
    <mergeCell ref="M208:N208"/>
    <mergeCell ref="N656:N658"/>
    <mergeCell ref="D467:K467"/>
    <mergeCell ref="L833:O834"/>
    <mergeCell ref="C255:N255"/>
    <mergeCell ref="M1065:N1065"/>
    <mergeCell ref="C1405:G1405"/>
    <mergeCell ref="C2231:O2231"/>
    <mergeCell ref="D469:K469"/>
    <mergeCell ref="C1567:C1573"/>
    <mergeCell ref="C1888:I1888"/>
    <mergeCell ref="D2045:L2045"/>
    <mergeCell ref="M1985:N1985"/>
    <mergeCell ref="C225:J225"/>
    <mergeCell ref="M496:N496"/>
    <mergeCell ref="D1388:K1389"/>
    <mergeCell ref="C1415:J1415"/>
    <mergeCell ref="C690:I690"/>
    <mergeCell ref="C681:J681"/>
    <mergeCell ref="C683:J683"/>
    <mergeCell ref="C1707:I1707"/>
    <mergeCell ref="C226:J226"/>
    <mergeCell ref="C948:G948"/>
    <mergeCell ref="K460:O461"/>
    <mergeCell ref="C926:C932"/>
    <mergeCell ref="C1798:I1798"/>
    <mergeCell ref="M424:N424"/>
    <mergeCell ref="C99:C105"/>
    <mergeCell ref="M1624:N1624"/>
    <mergeCell ref="C713:N713"/>
    <mergeCell ref="C1882:I1882"/>
    <mergeCell ref="M2355:N2355"/>
    <mergeCell ref="M122:N122"/>
    <mergeCell ref="D1584:L1584"/>
    <mergeCell ref="M2311:O2312"/>
    <mergeCell ref="M2365:N2365"/>
    <mergeCell ref="D850:L850"/>
    <mergeCell ref="M966:N966"/>
    <mergeCell ref="D1583:L1583"/>
    <mergeCell ref="C869:O871"/>
    <mergeCell ref="C93:E93"/>
    <mergeCell ref="C586:J586"/>
    <mergeCell ref="C1029:F1029"/>
    <mergeCell ref="C1334:O1336"/>
    <mergeCell ref="C2211:E2211"/>
    <mergeCell ref="C1789:I1789"/>
    <mergeCell ref="C2238:G2238"/>
    <mergeCell ref="C1327:O1329"/>
    <mergeCell ref="M1295:O1296"/>
    <mergeCell ref="M865:N865"/>
    <mergeCell ref="C2240:G2240"/>
    <mergeCell ref="C465:O465"/>
    <mergeCell ref="C421:I421"/>
    <mergeCell ref="M2347:N2347"/>
    <mergeCell ref="M139:N139"/>
    <mergeCell ref="M1223:N1223"/>
    <mergeCell ref="C1992:I1992"/>
    <mergeCell ref="C1866:G1866"/>
    <mergeCell ref="L1388:L1390"/>
    <mergeCell ref="M1225:N1225"/>
    <mergeCell ref="C817:O818"/>
    <mergeCell ref="C1867:G1867"/>
    <mergeCell ref="M1983:N1983"/>
    <mergeCell ref="J1316:K1316"/>
    <mergeCell ref="C1857:O1857"/>
    <mergeCell ref="L1660:L1661"/>
    <mergeCell ref="C1823:O1823"/>
    <mergeCell ref="M673:N673"/>
    <mergeCell ref="C1531:I1531"/>
    <mergeCell ref="M709:N709"/>
    <mergeCell ref="H1958:I1958"/>
    <mergeCell ref="H2052:I2052"/>
    <mergeCell ref="M1496:N1496"/>
    <mergeCell ref="C1782:J1782"/>
    <mergeCell ref="C1551:O1552"/>
    <mergeCell ref="M1800:N1800"/>
    <mergeCell ref="C1968:J1968"/>
    <mergeCell ref="N1847:N1849"/>
    <mergeCell ref="M11:M13"/>
    <mergeCell ref="D652:K652"/>
    <mergeCell ref="M514:N514"/>
    <mergeCell ref="C894:N894"/>
    <mergeCell ref="C708:I708"/>
    <mergeCell ref="M1698:N1698"/>
    <mergeCell ref="C369:E369"/>
    <mergeCell ref="C1344:N1344"/>
    <mergeCell ref="D23:L23"/>
    <mergeCell ref="M66:N66"/>
    <mergeCell ref="C46:I46"/>
    <mergeCell ref="M1249:N1249"/>
    <mergeCell ref="J29:K29"/>
    <mergeCell ref="C1422:I1422"/>
    <mergeCell ref="C944:O946"/>
    <mergeCell ref="C1719:N1719"/>
    <mergeCell ref="D1660:K1660"/>
    <mergeCell ref="L11:L13"/>
    <mergeCell ref="C2323:O2323"/>
    <mergeCell ref="J2238:K2238"/>
    <mergeCell ref="O1571:O1573"/>
    <mergeCell ref="C79:O79"/>
    <mergeCell ref="M1338:N1338"/>
    <mergeCell ref="M1976:N1976"/>
    <mergeCell ref="C949:G949"/>
    <mergeCell ref="J2240:K2240"/>
    <mergeCell ref="M561:M563"/>
    <mergeCell ref="M608:N608"/>
    <mergeCell ref="J1867:K1867"/>
    <mergeCell ref="C38:J38"/>
    <mergeCell ref="D11:K12"/>
    <mergeCell ref="D1675:L1675"/>
    <mergeCell ref="M1992:N1992"/>
    <mergeCell ref="H1589:I1589"/>
    <mergeCell ref="M960:N960"/>
    <mergeCell ref="H1132:I1132"/>
    <mergeCell ref="C1431:I1431"/>
    <mergeCell ref="M1994:N1994"/>
    <mergeCell ref="M207:N207"/>
    <mergeCell ref="M1622:N1622"/>
    <mergeCell ref="M867:N867"/>
    <mergeCell ref="M1780:N1780"/>
    <mergeCell ref="M2078:N2078"/>
    <mergeCell ref="M1260:N1260"/>
    <mergeCell ref="M2058:N2058"/>
    <mergeCell ref="M2060:N2060"/>
    <mergeCell ref="C1914:O1914"/>
    <mergeCell ref="J1408:K1408"/>
    <mergeCell ref="C1071:O1073"/>
    <mergeCell ref="C2332:G2332"/>
    <mergeCell ref="C788:I788"/>
    <mergeCell ref="C1274:O1274"/>
    <mergeCell ref="J1223:K1223"/>
    <mergeCell ref="C1948:O1948"/>
    <mergeCell ref="L1934:O1935"/>
    <mergeCell ref="C847:O847"/>
    <mergeCell ref="K2116:O2117"/>
    <mergeCell ref="D1387:K1387"/>
    <mergeCell ref="C2309:C2315"/>
    <mergeCell ref="J1865:K1865"/>
    <mergeCell ref="C1216:O1216"/>
    <mergeCell ref="M1407:N1407"/>
    <mergeCell ref="C1591:G1591"/>
    <mergeCell ref="D1845:K1845"/>
    <mergeCell ref="L1475:O1476"/>
    <mergeCell ref="M1707:N1707"/>
    <mergeCell ref="M2049:N2049"/>
    <mergeCell ref="M973:N973"/>
    <mergeCell ref="M2087:N2087"/>
    <mergeCell ref="C1797:I1797"/>
    <mergeCell ref="D929:K929"/>
    <mergeCell ref="M1036:N1036"/>
    <mergeCell ref="M2062:N2062"/>
    <mergeCell ref="C2262:I2262"/>
    <mergeCell ref="C1652:E1652"/>
    <mergeCell ref="M1981:N1981"/>
    <mergeCell ref="C1843:C1849"/>
    <mergeCell ref="C1799:I1799"/>
    <mergeCell ref="M1247:N1247"/>
    <mergeCell ref="C955:J955"/>
    <mergeCell ref="C890:I890"/>
    <mergeCell ref="M690:N690"/>
    <mergeCell ref="M681:N681"/>
    <mergeCell ref="M598:N598"/>
    <mergeCell ref="M1167:N1167"/>
    <mergeCell ref="M1325:N1325"/>
    <mergeCell ref="D561:K562"/>
    <mergeCell ref="C578:G578"/>
    <mergeCell ref="C397:G397"/>
    <mergeCell ref="M1331:N1331"/>
    <mergeCell ref="C1041:G1041"/>
    <mergeCell ref="C315:J315"/>
    <mergeCell ref="C309:G309"/>
    <mergeCell ref="C481:O481"/>
    <mergeCell ref="C447:O447"/>
    <mergeCell ref="D1659:K1659"/>
    <mergeCell ref="M2125:O2126"/>
    <mergeCell ref="H1134:I1134"/>
    <mergeCell ref="C699:I699"/>
    <mergeCell ref="M1689:N1689"/>
    <mergeCell ref="L1845:L1846"/>
    <mergeCell ref="C1889:I1889"/>
    <mergeCell ref="J1864:K1864"/>
    <mergeCell ref="C1212:F1212"/>
    <mergeCell ref="C1676:O1678"/>
    <mergeCell ref="M1386:O1387"/>
    <mergeCell ref="M1589:N1589"/>
    <mergeCell ref="C1003:O1004"/>
    <mergeCell ref="C1769:O1771"/>
    <mergeCell ref="L1755:L1757"/>
    <mergeCell ref="C1813:N1813"/>
    <mergeCell ref="C962:O964"/>
    <mergeCell ref="C588:J588"/>
    <mergeCell ref="D10:K10"/>
    <mergeCell ref="C789:I789"/>
    <mergeCell ref="M328:N328"/>
    <mergeCell ref="D1035:L1035"/>
    <mergeCell ref="D301:L301"/>
    <mergeCell ref="M1231:N1231"/>
    <mergeCell ref="C1247:I1247"/>
    <mergeCell ref="C2273:I2273"/>
    <mergeCell ref="M1233:N1233"/>
    <mergeCell ref="C2152:J2152"/>
    <mergeCell ref="C2146:G2146"/>
    <mergeCell ref="K2210:O2211"/>
    <mergeCell ref="H1588:I1588"/>
    <mergeCell ref="M1660:O1661"/>
    <mergeCell ref="M46:N46"/>
    <mergeCell ref="C786:I786"/>
    <mergeCell ref="C54:I54"/>
    <mergeCell ref="M773:N773"/>
    <mergeCell ref="C2064:J2064"/>
    <mergeCell ref="C510:I510"/>
    <mergeCell ref="M788:N788"/>
    <mergeCell ref="L99:O100"/>
    <mergeCell ref="C393:O395"/>
    <mergeCell ref="H1957:I1957"/>
    <mergeCell ref="D208:L208"/>
    <mergeCell ref="C1547:O1547"/>
    <mergeCell ref="C1323:J1323"/>
    <mergeCell ref="M220:N220"/>
    <mergeCell ref="C906:O906"/>
    <mergeCell ref="C872:I872"/>
    <mergeCell ref="C404:J404"/>
    <mergeCell ref="M1789:N1789"/>
    <mergeCell ref="C1932:O1932"/>
    <mergeCell ref="D468:K468"/>
    <mergeCell ref="C1293:C1299"/>
    <mergeCell ref="M1431:N1431"/>
    <mergeCell ref="D381:K381"/>
    <mergeCell ref="M488:N488"/>
    <mergeCell ref="C1257:I1257"/>
    <mergeCell ref="K736:O737"/>
    <mergeCell ref="H1955:I1955"/>
    <mergeCell ref="M1889:N1889"/>
    <mergeCell ref="M242:N242"/>
    <mergeCell ref="M747:M749"/>
    <mergeCell ref="C2253:I2253"/>
    <mergeCell ref="C405:J405"/>
    <mergeCell ref="M2089:N2089"/>
    <mergeCell ref="M302:N302"/>
    <mergeCell ref="C80:O80"/>
    <mergeCell ref="D744:K744"/>
    <mergeCell ref="N930:N932"/>
    <mergeCell ref="M1332:N1332"/>
    <mergeCell ref="C316:J316"/>
    <mergeCell ref="D1479:K1480"/>
    <mergeCell ref="C1505:J1505"/>
    <mergeCell ref="C1354:N1354"/>
    <mergeCell ref="M700:N700"/>
    <mergeCell ref="O1479:O1481"/>
    <mergeCell ref="C693:O695"/>
    <mergeCell ref="M1755:M1757"/>
    <mergeCell ref="D1477:K1477"/>
    <mergeCell ref="H306:I306"/>
    <mergeCell ref="C724:O724"/>
    <mergeCell ref="C1132:G1132"/>
    <mergeCell ref="C2393:E2393"/>
    <mergeCell ref="M1141:N1141"/>
    <mergeCell ref="M413:N413"/>
    <mergeCell ref="M1439:N1439"/>
    <mergeCell ref="J2049:K2049"/>
    <mergeCell ref="M1773:N1773"/>
    <mergeCell ref="J1315:K1315"/>
    <mergeCell ref="M415:N415"/>
    <mergeCell ref="C318:O320"/>
    <mergeCell ref="M1142:N1142"/>
    <mergeCell ref="J1317:K1317"/>
    <mergeCell ref="M1956:N1956"/>
    <mergeCell ref="C1829:O1830"/>
    <mergeCell ref="M1499:N1499"/>
    <mergeCell ref="D759:L759"/>
    <mergeCell ref="C1279:O1280"/>
    <mergeCell ref="H2330:I2330"/>
    <mergeCell ref="C2369:N2369"/>
    <mergeCell ref="C2147:G2147"/>
    <mergeCell ref="M2363:N2363"/>
    <mergeCell ref="M573:N573"/>
    <mergeCell ref="K368:O369"/>
    <mergeCell ref="L745:L746"/>
    <mergeCell ref="M1388:M1390"/>
    <mergeCell ref="C512:I512"/>
    <mergeCell ref="M2045:N2045"/>
    <mergeCell ref="C571:O571"/>
    <mergeCell ref="M1075:N1075"/>
    <mergeCell ref="D1843:K1843"/>
    <mergeCell ref="M2345:N2345"/>
    <mergeCell ref="O1847:O1849"/>
    <mergeCell ref="J488:K488"/>
    <mergeCell ref="M39:N39"/>
    <mergeCell ref="D1936:K1936"/>
    <mergeCell ref="C2123:C2129"/>
    <mergeCell ref="C1469:E1469"/>
    <mergeCell ref="M766:N766"/>
    <mergeCell ref="L1384:O1385"/>
    <mergeCell ref="L747:L749"/>
    <mergeCell ref="M339:N339"/>
    <mergeCell ref="M1204:O1205"/>
    <mergeCell ref="C1000:O1000"/>
    <mergeCell ref="C1414:J1414"/>
    <mergeCell ref="C764:G764"/>
    <mergeCell ref="O1388:O1390"/>
    <mergeCell ref="C1337:I1337"/>
    <mergeCell ref="H581:I581"/>
    <mergeCell ref="C880:I880"/>
    <mergeCell ref="C874:I874"/>
    <mergeCell ref="C141:O143"/>
    <mergeCell ref="M1166:N1166"/>
    <mergeCell ref="C1051:J1051"/>
    <mergeCell ref="H308:I308"/>
    <mergeCell ref="C148:I148"/>
    <mergeCell ref="C1364:O1364"/>
    <mergeCell ref="C851:O853"/>
    <mergeCell ref="H1225:I1225"/>
    <mergeCell ref="C117:O119"/>
    <mergeCell ref="M377:O378"/>
    <mergeCell ref="L1936:L1937"/>
    <mergeCell ref="D100:K100"/>
    <mergeCell ref="C881:I881"/>
    <mergeCell ref="N195:N197"/>
    <mergeCell ref="C883:I883"/>
    <mergeCell ref="C33:O35"/>
    <mergeCell ref="C1978:O1980"/>
    <mergeCell ref="M484:N484"/>
    <mergeCell ref="C1872:J1872"/>
    <mergeCell ref="K1195:O1196"/>
    <mergeCell ref="M2152:N2152"/>
    <mergeCell ref="M29:N29"/>
    <mergeCell ref="C984:I984"/>
    <mergeCell ref="C1894:N1894"/>
    <mergeCell ref="M23:N23"/>
    <mergeCell ref="M1974:N1974"/>
    <mergeCell ref="C2352:I2352"/>
    <mergeCell ref="C521:I521"/>
    <mergeCell ref="C1705:I1705"/>
    <mergeCell ref="C1577:F1577"/>
    <mergeCell ref="C1248:I1248"/>
    <mergeCell ref="M786:N786"/>
    <mergeCell ref="M1967:N1967"/>
    <mergeCell ref="M2274:N2274"/>
    <mergeCell ref="J2144:K2144"/>
    <mergeCell ref="N103:N105"/>
    <mergeCell ref="C396:G396"/>
    <mergeCell ref="M2145:N2145"/>
    <mergeCell ref="C283:O283"/>
    <mergeCell ref="M512:N512"/>
    <mergeCell ref="C398:G398"/>
    <mergeCell ref="C249:I249"/>
    <mergeCell ref="H580:I580"/>
    <mergeCell ref="D197:K197"/>
    <mergeCell ref="M1898:N1898"/>
    <mergeCell ref="M1873:N1873"/>
    <mergeCell ref="M2171:N2171"/>
    <mergeCell ref="C2077:I2077"/>
    <mergeCell ref="C772:J772"/>
    <mergeCell ref="M1798:N1798"/>
    <mergeCell ref="C1225:G1225"/>
    <mergeCell ref="C1496:G1496"/>
    <mergeCell ref="C1934:C1940"/>
    <mergeCell ref="C321:I321"/>
    <mergeCell ref="D1022:K1022"/>
    <mergeCell ref="H1407:I1407"/>
    <mergeCell ref="M837:M839"/>
    <mergeCell ref="C1944:F1944"/>
    <mergeCell ref="D559:K559"/>
    <mergeCell ref="C1384:C1390"/>
    <mergeCell ref="C307:G307"/>
    <mergeCell ref="C2052:G2052"/>
    <mergeCell ref="C228:O230"/>
    <mergeCell ref="C134:O136"/>
    <mergeCell ref="M1799:N1799"/>
    <mergeCell ref="D1934:K1934"/>
    <mergeCell ref="L926:O927"/>
    <mergeCell ref="C1220:O1222"/>
    <mergeCell ref="M2030:O2031"/>
    <mergeCell ref="C1200:O1200"/>
    <mergeCell ref="L1479:L1481"/>
    <mergeCell ref="D1110:K1110"/>
    <mergeCell ref="C1413:J1413"/>
    <mergeCell ref="M1297:M1299"/>
    <mergeCell ref="C155:I155"/>
    <mergeCell ref="M1900:N1900"/>
    <mergeCell ref="L1295:L1296"/>
    <mergeCell ref="C1339:I1339"/>
    <mergeCell ref="M314:N314"/>
    <mergeCell ref="L7:O8"/>
    <mergeCell ref="C606:I606"/>
    <mergeCell ref="O11:O13"/>
    <mergeCell ref="C303:O305"/>
    <mergeCell ref="C1435:N1435"/>
    <mergeCell ref="C616:I616"/>
    <mergeCell ref="N379:N381"/>
    <mergeCell ref="J1773:K1773"/>
    <mergeCell ref="C703:N703"/>
    <mergeCell ref="C1307:O1307"/>
    <mergeCell ref="M2265:N2265"/>
    <mergeCell ref="M1867:N1867"/>
    <mergeCell ref="D1849:K1849"/>
    <mergeCell ref="D193:K193"/>
    <mergeCell ref="C245:N245"/>
    <mergeCell ref="M592:N592"/>
    <mergeCell ref="B1:K1"/>
    <mergeCell ref="J767:K767"/>
    <mergeCell ref="M1406:N1406"/>
    <mergeCell ref="C1461:O1462"/>
    <mergeCell ref="C1606:I1606"/>
    <mergeCell ref="C201:F201"/>
    <mergeCell ref="M1224:N1224"/>
    <mergeCell ref="D484:L484"/>
    <mergeCell ref="M892:N892"/>
    <mergeCell ref="H579:I579"/>
    <mergeCell ref="C1599:J1599"/>
    <mergeCell ref="C2121:O2121"/>
    <mergeCell ref="C729:O730"/>
    <mergeCell ref="M1864:N1864"/>
    <mergeCell ref="C1904:N1904"/>
    <mergeCell ref="C233:I233"/>
    <mergeCell ref="M2338:N2338"/>
    <mergeCell ref="M524:N524"/>
    <mergeCell ref="D2029:K2029"/>
    <mergeCell ref="C2279:N2279"/>
    <mergeCell ref="D557:K557"/>
    <mergeCell ref="O2221:O2223"/>
    <mergeCell ref="M2057:N2057"/>
    <mergeCell ref="C2173:I2173"/>
    <mergeCell ref="C2158:J2158"/>
    <mergeCell ref="H2240:I2240"/>
    <mergeCell ref="J857:K857"/>
    <mergeCell ref="C1273:O1273"/>
    <mergeCell ref="C1687:J1687"/>
    <mergeCell ref="M1041:N1041"/>
    <mergeCell ref="C1565:O1565"/>
    <mergeCell ref="J2241:K2241"/>
    <mergeCell ref="C2080:I2080"/>
    <mergeCell ref="M1497:N1497"/>
    <mergeCell ref="M856:N856"/>
    <mergeCell ref="C1745:E1745"/>
    <mergeCell ref="C1348:I1348"/>
    <mergeCell ref="M1797:N1797"/>
    <mergeCell ref="M1042:N1042"/>
    <mergeCell ref="C2177:N2177"/>
    <mergeCell ref="D1294:K1294"/>
    <mergeCell ref="C2227:F2227"/>
    <mergeCell ref="C2289:O2289"/>
    <mergeCell ref="M1156:N1156"/>
    <mergeCell ref="M1498:N1498"/>
    <mergeCell ref="M1492:N1492"/>
    <mergeCell ref="M1796:N1796"/>
    <mergeCell ref="C1013:E1013"/>
    <mergeCell ref="M2340:N2340"/>
    <mergeCell ref="C2243:O2245"/>
    <mergeCell ref="C356:O356"/>
    <mergeCell ref="C152:O154"/>
    <mergeCell ref="M379:M381"/>
    <mergeCell ref="M195:M197"/>
    <mergeCell ref="C698:I698"/>
    <mergeCell ref="C1527:N1527"/>
    <mergeCell ref="M2239:N2239"/>
    <mergeCell ref="M2233:N2233"/>
    <mergeCell ref="M123:N123"/>
    <mergeCell ref="M421:N421"/>
    <mergeCell ref="C1156:I1156"/>
    <mergeCell ref="C801:N801"/>
    <mergeCell ref="M1507:N1507"/>
    <mergeCell ref="C803:N803"/>
    <mergeCell ref="C581:G581"/>
    <mergeCell ref="C1668:F1668"/>
    <mergeCell ref="M2234:N2234"/>
    <mergeCell ref="H1408:I1408"/>
    <mergeCell ref="M1807:N1807"/>
    <mergeCell ref="C1732:O1732"/>
    <mergeCell ref="D1114:K1115"/>
    <mergeCell ref="M2064:N2064"/>
    <mergeCell ref="C159:N159"/>
    <mergeCell ref="C2063:J2063"/>
    <mergeCell ref="M521:N521"/>
    <mergeCell ref="D1386:K1386"/>
    <mergeCell ref="C723:O723"/>
    <mergeCell ref="C1110:C1116"/>
    <mergeCell ref="C907:O907"/>
    <mergeCell ref="C1134:G1134"/>
    <mergeCell ref="C2327:O2329"/>
    <mergeCell ref="C332:I332"/>
    <mergeCell ref="C1548:O1548"/>
    <mergeCell ref="C1691:J1691"/>
    <mergeCell ref="C295:F295"/>
    <mergeCell ref="M588:N588"/>
    <mergeCell ref="C1996:N1996"/>
    <mergeCell ref="M1351:N1351"/>
    <mergeCell ref="M617:N617"/>
    <mergeCell ref="J765:K765"/>
    <mergeCell ref="C790:I790"/>
    <mergeCell ref="C1998:N1998"/>
    <mergeCell ref="J308:K308"/>
    <mergeCell ref="C1277:O1278"/>
    <mergeCell ref="M1520:N1520"/>
    <mergeCell ref="C638:O639"/>
    <mergeCell ref="C1688:J1688"/>
    <mergeCell ref="C2172:I2172"/>
    <mergeCell ref="M1206:M1208"/>
    <mergeCell ref="J766:K766"/>
    <mergeCell ref="C1902:N1902"/>
    <mergeCell ref="M606:N606"/>
    <mergeCell ref="M948:N948"/>
    <mergeCell ref="C2174:I2174"/>
    <mergeCell ref="C1432:I1432"/>
    <mergeCell ref="L2217:O2218"/>
    <mergeCell ref="M880:N880"/>
    <mergeCell ref="M874:N874"/>
    <mergeCell ref="D2326:L2326"/>
    <mergeCell ref="M1706:N1706"/>
    <mergeCell ref="M1882:N1882"/>
    <mergeCell ref="C866:J866"/>
    <mergeCell ref="M1975:N1975"/>
    <mergeCell ref="C448:O448"/>
    <mergeCell ref="C224:J224"/>
    <mergeCell ref="H1316:I1316"/>
    <mergeCell ref="M1250:N1250"/>
    <mergeCell ref="L1571:L1573"/>
    <mergeCell ref="C537:O537"/>
    <mergeCell ref="C2038:F2038"/>
    <mergeCell ref="C1473:O1473"/>
    <mergeCell ref="C1394:F1394"/>
    <mergeCell ref="C969:O971"/>
    <mergeCell ref="C543:O544"/>
    <mergeCell ref="C1104:E1104"/>
    <mergeCell ref="C676:G676"/>
    <mergeCell ref="C863:J863"/>
    <mergeCell ref="C947:G947"/>
    <mergeCell ref="C1157:I1157"/>
    <mergeCell ref="C1887:I1887"/>
    <mergeCell ref="M849:N849"/>
    <mergeCell ref="M329:N329"/>
    <mergeCell ref="C1159:I1159"/>
    <mergeCell ref="M1599:N1599"/>
    <mergeCell ref="C330:I330"/>
    <mergeCell ref="C325:O327"/>
    <mergeCell ref="H674:I674"/>
    <mergeCell ref="M397:N397"/>
    <mergeCell ref="M1400:N1400"/>
    <mergeCell ref="C1128:O1130"/>
    <mergeCell ref="C1898:I1898"/>
    <mergeCell ref="C1561:E1561"/>
    <mergeCell ref="C1436:O1438"/>
    <mergeCell ref="D1569:K1569"/>
    <mergeCell ref="M586:N586"/>
    <mergeCell ref="K1836:O1837"/>
    <mergeCell ref="C171:O171"/>
    <mergeCell ref="M698:N698"/>
    <mergeCell ref="C132:J132"/>
    <mergeCell ref="C246:O248"/>
    <mergeCell ref="C1322:J1322"/>
    <mergeCell ref="K645:O646"/>
    <mergeCell ref="C865:J865"/>
    <mergeCell ref="M1704:N1704"/>
    <mergeCell ref="M523:N523"/>
    <mergeCell ref="C864:J864"/>
    <mergeCell ref="J399:K399"/>
    <mergeCell ref="M522:N522"/>
    <mergeCell ref="C1793:O1795"/>
    <mergeCell ref="C45:I45"/>
    <mergeCell ref="M1675:N1675"/>
    <mergeCell ref="C1172:N1172"/>
    <mergeCell ref="M950:N950"/>
    <mergeCell ref="M1248:N1248"/>
    <mergeCell ref="C1628:N1628"/>
    <mergeCell ref="C47:I47"/>
    <mergeCell ref="L195:L197"/>
    <mergeCell ref="L375:O376"/>
    <mergeCell ref="C215:G215"/>
    <mergeCell ref="C120:G120"/>
    <mergeCell ref="D207:L207"/>
    <mergeCell ref="C125:O127"/>
    <mergeCell ref="D116:L116"/>
    <mergeCell ref="H122:I122"/>
    <mergeCell ref="C56:I56"/>
    <mergeCell ref="M505:N505"/>
    <mergeCell ref="J2330:K2330"/>
    <mergeCell ref="C355:O355"/>
    <mergeCell ref="C1827:O1828"/>
    <mergeCell ref="H2145:I2145"/>
    <mergeCell ref="C1370:O1371"/>
    <mergeCell ref="H673:I673"/>
    <mergeCell ref="M590:N590"/>
    <mergeCell ref="C1690:J1690"/>
    <mergeCell ref="C1774:G1774"/>
    <mergeCell ref="C813:O813"/>
    <mergeCell ref="C1040:G1040"/>
    <mergeCell ref="C589:J589"/>
    <mergeCell ref="M1317:N1317"/>
    <mergeCell ref="C1692:J1692"/>
    <mergeCell ref="C2170:I2170"/>
    <mergeCell ref="M287:O288"/>
    <mergeCell ref="J121:K121"/>
    <mergeCell ref="M1035:N1035"/>
    <mergeCell ref="C461:E461"/>
    <mergeCell ref="M2088:N2088"/>
    <mergeCell ref="C336:O338"/>
    <mergeCell ref="D1384:K1384"/>
    <mergeCell ref="C774:J774"/>
    <mergeCell ref="M745:O746"/>
    <mergeCell ref="C2165:I2165"/>
    <mergeCell ref="M1246:N1246"/>
    <mergeCell ref="C983:I983"/>
    <mergeCell ref="C161:N161"/>
    <mergeCell ref="M1901:N1901"/>
    <mergeCell ref="C373:O373"/>
    <mergeCell ref="C1056:I1056"/>
    <mergeCell ref="M1775:N1775"/>
    <mergeCell ref="K2392:O2393"/>
    <mergeCell ref="M2273:N2273"/>
    <mergeCell ref="C541:O542"/>
    <mergeCell ref="H1772:I1772"/>
    <mergeCell ref="M289:M291"/>
    <mergeCell ref="C1428:I1428"/>
    <mergeCell ref="M2147:N2147"/>
    <mergeCell ref="C253:N253"/>
    <mergeCell ref="D2129:K2129"/>
    <mergeCell ref="C49:O51"/>
    <mergeCell ref="H1042:I1042"/>
    <mergeCell ref="D1674:L1674"/>
    <mergeCell ref="C64:I64"/>
    <mergeCell ref="M959:N959"/>
    <mergeCell ref="H1498:I1498"/>
    <mergeCell ref="M1257:N1257"/>
    <mergeCell ref="C1430:I1430"/>
    <mergeCell ref="C696:I696"/>
    <mergeCell ref="C1880:I1880"/>
    <mergeCell ref="D942:L942"/>
    <mergeCell ref="C1423:I1423"/>
    <mergeCell ref="M1259:N1259"/>
    <mergeCell ref="D2124:K2124"/>
    <mergeCell ref="M1688:N1688"/>
    <mergeCell ref="M2144:N2144"/>
    <mergeCell ref="C2303:E2303"/>
    <mergeCell ref="C1881:I1881"/>
    <mergeCell ref="M985:N985"/>
    <mergeCell ref="M1414:N1414"/>
    <mergeCell ref="C240:I240"/>
    <mergeCell ref="M2071:N2071"/>
    <mergeCell ref="J948:K948"/>
    <mergeCell ref="M2241:N2241"/>
    <mergeCell ref="M2254:N2254"/>
    <mergeCell ref="H2241:I2241"/>
    <mergeCell ref="C1445:N1445"/>
    <mergeCell ref="M2158:N2158"/>
    <mergeCell ref="C504:I504"/>
    <mergeCell ref="C761:O763"/>
    <mergeCell ref="D1571:K1572"/>
    <mergeCell ref="N1662:N1664"/>
    <mergeCell ref="D1752:K1752"/>
    <mergeCell ref="M1322:N1322"/>
    <mergeCell ref="M2077:N2077"/>
    <mergeCell ref="C2060:J2060"/>
    <mergeCell ref="D1757:K1757"/>
    <mergeCell ref="M864:N864"/>
    <mergeCell ref="C882:I882"/>
    <mergeCell ref="C1058:I1058"/>
    <mergeCell ref="C2050:G2050"/>
    <mergeCell ref="M2181:N2181"/>
    <mergeCell ref="C843:F843"/>
    <mergeCell ref="C1517:O1519"/>
    <mergeCell ref="D1768:L1768"/>
    <mergeCell ref="D1385:K1385"/>
    <mergeCell ref="K1651:O1652"/>
    <mergeCell ref="C2164:I2164"/>
    <mergeCell ref="L1843:O1844"/>
    <mergeCell ref="M1314:N1314"/>
    <mergeCell ref="C1514:I1514"/>
    <mergeCell ref="L1202:O1203"/>
    <mergeCell ref="C1057:I1057"/>
    <mergeCell ref="C525:N525"/>
    <mergeCell ref="C831:O831"/>
    <mergeCell ref="D7:K7"/>
    <mergeCell ref="D2223:K2223"/>
    <mergeCell ref="D8:K8"/>
    <mergeCell ref="C1508:J1508"/>
    <mergeCell ref="J1043:K1043"/>
    <mergeCell ref="D1401:L1401"/>
    <mergeCell ref="C605:I605"/>
    <mergeCell ref="C781:I781"/>
    <mergeCell ref="M1809:N1809"/>
    <mergeCell ref="C1877:O1879"/>
    <mergeCell ref="C776:O778"/>
    <mergeCell ref="L1569:L1570"/>
    <mergeCell ref="C1528:O1530"/>
    <mergeCell ref="C2182:I2182"/>
    <mergeCell ref="M2140:N2140"/>
    <mergeCell ref="J1772:K1772"/>
    <mergeCell ref="L652:O653"/>
    <mergeCell ref="H121:I121"/>
    <mergeCell ref="M772:N772"/>
    <mergeCell ref="M1023:M1025"/>
    <mergeCell ref="L2028:O2029"/>
    <mergeCell ref="H123:I123"/>
    <mergeCell ref="M40:N40"/>
    <mergeCell ref="C511:I511"/>
    <mergeCell ref="C1140:J1140"/>
    <mergeCell ref="L1567:O1568"/>
    <mergeCell ref="C989:N989"/>
    <mergeCell ref="M2044:N2044"/>
    <mergeCell ref="L930:L932"/>
    <mergeCell ref="M767:N767"/>
    <mergeCell ref="M1522:N1522"/>
    <mergeCell ref="C231:I231"/>
    <mergeCell ref="C2353:I2353"/>
    <mergeCell ref="M654:O655"/>
    <mergeCell ref="D1111:K1111"/>
    <mergeCell ref="D834:K834"/>
    <mergeCell ref="M696:N696"/>
    <mergeCell ref="D930:K931"/>
    <mergeCell ref="N289:N291"/>
    <mergeCell ref="M2184:N2184"/>
    <mergeCell ref="N1479:N1481"/>
    <mergeCell ref="M1423:N1423"/>
    <mergeCell ref="C1623:I1623"/>
    <mergeCell ref="D836:K836"/>
    <mergeCell ref="D835:K835"/>
    <mergeCell ref="C128:J128"/>
    <mergeCell ref="M399:N399"/>
    <mergeCell ref="M697:N697"/>
    <mergeCell ref="M691:N691"/>
    <mergeCell ref="O837:O839"/>
    <mergeCell ref="M1881:N1881"/>
    <mergeCell ref="M1126:N1126"/>
    <mergeCell ref="H1956:I1956"/>
    <mergeCell ref="M699:N699"/>
    <mergeCell ref="C137:I137"/>
    <mergeCell ref="M1127:N1127"/>
    <mergeCell ref="H1867:I1867"/>
    <mergeCell ref="C1037:O1039"/>
    <mergeCell ref="C636:O637"/>
    <mergeCell ref="C2255:I2255"/>
    <mergeCell ref="C1080:N1080"/>
    <mergeCell ref="C139:I139"/>
    <mergeCell ref="C1493:O1495"/>
    <mergeCell ref="L467:O468"/>
    <mergeCell ref="D2219:K2219"/>
    <mergeCell ref="M2326:N2326"/>
    <mergeCell ref="C873:I873"/>
    <mergeCell ref="H950:I950"/>
    <mergeCell ref="M1899:N1899"/>
    <mergeCell ref="C1976:I1976"/>
    <mergeCell ref="M1048:N1048"/>
    <mergeCell ref="C1967:J1967"/>
    <mergeCell ref="L2123:O2124"/>
    <mergeCell ref="C1761:F1761"/>
    <mergeCell ref="D2220:K2220"/>
    <mergeCell ref="M138:N138"/>
    <mergeCell ref="C666:O666"/>
    <mergeCell ref="O379:O381"/>
    <mergeCell ref="C490:G490"/>
    <mergeCell ref="C700:I700"/>
    <mergeCell ref="M589:N589"/>
    <mergeCell ref="C2066:O2068"/>
    <mergeCell ref="C1317:G1317"/>
    <mergeCell ref="C854:G854"/>
    <mergeCell ref="H1499:I1499"/>
    <mergeCell ref="J1591:K1591"/>
    <mergeCell ref="C2263:I2263"/>
    <mergeCell ref="C2265:I2265"/>
    <mergeCell ref="C1928:E1928"/>
    <mergeCell ref="C613:O615"/>
    <mergeCell ref="C2319:F2319"/>
    <mergeCell ref="C1699:I1699"/>
    <mergeCell ref="C1694:O1696"/>
    <mergeCell ref="C271:O272"/>
    <mergeCell ref="C413:I413"/>
    <mergeCell ref="C2107:O2108"/>
    <mergeCell ref="C2363:I2363"/>
    <mergeCell ref="D1127:L1127"/>
    <mergeCell ref="C1331:I1331"/>
    <mergeCell ref="C940:O940"/>
    <mergeCell ref="M1050:N1050"/>
    <mergeCell ref="C1969:J1969"/>
    <mergeCell ref="C1804:O1806"/>
    <mergeCell ref="M710:N710"/>
    <mergeCell ref="O2127:O2129"/>
    <mergeCell ref="M1139:N1139"/>
    <mergeCell ref="J1314:K1314"/>
    <mergeCell ref="C1188:O1189"/>
    <mergeCell ref="K2021:O2022"/>
    <mergeCell ref="M1350:N1350"/>
    <mergeCell ref="C1398:O1398"/>
    <mergeCell ref="C1501:O1503"/>
    <mergeCell ref="C1964:J1964"/>
    <mergeCell ref="K1560:O1561"/>
    <mergeCell ref="K1103:O1104"/>
    <mergeCell ref="M2253:N2253"/>
    <mergeCell ref="C1803:N1803"/>
    <mergeCell ref="H2049:I2049"/>
    <mergeCell ref="C2339:J2339"/>
    <mergeCell ref="M2353:N2353"/>
    <mergeCell ref="M798:N798"/>
    <mergeCell ref="M1690:N1690"/>
    <mergeCell ref="J764:K764"/>
    <mergeCell ref="C1315:G1315"/>
    <mergeCell ref="C896:N896"/>
    <mergeCell ref="L837:L839"/>
    <mergeCell ref="C876:O878"/>
    <mergeCell ref="C1796:I1796"/>
    <mergeCell ref="D24:L24"/>
    <mergeCell ref="C505:I505"/>
    <mergeCell ref="C1349:I1349"/>
    <mergeCell ref="M36:N36"/>
    <mergeCell ref="M1524:N1524"/>
    <mergeCell ref="K1286:O1287"/>
    <mergeCell ref="C1537:N1537"/>
    <mergeCell ref="C1884:O1886"/>
    <mergeCell ref="D1208:K1208"/>
    <mergeCell ref="D115:L115"/>
    <mergeCell ref="L191:O192"/>
    <mergeCell ref="C485:O487"/>
    <mergeCell ref="C1532:I1532"/>
    <mergeCell ref="D1935:K1935"/>
    <mergeCell ref="M1479:M1481"/>
    <mergeCell ref="M765:N765"/>
    <mergeCell ref="M1063:N1063"/>
    <mergeCell ref="C1749:O1749"/>
    <mergeCell ref="C1443:N1443"/>
    <mergeCell ref="C999:O999"/>
    <mergeCell ref="N1571:N1573"/>
    <mergeCell ref="C1864:G1864"/>
    <mergeCell ref="C1223:G1223"/>
    <mergeCell ref="C489:G489"/>
    <mergeCell ref="M491:N491"/>
    <mergeCell ref="M781:N781"/>
    <mergeCell ref="M64:N64"/>
    <mergeCell ref="C1865:G1865"/>
    <mergeCell ref="C975:I975"/>
    <mergeCell ref="M1508:N1508"/>
    <mergeCell ref="C1708:I1708"/>
    <mergeCell ref="C221:J221"/>
    <mergeCell ref="M65:N65"/>
    <mergeCell ref="C223:J223"/>
    <mergeCell ref="C976:I976"/>
    <mergeCell ref="C1614:I1614"/>
    <mergeCell ref="M2264:N2264"/>
    <mergeCell ref="D2315:K2315"/>
    <mergeCell ref="M1422:N1422"/>
    <mergeCell ref="C1601:O1603"/>
    <mergeCell ref="C2104:O2104"/>
    <mergeCell ref="M965:N965"/>
    <mergeCell ref="D192:K192"/>
    <mergeCell ref="M510:N510"/>
    <mergeCell ref="M504:N504"/>
    <mergeCell ref="C1837:E1837"/>
    <mergeCell ref="D1570:K1570"/>
    <mergeCell ref="C2054:O2056"/>
    <mergeCell ref="C241:I241"/>
    <mergeCell ref="M1590:N1590"/>
    <mergeCell ref="M1888:N1888"/>
    <mergeCell ref="C886:N886"/>
    <mergeCell ref="C1824:O1824"/>
    <mergeCell ref="D2028:K2028"/>
    <mergeCell ref="M1890:N1890"/>
    <mergeCell ref="C1920:O1921"/>
    <mergeCell ref="D391:L391"/>
    <mergeCell ref="L559:L560"/>
    <mergeCell ref="J2239:K2239"/>
    <mergeCell ref="C2203:O2204"/>
    <mergeCell ref="M1964:N1964"/>
    <mergeCell ref="M2262:N2262"/>
    <mergeCell ref="M1705:N1705"/>
    <mergeCell ref="L379:L381"/>
    <mergeCell ref="C5:O5"/>
    <mergeCell ref="O1938:O1940"/>
    <mergeCell ref="C1773:G1773"/>
    <mergeCell ref="H2147:I2147"/>
    <mergeCell ref="M434:N434"/>
    <mergeCell ref="D1299:K1299"/>
    <mergeCell ref="C592:J592"/>
    <mergeCell ref="M225:N225"/>
    <mergeCell ref="M863:N863"/>
    <mergeCell ref="C21:O21"/>
    <mergeCell ref="L287:L288"/>
    <mergeCell ref="M131:N131"/>
    <mergeCell ref="C1050:J1050"/>
    <mergeCell ref="C593:J593"/>
    <mergeCell ref="J122:K122"/>
    <mergeCell ref="H2144:I2144"/>
    <mergeCell ref="C1254:O1256"/>
    <mergeCell ref="M1148:N1148"/>
    <mergeCell ref="C1800:I1800"/>
    <mergeCell ref="C743:C749"/>
    <mergeCell ref="K184:O185"/>
    <mergeCell ref="D287:K287"/>
    <mergeCell ref="D558:K558"/>
    <mergeCell ref="O471:O473"/>
    <mergeCell ref="M578:N578"/>
    <mergeCell ref="M605:N605"/>
    <mergeCell ref="D1950:L1950"/>
    <mergeCell ref="C1236:O1238"/>
    <mergeCell ref="M607:N607"/>
    <mergeCell ref="J31:K31"/>
    <mergeCell ref="C727:O728"/>
    <mergeCell ref="D658:K658"/>
    <mergeCell ref="C129:J129"/>
    <mergeCell ref="C113:O113"/>
    <mergeCell ref="C359:O360"/>
    <mergeCell ref="M340:N340"/>
    <mergeCell ref="C1142:J1142"/>
    <mergeCell ref="C265:O265"/>
    <mergeCell ref="C408:J408"/>
    <mergeCell ref="C1455:O1455"/>
    <mergeCell ref="C401:O403"/>
    <mergeCell ref="C1585:O1587"/>
    <mergeCell ref="M503:N503"/>
    <mergeCell ref="C980:O982"/>
    <mergeCell ref="C1078:N1078"/>
    <mergeCell ref="C910:O911"/>
    <mergeCell ref="C1352:N1352"/>
    <mergeCell ref="M891:N891"/>
    <mergeCell ref="C1043:G1043"/>
    <mergeCell ref="C172:O172"/>
    <mergeCell ref="H764:I764"/>
    <mergeCell ref="C146:I146"/>
    <mergeCell ref="C855:G855"/>
    <mergeCell ref="C1524:I1524"/>
    <mergeCell ref="C620:N620"/>
    <mergeCell ref="M599:N599"/>
    <mergeCell ref="M1057:N1057"/>
    <mergeCell ref="M130:N130"/>
    <mergeCell ref="M682:N682"/>
    <mergeCell ref="J673:K673"/>
    <mergeCell ref="D574:L574"/>
    <mergeCell ref="M1571:M1573"/>
    <mergeCell ref="N1023:N1025"/>
    <mergeCell ref="C1316:G1316"/>
    <mergeCell ref="H31:I31"/>
    <mergeCell ref="M132:N132"/>
    <mergeCell ref="C2256:I2256"/>
    <mergeCell ref="C609:I609"/>
    <mergeCell ref="C1155:I1155"/>
    <mergeCell ref="D837:K838"/>
    <mergeCell ref="C1074:I1074"/>
    <mergeCell ref="J856:K856"/>
    <mergeCell ref="M115:N115"/>
    <mergeCell ref="M1330:N1330"/>
    <mergeCell ref="C1067:I1067"/>
    <mergeCell ref="H1131:I1131"/>
    <mergeCell ref="C322:I322"/>
    <mergeCell ref="H399:I399"/>
    <mergeCell ref="M1348:N1348"/>
    <mergeCell ref="M587:N587"/>
    <mergeCell ref="H488:I488"/>
    <mergeCell ref="C787:I787"/>
    <mergeCell ref="C2083:N2083"/>
    <mergeCell ref="C1045:O1047"/>
    <mergeCell ref="M251:N251"/>
    <mergeCell ref="C1783:J1783"/>
    <mergeCell ref="C147:I147"/>
    <mergeCell ref="M1441:N1441"/>
    <mergeCell ref="C859:O861"/>
    <mergeCell ref="J855:K855"/>
    <mergeCell ref="M800:N800"/>
    <mergeCell ref="C239:I239"/>
    <mergeCell ref="M958:N958"/>
    <mergeCell ref="C1712:O1714"/>
    <mergeCell ref="C1429:I1429"/>
    <mergeCell ref="M1258:N1258"/>
    <mergeCell ref="C109:F109"/>
    <mergeCell ref="C55:I55"/>
    <mergeCell ref="C814:O814"/>
    <mergeCell ref="C2144:G2144"/>
    <mergeCell ref="C1183:O1183"/>
    <mergeCell ref="C1681:G1681"/>
    <mergeCell ref="M342:N342"/>
    <mergeCell ref="C52:I52"/>
    <mergeCell ref="M947:N947"/>
    <mergeCell ref="D1206:K1207"/>
    <mergeCell ref="M308:N308"/>
    <mergeCell ref="M1401:N1401"/>
    <mergeCell ref="C1226:G1226"/>
    <mergeCell ref="M1699:N1699"/>
    <mergeCell ref="M1674:N1674"/>
    <mergeCell ref="D1112:K1112"/>
    <mergeCell ref="D655:K655"/>
    <mergeCell ref="C798:I798"/>
    <mergeCell ref="M669:N669"/>
    <mergeCell ref="O930:O932"/>
    <mergeCell ref="M967:N967"/>
    <mergeCell ref="M212:N212"/>
    <mergeCell ref="M942:N942"/>
    <mergeCell ref="M120:N120"/>
    <mergeCell ref="M2090:N2090"/>
    <mergeCell ref="D379:K380"/>
    <mergeCell ref="C1791:I1791"/>
    <mergeCell ref="M872:N872"/>
    <mergeCell ref="D285:K285"/>
    <mergeCell ref="H767:I767"/>
    <mergeCell ref="C1066:I1066"/>
    <mergeCell ref="C53:I53"/>
    <mergeCell ref="M28:N28"/>
    <mergeCell ref="C2360:O2362"/>
    <mergeCell ref="C675:G675"/>
    <mergeCell ref="M2059:N2059"/>
    <mergeCell ref="C2383:O2384"/>
    <mergeCell ref="C63:I63"/>
    <mergeCell ref="D9:K9"/>
    <mergeCell ref="C1149:I1149"/>
    <mergeCell ref="D2034:K2034"/>
    <mergeCell ref="M1598:N1598"/>
    <mergeCell ref="M2325:N2325"/>
    <mergeCell ref="M240:N240"/>
    <mergeCell ref="D2044:L2044"/>
    <mergeCell ref="C2109:O2110"/>
    <mergeCell ref="M574:N574"/>
    <mergeCell ref="H765:I765"/>
    <mergeCell ref="M986:N986"/>
    <mergeCell ref="M2354:N2354"/>
    <mergeCell ref="J1590:K1590"/>
    <mergeCell ref="D103:K104"/>
    <mergeCell ref="M2356:N2356"/>
    <mergeCell ref="D1754:K1754"/>
    <mergeCell ref="C2051:G2051"/>
    <mergeCell ref="C1777:O1779"/>
    <mergeCell ref="M1440:N1440"/>
    <mergeCell ref="C879:I879"/>
    <mergeCell ref="M1442:N1442"/>
    <mergeCell ref="L9:L10"/>
    <mergeCell ref="L1206:L1208"/>
    <mergeCell ref="M1043:N1043"/>
    <mergeCell ref="M1219:N1219"/>
    <mergeCell ref="M1341:N1341"/>
    <mergeCell ref="C2155:J2155"/>
    <mergeCell ref="C767:G767"/>
    <mergeCell ref="L193:L194"/>
    <mergeCell ref="C1523:I1523"/>
    <mergeCell ref="C2163:I2163"/>
    <mergeCell ref="L289:L291"/>
    <mergeCell ref="C36:J36"/>
    <mergeCell ref="C2157:J2157"/>
    <mergeCell ref="C1618:N1618"/>
    <mergeCell ref="M1429:N1429"/>
    <mergeCell ref="J306:K306"/>
    <mergeCell ref="C2103:O2103"/>
    <mergeCell ref="C1593:O1595"/>
    <mergeCell ref="D2030:K2030"/>
    <mergeCell ref="C1456:O1456"/>
    <mergeCell ref="M1716:N1716"/>
    <mergeCell ref="C235:O237"/>
    <mergeCell ref="H856:I856"/>
    <mergeCell ref="M1597:N1597"/>
    <mergeCell ref="C2059:J2059"/>
    <mergeCell ref="C1319:O1321"/>
    <mergeCell ref="D2032:K2033"/>
    <mergeCell ref="C40:J40"/>
    <mergeCell ref="M214:N214"/>
    <mergeCell ref="C833:C839"/>
    <mergeCell ref="J1958:K1958"/>
    <mergeCell ref="D2140:L2140"/>
    <mergeCell ref="D1025:K1025"/>
    <mergeCell ref="M1692:N1692"/>
    <mergeCell ref="L1112:L1113"/>
    <mergeCell ref="C780:I780"/>
    <mergeCell ref="C2071:I2071"/>
    <mergeCell ref="M24:N24"/>
    <mergeCell ref="M322:N322"/>
    <mergeCell ref="C522:I522"/>
    <mergeCell ref="J1956:K1956"/>
    <mergeCell ref="J1224:K1224"/>
    <mergeCell ref="M53:N53"/>
    <mergeCell ref="H1496:I1496"/>
    <mergeCell ref="D2126:K2126"/>
    <mergeCell ref="M780:N780"/>
    <mergeCell ref="C60:O62"/>
    <mergeCell ref="J1226:K1226"/>
    <mergeCell ref="M55:N55"/>
    <mergeCell ref="M2050:N2050"/>
    <mergeCell ref="J1682:K1682"/>
    <mergeCell ref="H1497:I1497"/>
    <mergeCell ref="M2052:N2052"/>
    <mergeCell ref="J950:K950"/>
    <mergeCell ref="C299:O299"/>
    <mergeCell ref="C335:N335"/>
    <mergeCell ref="C1049:J1049"/>
    <mergeCell ref="M707:N707"/>
    <mergeCell ref="D105:K105"/>
    <mergeCell ref="M656:M658"/>
    <mergeCell ref="C2076:I2076"/>
    <mergeCell ref="L1023:L1025"/>
    <mergeCell ref="C1869:O1871"/>
    <mergeCell ref="H30:I30"/>
    <mergeCell ref="H29:I29"/>
    <mergeCell ref="J123:K123"/>
    <mergeCell ref="O1206:O1208"/>
    <mergeCell ref="C323:I323"/>
    <mergeCell ref="M1218:N1218"/>
    <mergeCell ref="M2352:N2352"/>
    <mergeCell ref="C1639:O1639"/>
    <mergeCell ref="C1120:F1120"/>
    <mergeCell ref="C42:O44"/>
    <mergeCell ref="C1182:O1182"/>
    <mergeCell ref="L835:L836"/>
    <mergeCell ref="M1662:M1664"/>
    <mergeCell ref="D669:L669"/>
    <mergeCell ref="M37:N37"/>
    <mergeCell ref="C1605:I1605"/>
    <mergeCell ref="C1145:O1147"/>
    <mergeCell ref="L1293:O1294"/>
    <mergeCell ref="L656:L658"/>
    <mergeCell ref="C1784:J1784"/>
    <mergeCell ref="M2127:M2129"/>
    <mergeCell ref="D483:L483"/>
    <mergeCell ref="H578:I578"/>
    <mergeCell ref="C2091:N2091"/>
    <mergeCell ref="M38:N38"/>
    <mergeCell ref="L1751:O1752"/>
    <mergeCell ref="C238:I238"/>
    <mergeCell ref="J213:K213"/>
    <mergeCell ref="L1114:L1116"/>
    <mergeCell ref="C232:I232"/>
    <mergeCell ref="C2022:E2022"/>
    <mergeCell ref="M2063:N2063"/>
    <mergeCell ref="L101:L102"/>
    <mergeCell ref="C1143:J1143"/>
    <mergeCell ref="C1781:J1781"/>
    <mergeCell ref="J215:K215"/>
    <mergeCell ref="O1755:O1757"/>
    <mergeCell ref="M1310:N1310"/>
    <mergeCell ref="D102:K102"/>
    <mergeCell ref="M306:N306"/>
    <mergeCell ref="C361:O362"/>
    <mergeCell ref="M420:N420"/>
    <mergeCell ref="C891:I891"/>
    <mergeCell ref="C765:G765"/>
    <mergeCell ref="D1767:L1767"/>
    <mergeCell ref="C308:G308"/>
    <mergeCell ref="C2009:O2009"/>
    <mergeCell ref="C2270:O2272"/>
    <mergeCell ref="C766:G766"/>
    <mergeCell ref="M1783:N1783"/>
    <mergeCell ref="H1405:I1405"/>
    <mergeCell ref="M1506:N1506"/>
    <mergeCell ref="C2141:O2143"/>
    <mergeCell ref="C1249:I1249"/>
    <mergeCell ref="M148:N148"/>
    <mergeCell ref="J1040:K1040"/>
    <mergeCell ref="M1051:N1051"/>
    <mergeCell ref="C793:N793"/>
    <mergeCell ref="M1349:N1349"/>
    <mergeCell ref="J1042:K1042"/>
    <mergeCell ref="J1680:K1680"/>
    <mergeCell ref="C686:O688"/>
    <mergeCell ref="C1963:J1963"/>
    <mergeCell ref="H212:I212"/>
    <mergeCell ref="M1114:M1116"/>
    <mergeCell ref="M129:N129"/>
    <mergeCell ref="M1155:N1155"/>
    <mergeCell ref="C1993:I1993"/>
    <mergeCell ref="M128:N128"/>
    <mergeCell ref="M855:N855"/>
    <mergeCell ref="C2347:I2347"/>
    <mergeCell ref="C973:I973"/>
    <mergeCell ref="M396:N396"/>
    <mergeCell ref="C1588:G1588"/>
    <mergeCell ref="H1043:I1043"/>
    <mergeCell ref="C862:J862"/>
    <mergeCell ref="C1615:I1615"/>
    <mergeCell ref="J1406:K1406"/>
    <mergeCell ref="C1303:F1303"/>
    <mergeCell ref="C1070:N1070"/>
    <mergeCell ref="M1880:N1880"/>
    <mergeCell ref="N2221:N2223"/>
    <mergeCell ref="M391:N391"/>
    <mergeCell ref="C2246:J2246"/>
    <mergeCell ref="C650:O650"/>
    <mergeCell ref="J1407:K1407"/>
    <mergeCell ref="C2248:J2248"/>
    <mergeCell ref="C2235:O2237"/>
    <mergeCell ref="H947:I947"/>
    <mergeCell ref="D1492:L1492"/>
    <mergeCell ref="C2187:N2187"/>
    <mergeCell ref="C2167:O2169"/>
    <mergeCell ref="M1936:O1937"/>
    <mergeCell ref="M2139:N2139"/>
    <mergeCell ref="C1861:O1863"/>
    <mergeCell ref="C1228:O1230"/>
    <mergeCell ref="M593:N593"/>
    <mergeCell ref="N1755:N1757"/>
    <mergeCell ref="M893:N893"/>
    <mergeCell ref="C1378:E1378"/>
    <mergeCell ref="D1661:K1661"/>
    <mergeCell ref="M2164:N2164"/>
    <mergeCell ref="H2332:I2332"/>
    <mergeCell ref="C328:I328"/>
    <mergeCell ref="M760:N760"/>
    <mergeCell ref="D1205:K1205"/>
    <mergeCell ref="C1233:J1233"/>
    <mergeCell ref="M1950:N1950"/>
    <mergeCell ref="C1689:J1689"/>
    <mergeCell ref="M9:O10"/>
    <mergeCell ref="M676:N676"/>
    <mergeCell ref="C1459:O1460"/>
    <mergeCell ref="M1860:N1860"/>
    <mergeCell ref="C407:J407"/>
    <mergeCell ref="C1597:J1597"/>
    <mergeCell ref="C1224:G1224"/>
    <mergeCell ref="D288:K288"/>
    <mergeCell ref="C1751:C1757"/>
    <mergeCell ref="D376:K376"/>
    <mergeCell ref="H1775:I1775"/>
    <mergeCell ref="C189:O189"/>
    <mergeCell ref="H120:I120"/>
    <mergeCell ref="M675:N675"/>
    <mergeCell ref="J307:K307"/>
    <mergeCell ref="M1865:N1865"/>
    <mergeCell ref="M2163:N2163"/>
    <mergeCell ref="M764:N764"/>
    <mergeCell ref="C819:O820"/>
    <mergeCell ref="C1716:I1716"/>
    <mergeCell ref="M975:N975"/>
    <mergeCell ref="C1139:J1139"/>
    <mergeCell ref="M797:N797"/>
    <mergeCell ref="M2165:N2165"/>
    <mergeCell ref="M1133:N1133"/>
    <mergeCell ref="K2302:O2303"/>
    <mergeCell ref="D1491:L1491"/>
    <mergeCell ref="M2032:M2034"/>
    <mergeCell ref="M1808:N1808"/>
    <mergeCell ref="M233:N233"/>
    <mergeCell ref="H948:I948"/>
    <mergeCell ref="C1241:I1241"/>
    <mergeCell ref="M1049:N1049"/>
    <mergeCell ref="C595:O597"/>
    <mergeCell ref="C1091:O1091"/>
    <mergeCell ref="C1234:J1234"/>
    <mergeCell ref="M1505:N1505"/>
    <mergeCell ref="M404:N404"/>
    <mergeCell ref="J674:K674"/>
    <mergeCell ref="C1090:O1090"/>
    <mergeCell ref="C1504:J1504"/>
    <mergeCell ref="C1186:O1187"/>
    <mergeCell ref="C2185:N2185"/>
    <mergeCell ref="M2247:N2247"/>
    <mergeCell ref="C1957:G1957"/>
    <mergeCell ref="D1203:K1203"/>
    <mergeCell ref="C1984:I1984"/>
    <mergeCell ref="J2147:K2147"/>
    <mergeCell ref="N2127:N2129"/>
    <mergeCell ref="M1591:N1591"/>
    <mergeCell ref="C1232:J1232"/>
    <mergeCell ref="M1523:N1523"/>
    <mergeCell ref="M559:O560"/>
    <mergeCell ref="C2290:O2290"/>
    <mergeCell ref="C1019:C1025"/>
    <mergeCell ref="D1475:K1475"/>
    <mergeCell ref="C551:E551"/>
    <mergeCell ref="M30:N30"/>
    <mergeCell ref="K550:O551"/>
    <mergeCell ref="C488:G488"/>
    <mergeCell ref="D926:K926"/>
    <mergeCell ref="M490:N490"/>
    <mergeCell ref="C2178:O2180"/>
    <mergeCell ref="M2221:M2223"/>
    <mergeCell ref="M483:N483"/>
    <mergeCell ref="D928:K928"/>
    <mergeCell ref="D2310:K2310"/>
    <mergeCell ref="L2030:L2031"/>
    <mergeCell ref="C2345:I2345"/>
    <mergeCell ref="C1170:N1170"/>
    <mergeCell ref="C797:I797"/>
    <mergeCell ref="M56:N56"/>
    <mergeCell ref="C220:J220"/>
    <mergeCell ref="C1611:I1611"/>
    <mergeCell ref="M1963:N1963"/>
    <mergeCell ref="C1626:N1626"/>
    <mergeCell ref="C1853:F1853"/>
    <mergeCell ref="D2312:K2312"/>
    <mergeCell ref="J1499:K1499"/>
    <mergeCell ref="D1219:L1219"/>
    <mergeCell ref="M2174:N2174"/>
    <mergeCell ref="H1314:I1314"/>
    <mergeCell ref="M193:O194"/>
    <mergeCell ref="C1613:I1613"/>
    <mergeCell ref="L2032:L2034"/>
    <mergeCell ref="C2069:I2069"/>
    <mergeCell ref="D1859:L1859"/>
    <mergeCell ref="C85:O86"/>
    <mergeCell ref="C2333:G2333"/>
    <mergeCell ref="C2331:G2331"/>
    <mergeCell ref="M1887:N1887"/>
    <mergeCell ref="J1131:K1131"/>
    <mergeCell ref="C1150:I1150"/>
    <mergeCell ref="C1489:O1489"/>
    <mergeCell ref="C2046:O2048"/>
    <mergeCell ref="C151:N151"/>
    <mergeCell ref="M231:N231"/>
    <mergeCell ref="C2061:J2061"/>
    <mergeCell ref="L1021:L1022"/>
    <mergeCell ref="C2277:N2277"/>
    <mergeCell ref="C1619:O1621"/>
    <mergeCell ref="J1133:K1133"/>
    <mergeCell ref="D1295:K1295"/>
    <mergeCell ref="C1841:O1841"/>
    <mergeCell ref="C567:F567"/>
    <mergeCell ref="C757:O757"/>
    <mergeCell ref="K1377:O1378"/>
    <mergeCell ref="M1584:N1584"/>
    <mergeCell ref="N1206:N1208"/>
    <mergeCell ref="D1753:K1753"/>
    <mergeCell ref="M930:M932"/>
    <mergeCell ref="C1952:O1954"/>
    <mergeCell ref="M1615:N1615"/>
    <mergeCell ref="C2250:O2252"/>
    <mergeCell ref="M854:N854"/>
    <mergeCell ref="D573:L573"/>
    <mergeCell ref="H2146:I2146"/>
    <mergeCell ref="M433:N433"/>
    <mergeCell ref="M591:N591"/>
    <mergeCell ref="M862:N862"/>
    <mergeCell ref="D2234:L2234"/>
    <mergeCell ref="L2221:L2223"/>
    <mergeCell ref="M857:N857"/>
    <mergeCell ref="K826:O827"/>
    <mergeCell ref="C912:O913"/>
    <mergeCell ref="C1048:J1048"/>
    <mergeCell ref="K92:O93"/>
    <mergeCell ref="C1202:C1208"/>
    <mergeCell ref="C1060:O1062"/>
    <mergeCell ref="L1662:L1664"/>
    <mergeCell ref="C2215:O2215"/>
    <mergeCell ref="D2125:K2125"/>
    <mergeCell ref="M241:N241"/>
    <mergeCell ref="C2088:I2088"/>
    <mergeCell ref="M600:N600"/>
    <mergeCell ref="M1784:N1784"/>
    <mergeCell ref="C608:I608"/>
    <mergeCell ref="L1477:L1478"/>
    <mergeCell ref="M1625:N1625"/>
    <mergeCell ref="C1521:I1521"/>
    <mergeCell ref="C1064:I1064"/>
    <mergeCell ref="D1310:L1310"/>
    <mergeCell ref="M866:N866"/>
    <mergeCell ref="N1114:N1116"/>
    <mergeCell ref="M101:O102"/>
    <mergeCell ref="C1287:E1287"/>
    <mergeCell ref="C1314:G1314"/>
    <mergeCell ref="D378:K378"/>
    <mergeCell ref="M882:N882"/>
    <mergeCell ref="C924:O924"/>
    <mergeCell ref="M2051:N2051"/>
    <mergeCell ref="H1865:I1865"/>
    <mergeCell ref="C579:G579"/>
    <mergeCell ref="M2313:M2315"/>
    <mergeCell ref="C498:J498"/>
    <mergeCell ref="C1772:G1772"/>
    <mergeCell ref="C587:J587"/>
    <mergeCell ref="C1065:I1065"/>
    <mergeCell ref="M146:N146"/>
    <mergeCell ref="M1240:N1240"/>
    <mergeCell ref="M873:N873"/>
    <mergeCell ref="D286:K286"/>
    <mergeCell ref="C1253:N1253"/>
    <mergeCell ref="C314:J314"/>
    <mergeCell ref="H1406:I1406"/>
    <mergeCell ref="M1323:N1323"/>
    <mergeCell ref="M52:N52"/>
    <mergeCell ref="C209:O211"/>
    <mergeCell ref="M1969:N1969"/>
    <mergeCell ref="C1711:N1711"/>
    <mergeCell ref="C1053:O1055"/>
    <mergeCell ref="J1497:K1497"/>
    <mergeCell ref="O289:O291"/>
    <mergeCell ref="N2313:N2315"/>
    <mergeCell ref="C2156:J2156"/>
    <mergeCell ref="C979:N979"/>
    <mergeCell ref="C214:G214"/>
    <mergeCell ref="C1915:O1915"/>
    <mergeCell ref="C662:F662"/>
    <mergeCell ref="C97:O97"/>
    <mergeCell ref="C697:I697"/>
    <mergeCell ref="C966:I966"/>
    <mergeCell ref="M1687:N1687"/>
    <mergeCell ref="M1938:M1940"/>
    <mergeCell ref="D943:L943"/>
    <mergeCell ref="C2367:N2367"/>
    <mergeCell ref="D2221:K2222"/>
    <mergeCell ref="C2181:I2181"/>
    <mergeCell ref="M955:N955"/>
    <mergeCell ref="M1682:N1682"/>
    <mergeCell ref="L1110:O1111"/>
    <mergeCell ref="J489:K489"/>
    <mergeCell ref="C1737:O1738"/>
    <mergeCell ref="M1718:N1718"/>
    <mergeCell ref="D1664:K1664"/>
    <mergeCell ref="M957:N957"/>
    <mergeCell ref="C2349:O2351"/>
    <mergeCell ref="C2057:J2057"/>
    <mergeCell ref="C2133:F2133"/>
    <mergeCell ref="L1847:L1849"/>
    <mergeCell ref="C956:J956"/>
    <mergeCell ref="J491:K491"/>
    <mergeCell ref="M1982:N1982"/>
    <mergeCell ref="K919:O920"/>
    <mergeCell ref="C1005:O1006"/>
    <mergeCell ref="C1421:I1421"/>
    <mergeCell ref="C2342:O2344"/>
    <mergeCell ref="H2239:I2239"/>
    <mergeCell ref="M668:N668"/>
    <mergeCell ref="D1751:K1751"/>
    <mergeCell ref="M799:N799"/>
    <mergeCell ref="C684:J684"/>
    <mergeCell ref="C827:E827"/>
    <mergeCell ref="M2080:N2080"/>
    <mergeCell ref="D2233:L2233"/>
    <mergeCell ref="D2217:K2217"/>
    <mergeCell ref="C2264:I2264"/>
    <mergeCell ref="J214:K214"/>
    <mergeCell ref="C1656:O1656"/>
    <mergeCell ref="C575:O577"/>
    <mergeCell ref="C1325:J1325"/>
    <mergeCell ref="N1938:N1940"/>
    <mergeCell ref="C1598:J1598"/>
    <mergeCell ref="C2073:O2075"/>
    <mergeCell ref="C1063:I1063"/>
    <mergeCell ref="M1782:N1782"/>
    <mergeCell ref="D1309:L1309"/>
    <mergeCell ref="C1790:I1790"/>
    <mergeCell ref="C557:C563"/>
    <mergeCell ref="H949:I949"/>
    <mergeCell ref="C1989:O1991"/>
    <mergeCell ref="C1581:O1581"/>
    <mergeCell ref="M1810:N1810"/>
    <mergeCell ref="C1684:O1686"/>
    <mergeCell ref="M321:N321"/>
    <mergeCell ref="H396:I396"/>
    <mergeCell ref="C1408:G1408"/>
    <mergeCell ref="M835:O836"/>
    <mergeCell ref="C2070:I2070"/>
    <mergeCell ref="M221:N221"/>
    <mergeCell ref="M976:N976"/>
    <mergeCell ref="M215:N215"/>
    <mergeCell ref="C415:I415"/>
    <mergeCell ref="M513:N513"/>
    <mergeCell ref="M1405:N1405"/>
    <mergeCell ref="D1116:K1116"/>
    <mergeCell ref="C1589:G1589"/>
    <mergeCell ref="C1440:I1440"/>
    <mergeCell ref="D653:K653"/>
    <mergeCell ref="J120:K120"/>
    <mergeCell ref="C17:F17"/>
    <mergeCell ref="M323:N323"/>
    <mergeCell ref="M1040:N1040"/>
    <mergeCell ref="H398:I398"/>
    <mergeCell ref="C1240:I1240"/>
    <mergeCell ref="D2123:K2123"/>
    <mergeCell ref="C2266:I2266"/>
    <mergeCell ref="M1767:N1767"/>
    <mergeCell ref="M1226:N1226"/>
    <mergeCell ref="D1478:K1478"/>
    <mergeCell ref="C1506:J1506"/>
    <mergeCell ref="C538:O538"/>
    <mergeCell ref="J1041:K1041"/>
    <mergeCell ref="M1680:N1680"/>
    <mergeCell ref="C1735:O1736"/>
    <mergeCell ref="M1340:N1340"/>
    <mergeCell ref="L471:L473"/>
    <mergeCell ref="C1402:O1404"/>
    <mergeCell ref="J578:K578"/>
    <mergeCell ref="C2026:O2026"/>
    <mergeCell ref="C779:I779"/>
    <mergeCell ref="M928:O929"/>
    <mergeCell ref="J30:K30"/>
    <mergeCell ref="C217:O219"/>
    <mergeCell ref="C2197:O2197"/>
    <mergeCell ref="C1596:J1596"/>
    <mergeCell ref="M341:N341"/>
    <mergeCell ref="H1591:I1591"/>
    <mergeCell ref="C1679:G1679"/>
    <mergeCell ref="C2160:O2162"/>
    <mergeCell ref="M307:N307"/>
    <mergeCell ref="M2154:N2154"/>
    <mergeCell ref="M1691:N1691"/>
    <mergeCell ref="C1891:I1891"/>
    <mergeCell ref="J1866:K1866"/>
    <mergeCell ref="L2309:O2310"/>
    <mergeCell ref="M790:N790"/>
    <mergeCell ref="C37:J37"/>
    <mergeCell ref="M2156:N2156"/>
    <mergeCell ref="C704:O706"/>
    <mergeCell ref="C406:J406"/>
    <mergeCell ref="D2139:L2139"/>
    <mergeCell ref="C1425:O1427"/>
    <mergeCell ref="C121:G121"/>
    <mergeCell ref="H1223:I1223"/>
    <mergeCell ref="M1717:N1717"/>
    <mergeCell ref="D375:K375"/>
    <mergeCell ref="M2182:N2182"/>
    <mergeCell ref="D471:K472"/>
    <mergeCell ref="C1148:I1148"/>
    <mergeCell ref="C431:I431"/>
    <mergeCell ref="M1150:N1150"/>
    <mergeCell ref="M1421:N1421"/>
    <mergeCell ref="C2307:O2307"/>
    <mergeCell ref="C285:C291"/>
    <mergeCell ref="M1134:N1134"/>
    <mergeCell ref="L1297:L1299"/>
    <mergeCell ref="M1432:N1432"/>
    <mergeCell ref="C414:I414"/>
    <mergeCell ref="H491:I491"/>
    <mergeCell ref="M250:N250"/>
    <mergeCell ref="M408:N408"/>
    <mergeCell ref="J854:K854"/>
    <mergeCell ref="C145:I145"/>
    <mergeCell ref="M619:N619"/>
    <mergeCell ref="L1204:L1205"/>
    <mergeCell ref="M1021:O1022"/>
    <mergeCell ref="M708:N708"/>
    <mergeCell ref="D1476:K1476"/>
    <mergeCell ref="C477:F477"/>
    <mergeCell ref="C670:O672"/>
    <mergeCell ref="O656:O658"/>
    <mergeCell ref="M157:N157"/>
    <mergeCell ref="C622:N622"/>
    <mergeCell ref="D749:K749"/>
    <mergeCell ref="C957:J957"/>
    <mergeCell ref="M315:N315"/>
    <mergeCell ref="M1067:N1067"/>
    <mergeCell ref="C1365:O1365"/>
    <mergeCell ref="C959:J959"/>
    <mergeCell ref="C952:O954"/>
    <mergeCell ref="D195:K196"/>
    <mergeCell ref="O1023:O1025"/>
    <mergeCell ref="D291:K291"/>
    <mergeCell ref="C222:J222"/>
    <mergeCell ref="M974:N974"/>
    <mergeCell ref="C1094:O1095"/>
    <mergeCell ref="C1239:I1239"/>
    <mergeCell ref="C1096:O1097"/>
    <mergeCell ref="L743:O744"/>
    <mergeCell ref="M581:N581"/>
    <mergeCell ref="M471:M473"/>
    <mergeCell ref="J212:K212"/>
    <mergeCell ref="M213:N213"/>
    <mergeCell ref="O1114:O1116"/>
    <mergeCell ref="D563:K563"/>
    <mergeCell ref="M2153:N2153"/>
    <mergeCell ref="L2125:L2126"/>
    <mergeCell ref="C1786:O1788"/>
    <mergeCell ref="M1965:N1965"/>
    <mergeCell ref="D377:K377"/>
    <mergeCell ref="C1604:I1604"/>
    <mergeCell ref="C1158:I1158"/>
    <mergeCell ref="M1753:O1754"/>
    <mergeCell ref="J949:K949"/>
    <mergeCell ref="C1136:O1138"/>
    <mergeCell ref="C437:N437"/>
    <mergeCell ref="C417:O419"/>
    <mergeCell ref="D668:L668"/>
    <mergeCell ref="C432:I432"/>
    <mergeCell ref="C1332:I1332"/>
    <mergeCell ref="H490:I490"/>
    <mergeCell ref="M407:N407"/>
    <mergeCell ref="M1140:N1140"/>
    <mergeCell ref="D1847:K1848"/>
    <mergeCell ref="M2069:N2069"/>
    <mergeCell ref="M1606:N1606"/>
    <mergeCell ref="D1296:K1296"/>
    <mergeCell ref="C1439:I1439"/>
    <mergeCell ref="M1614:N1614"/>
    <mergeCell ref="D1218:L1218"/>
    <mergeCell ref="L1386:L1387"/>
    <mergeCell ref="C1515:I1515"/>
    <mergeCell ref="C2149:O2151"/>
    <mergeCell ref="C1808:I1808"/>
    <mergeCell ref="M1768:N1768"/>
    <mergeCell ref="C1899:I1899"/>
    <mergeCell ref="C25:O27"/>
    <mergeCell ref="C343:N343"/>
    <mergeCell ref="C950:G950"/>
    <mergeCell ref="D1204:K1204"/>
    <mergeCell ref="M121:N121"/>
    <mergeCell ref="C617:I617"/>
    <mergeCell ref="C737:E737"/>
    <mergeCell ref="M759:N759"/>
    <mergeCell ref="C1985:I1985"/>
    <mergeCell ref="N471:N473"/>
    <mergeCell ref="M1066:N1066"/>
    <mergeCell ref="M332:N332"/>
    <mergeCell ref="C496:J496"/>
    <mergeCell ref="C345:N345"/>
    <mergeCell ref="J1775:K1775"/>
    <mergeCell ref="C682:J682"/>
    <mergeCell ref="C1971:O1973"/>
    <mergeCell ref="H1590:I1590"/>
    <mergeCell ref="C987:N987"/>
    <mergeCell ref="C29:G29"/>
    <mergeCell ref="C783:O785"/>
    <mergeCell ref="C385:F385"/>
    <mergeCell ref="M1891:N1891"/>
    <mergeCell ref="M63:N63"/>
    <mergeCell ref="M1790:N1790"/>
    <mergeCell ref="D656:K657"/>
    <mergeCell ref="H1226:I1226"/>
    <mergeCell ref="M1149:N1149"/>
    <mergeCell ref="M432:N432"/>
    <mergeCell ref="M1143:N1143"/>
    <mergeCell ref="C590:J590"/>
    <mergeCell ref="H1682:I1682"/>
    <mergeCell ref="C7:C13"/>
    <mergeCell ref="C2379:O2379"/>
    <mergeCell ref="C31:G31"/>
    <mergeCell ref="C514:I514"/>
    <mergeCell ref="C1704:I1704"/>
    <mergeCell ref="J1679:K1679"/>
    <mergeCell ref="C1698:I1698"/>
    <mergeCell ref="C2145:G2145"/>
    <mergeCell ref="C673:G673"/>
    <mergeCell ref="D760:L760"/>
    <mergeCell ref="M779:N779"/>
    <mergeCell ref="M1534:N1534"/>
    <mergeCell ref="M1077:N1077"/>
    <mergeCell ref="M1715:N1715"/>
    <mergeCell ref="M45:N45"/>
    <mergeCell ref="C1875:J1875"/>
    <mergeCell ref="M1533:N1533"/>
    <mergeCell ref="J1681:K1681"/>
    <mergeCell ref="C972:I972"/>
    <mergeCell ref="C1765:O1765"/>
    <mergeCell ref="M47:N47"/>
    <mergeCell ref="C427:N427"/>
    <mergeCell ref="H857:I857"/>
    <mergeCell ref="M2173:N2173"/>
    <mergeCell ref="M774:N774"/>
    <mergeCell ref="C1895:O1897"/>
    <mergeCell ref="C974:I974"/>
    <mergeCell ref="L2127:L2129"/>
    <mergeCell ref="K1927:O1928"/>
    <mergeCell ref="C1033:O1033"/>
    <mergeCell ref="C1638:O1638"/>
    <mergeCell ref="D1573:K1573"/>
    <mergeCell ref="C2356:I2356"/>
    <mergeCell ref="C410:O412"/>
    <mergeCell ref="C1330:I1330"/>
    <mergeCell ref="M1428:N1428"/>
    <mergeCell ref="D392:L392"/>
    <mergeCell ref="D1662:K1663"/>
    <mergeCell ref="D2031:K2031"/>
    <mergeCell ref="C2355:I2355"/>
    <mergeCell ref="D1568:K1568"/>
    <mergeCell ref="D2127:K2128"/>
    <mergeCell ref="M1159:N1159"/>
    <mergeCell ref="M1430:N1430"/>
    <mergeCell ref="M1588:N1588"/>
    <mergeCell ref="C1167:I1167"/>
    <mergeCell ref="M1131:N1131"/>
    <mergeCell ref="J2332:K2332"/>
    <mergeCell ref="C1608:O1610"/>
    <mergeCell ref="D1113:K1113"/>
    <mergeCell ref="M406:N406"/>
    <mergeCell ref="C646:E646"/>
    <mergeCell ref="C2335:O2337"/>
    <mergeCell ref="N1388:N1390"/>
    <mergeCell ref="C1042:G1042"/>
    <mergeCell ref="C1311:O1313"/>
    <mergeCell ref="J2333:K2333"/>
    <mergeCell ref="C428:O430"/>
    <mergeCell ref="C1498:G1498"/>
    <mergeCell ref="H1224:I1224"/>
    <mergeCell ref="M1604:N1604"/>
    <mergeCell ref="D560:K560"/>
    <mergeCell ref="C1341:I1341"/>
    <mergeCell ref="M422:N422"/>
    <mergeCell ref="C67:N67"/>
    <mergeCell ref="C69:N69"/>
    <mergeCell ref="M145:N145"/>
    <mergeCell ref="H676:I676"/>
    <mergeCell ref="M2263:N2263"/>
    <mergeCell ref="H213:I213"/>
    <mergeCell ref="M2257:N2257"/>
    <mergeCell ref="M147:N147"/>
    <mergeCell ref="M1504:N1504"/>
    <mergeCell ref="C527:N527"/>
    <mergeCell ref="C507:O509"/>
    <mergeCell ref="D1940:K1940"/>
    <mergeCell ref="H215:I215"/>
    <mergeCell ref="C1873:J1873"/>
    <mergeCell ref="M1477:O1478"/>
    <mergeCell ref="M1531:N1531"/>
    <mergeCell ref="C1416:J1416"/>
    <mergeCell ref="C1697:I1697"/>
    <mergeCell ref="L928:L929"/>
    <mergeCell ref="C1731:O1731"/>
    <mergeCell ref="C1874:J1874"/>
    <mergeCell ref="C2257:I2257"/>
    <mergeCell ref="C633:O633"/>
    <mergeCell ref="H1040:I1040"/>
    <mergeCell ref="M2248:N2248"/>
    <mergeCell ref="M330:N330"/>
    <mergeCell ref="C503:I503"/>
    <mergeCell ref="C1981:I1981"/>
    <mergeCell ref="C1958:G1958"/>
    <mergeCell ref="M890:N890"/>
    <mergeCell ref="D1658:K1658"/>
    <mergeCell ref="C493:O495"/>
    <mergeCell ref="D99:K99"/>
    <mergeCell ref="J2051:K2051"/>
    <mergeCell ref="D1297:K1298"/>
    <mergeCell ref="C1658:C1664"/>
    <mergeCell ref="M301:N301"/>
    <mergeCell ref="D746:K746"/>
    <mergeCell ref="C279:E279"/>
    <mergeCell ref="K1012:O1013"/>
    <mergeCell ref="D1202:K1202"/>
    <mergeCell ref="D1755:K1756"/>
    <mergeCell ref="M1064:N1064"/>
    <mergeCell ref="M309:N309"/>
    <mergeCell ref="C1975:I1975"/>
    <mergeCell ref="C1258:I1258"/>
    <mergeCell ref="M239:N239"/>
    <mergeCell ref="C122:G122"/>
    <mergeCell ref="C144:I144"/>
    <mergeCell ref="O195:O197"/>
    <mergeCell ref="C1974:I1974"/>
    <mergeCell ref="M1239:N1239"/>
    <mergeCell ref="D1036:L1036"/>
    <mergeCell ref="M1966:N1966"/>
    <mergeCell ref="O747:O749"/>
    <mergeCell ref="D101:K101"/>
    <mergeCell ref="C591:J591"/>
    <mergeCell ref="C1338:I1338"/>
    <mergeCell ref="M103:M105"/>
    <mergeCell ref="C156:I156"/>
    <mergeCell ref="O1662:O1664"/>
    <mergeCell ref="L654:L655"/>
    <mergeCell ref="M498:N498"/>
    <mergeCell ref="M674:N674"/>
    <mergeCell ref="C2364:I2364"/>
    <mergeCell ref="N11:N13"/>
    <mergeCell ref="H1680:I1680"/>
    <mergeCell ref="M1781:N1781"/>
    <mergeCell ref="M2333:N2333"/>
    <mergeCell ref="D194:K194"/>
    <mergeCell ref="L1753:L1754"/>
    <mergeCell ref="C857:G857"/>
    <mergeCell ref="C2239:G2239"/>
    <mergeCell ref="C123:G123"/>
    <mergeCell ref="C2217:C2223"/>
    <mergeCell ref="C2241:G2241"/>
    <mergeCell ref="O561:O563"/>
    <mergeCell ref="C422:I422"/>
    <mergeCell ref="C2330:G2330"/>
    <mergeCell ref="H307:I307"/>
    <mergeCell ref="C1960:O1962"/>
    <mergeCell ref="M224:N224"/>
    <mergeCell ref="C424:I424"/>
    <mergeCell ref="J1132:K1132"/>
    <mergeCell ref="M232:N232"/>
    <mergeCell ref="C612:N612"/>
    <mergeCell ref="M1168:N1168"/>
    <mergeCell ref="C2079:I2079"/>
    <mergeCell ref="C607:I607"/>
    <mergeCell ref="C1966:J1966"/>
    <mergeCell ref="J1134:K1134"/>
    <mergeCell ref="M158:N158"/>
    <mergeCell ref="C518:O520"/>
    <mergeCell ref="M2276:N2276"/>
    <mergeCell ref="M489:N489"/>
    <mergeCell ref="C1715:I1715"/>
    <mergeCell ref="H28:I28"/>
    <mergeCell ref="C1955:G1955"/>
    <mergeCell ref="D1019:K1019"/>
    <mergeCell ref="D302:L302"/>
    <mergeCell ref="M881:N881"/>
    <mergeCell ref="D932:K932"/>
    <mergeCell ref="C1075:I1075"/>
    <mergeCell ref="M469:O470"/>
    <mergeCell ref="M156:N156"/>
    <mergeCell ref="D1021:K1021"/>
    <mergeCell ref="C960:J960"/>
    <mergeCell ref="C1231:J1231"/>
    <mergeCell ref="C1682:G1682"/>
    <mergeCell ref="M883:N883"/>
    <mergeCell ref="C497:J497"/>
    <mergeCell ref="M155:N155"/>
    <mergeCell ref="C1243:O1245"/>
    <mergeCell ref="M1339:N1339"/>
    <mergeCell ref="M1515:N1515"/>
    <mergeCell ref="C1706:I1706"/>
    <mergeCell ref="K278:O279"/>
    <mergeCell ref="C1701:O1703"/>
    <mergeCell ref="M609:N609"/>
    <mergeCell ref="C1520:I1520"/>
    <mergeCell ref="M943:N943"/>
    <mergeCell ref="C1522:I1522"/>
    <mergeCell ref="C1263:N1263"/>
    <mergeCell ref="D833:K833"/>
    <mergeCell ref="C177:O178"/>
    <mergeCell ref="M1337:N1337"/>
    <mergeCell ref="C467:C473"/>
    <mergeCell ref="C491:G491"/>
    <mergeCell ref="D13:K13"/>
    <mergeCell ref="C375:C381"/>
    <mergeCell ref="C2198:O2198"/>
    <mergeCell ref="D747:K748"/>
    <mergeCell ref="C555:O555"/>
    <mergeCell ref="C340:I340"/>
    <mergeCell ref="C707:I707"/>
    <mergeCell ref="D2309:K2309"/>
    <mergeCell ref="M1995:N1995"/>
    <mergeCell ref="N561:N563"/>
    <mergeCell ref="C741:O741"/>
    <mergeCell ref="C435:N435"/>
    <mergeCell ref="C213:G213"/>
    <mergeCell ref="D2311:K2311"/>
    <mergeCell ref="M1866:N1866"/>
    <mergeCell ref="C1162:N1162"/>
    <mergeCell ref="C191:C197"/>
    <mergeCell ref="M222:N222"/>
    <mergeCell ref="M223:N223"/>
    <mergeCell ref="M1315:N1315"/>
    <mergeCell ref="M1309:N1309"/>
    <mergeCell ref="M249:N249"/>
    <mergeCell ref="C311:O313"/>
    <mergeCell ref="N747:N749"/>
    <mergeCell ref="C1261:N1261"/>
    <mergeCell ref="C175:O176"/>
    <mergeCell ref="H2050:I2050"/>
    <mergeCell ref="C958:J958"/>
    <mergeCell ref="C1988:N1988"/>
    <mergeCell ref="C1680:G1680"/>
    <mergeCell ref="M2238:N2238"/>
    <mergeCell ref="C2293:O2294"/>
    <mergeCell ref="C2340:J2340"/>
    <mergeCell ref="C689:I689"/>
    <mergeCell ref="H766:I766"/>
    <mergeCell ref="H309:I309"/>
    <mergeCell ref="D1390:K1390"/>
    <mergeCell ref="M1569:O1570"/>
    <mergeCell ref="M683:N683"/>
    <mergeCell ref="H855:I855"/>
    <mergeCell ref="M226:N226"/>
    <mergeCell ref="M956:N956"/>
    <mergeCell ref="D1846:K1846"/>
    <mergeCell ref="C1918:O1919"/>
    <mergeCell ref="C420:I420"/>
    <mergeCell ref="M1708:N1708"/>
    <mergeCell ref="M983:N983"/>
    <mergeCell ref="M1596:N1596"/>
    <mergeCell ref="C2058:J2058"/>
    <mergeCell ref="C1324:J1324"/>
    <mergeCell ref="O2032:O2034"/>
    <mergeCell ref="C1644:O1645"/>
    <mergeCell ref="J396:K396"/>
    <mergeCell ref="M984:N984"/>
    <mergeCell ref="J398:K398"/>
    <mergeCell ref="D2325:L2325"/>
    <mergeCell ref="C583:O585"/>
    <mergeCell ref="J1588:K1588"/>
    <mergeCell ref="M1612:N1612"/>
    <mergeCell ref="C2049:G2049"/>
    <mergeCell ref="M2070:N2070"/>
    <mergeCell ref="O2313:O2315"/>
    <mergeCell ref="C1612:I1612"/>
    <mergeCell ref="L285:O286"/>
    <mergeCell ref="C39:J39"/>
    <mergeCell ref="J1957:K1957"/>
    <mergeCell ref="M1241:N1241"/>
    <mergeCell ref="C329:I329"/>
    <mergeCell ref="M252:N252"/>
    <mergeCell ref="C306:G306"/>
    <mergeCell ref="C205:O205"/>
    <mergeCell ref="H214:I214"/>
    <mergeCell ref="M2331:N2331"/>
    <mergeCell ref="C2338:J2338"/>
    <mergeCell ref="H397:I397"/>
    <mergeCell ref="M511:N511"/>
    <mergeCell ref="M54:N54"/>
    <mergeCell ref="C389:O389"/>
    <mergeCell ref="C678:O680"/>
    <mergeCell ref="J2146:K2146"/>
    <mergeCell ref="M1859:N1859"/>
    <mergeCell ref="M2157:N2157"/>
    <mergeCell ref="C83:O84"/>
    <mergeCell ref="C1590:G1590"/>
    <mergeCell ref="D654:K654"/>
    <mergeCell ref="D191:K191"/>
    <mergeCell ref="M972:N972"/>
    <mergeCell ref="H1774:I1774"/>
    <mergeCell ref="M1875:N1875"/>
    <mergeCell ref="C2274:I2274"/>
    <mergeCell ref="C1513:I1513"/>
    <mergeCell ref="M1697:N1697"/>
    <mergeCell ref="M1968:N1968"/>
    <mergeCell ref="C1124:O1124"/>
    <mergeCell ref="C1956:G1956"/>
    <mergeCell ref="C1807:I1807"/>
    <mergeCell ref="M2266:N2266"/>
    <mergeCell ref="H1133:I1133"/>
    <mergeCell ref="C2153:J2153"/>
    <mergeCell ref="C331:I331"/>
    <mergeCell ref="J1225:K1225"/>
    <mergeCell ref="J1496:K1496"/>
    <mergeCell ref="C1410:O1412"/>
    <mergeCell ref="D1951:L1951"/>
    <mergeCell ref="N2032:N2034"/>
    <mergeCell ref="C2154:J2154"/>
    <mergeCell ref="M618:N618"/>
    <mergeCell ref="M1984:N1984"/>
    <mergeCell ref="C794:O796"/>
    <mergeCell ref="C769:O771"/>
    <mergeCell ref="J581:K581"/>
    <mergeCell ref="C600:I600"/>
    <mergeCell ref="M1074:N1074"/>
    <mergeCell ref="M1408:N1408"/>
    <mergeCell ref="C1499:G1499"/>
    <mergeCell ref="K1468:O1469"/>
    <mergeCell ref="C1291:O1291"/>
    <mergeCell ref="C2084:O2086"/>
    <mergeCell ref="H1866:I1866"/>
    <mergeCell ref="D745:K745"/>
    <mergeCell ref="C1108:O1108"/>
    <mergeCell ref="C580:G580"/>
    <mergeCell ref="J1955:K1955"/>
    <mergeCell ref="D2218:K2218"/>
    <mergeCell ref="C2008:O2008"/>
    <mergeCell ref="M2219:O2220"/>
    <mergeCell ref="C2247:J2247"/>
    <mergeCell ref="D1020:K1020"/>
    <mergeCell ref="H2333:I2333"/>
    <mergeCell ref="M1679:N1679"/>
    <mergeCell ref="D1938:K1939"/>
    <mergeCell ref="C2171:I2171"/>
    <mergeCell ref="M1076:N1076"/>
    <mergeCell ref="C500:O502"/>
    <mergeCell ref="D1844:K1844"/>
    <mergeCell ref="J490:K490"/>
    <mergeCell ref="C691:I691"/>
    <mergeCell ref="M1681:N1681"/>
    <mergeCell ref="C2359:N2359"/>
    <mergeCell ref="C1721:N1721"/>
    <mergeCell ref="N1297:N1299"/>
    <mergeCell ref="C1406:G1406"/>
    <mergeCell ref="M949:N949"/>
    <mergeCell ref="C1642:O1643"/>
    <mergeCell ref="C2028:C2034"/>
    <mergeCell ref="C1780:J1780"/>
    <mergeCell ref="C1407:G1407"/>
    <mergeCell ref="L557:O558"/>
    <mergeCell ref="M789:N789"/>
    <mergeCell ref="H2238:I2238"/>
    <mergeCell ref="J2052:K2052"/>
    <mergeCell ref="C753:F753"/>
    <mergeCell ref="C2012:O2013"/>
    <mergeCell ref="C1368:O1369"/>
    <mergeCell ref="M1993:N1993"/>
    <mergeCell ref="L1938:L1940"/>
    <mergeCell ref="C2014:O2015"/>
    <mergeCell ref="J580:K580"/>
    <mergeCell ref="C599:I599"/>
    <mergeCell ref="C2087:I2087"/>
    <mergeCell ref="M2364:N2364"/>
    <mergeCell ref="D473:K473"/>
    <mergeCell ref="M2155:N2155"/>
    <mergeCell ref="C2385:O2386"/>
    <mergeCell ref="O1297:O1299"/>
    <mergeCell ref="C269:O270"/>
    <mergeCell ref="C2346:I2346"/>
    <mergeCell ref="M2366:N2366"/>
    <mergeCell ref="M579:N579"/>
    <mergeCell ref="M850:N850"/>
    <mergeCell ref="M1605:N1605"/>
    <mergeCell ref="M2061:N2061"/>
    <mergeCell ref="J2331:K2331"/>
    <mergeCell ref="C2380:O2380"/>
    <mergeCell ref="M1112:O1113"/>
    <mergeCell ref="L2313:L2315"/>
    <mergeCell ref="M879:N879"/>
    <mergeCell ref="J1589:K1589"/>
    <mergeCell ref="L2219:L2220"/>
    <mergeCell ref="C1152:O1154"/>
    <mergeCell ref="C2062:J2062"/>
    <mergeCell ref="C674:G674"/>
    <mergeCell ref="M1316:N1316"/>
    <mergeCell ref="H1864:I1864"/>
    <mergeCell ref="M2079:N2079"/>
    <mergeCell ref="M1324:N1324"/>
    <mergeCell ref="D2313:K2314"/>
    <mergeCell ref="H489:I489"/>
    <mergeCell ref="C1485:F1485"/>
    <mergeCell ref="J2050:K2050"/>
    <mergeCell ref="M1774:N1774"/>
    <mergeCell ref="H675:I675"/>
  </mergeCells>
  <printOptions horizontalCentered="1" verticalCentered="1"/>
  <pageMargins left="0.11811023622047249" right="0.11811023622047249" top="0.15748031496062989" bottom="0.15748031496062989" header="0" footer="0"/>
  <pageSetup scale="58" fitToHeight="0" orientation="portrait" r:id="rId1"/>
  <rowBreaks count="25" manualBreakCount="25">
    <brk id="94" max="16383" man="1"/>
    <brk id="186" max="16383" man="1"/>
    <brk id="280" max="16383" man="1"/>
    <brk id="370" max="16383" man="1"/>
    <brk id="462" max="16383" man="1"/>
    <brk id="552" max="16383" man="1"/>
    <brk id="647" max="16383" man="1"/>
    <brk id="738" max="16383" man="1"/>
    <brk id="828" max="16383" man="1"/>
    <brk id="921" max="16383" man="1"/>
    <brk id="1014" max="16383" man="1"/>
    <brk id="1105" max="16383" man="1"/>
    <brk id="1197" max="16383" man="1"/>
    <brk id="1288" max="16383" man="1"/>
    <brk id="1379" max="16383" man="1"/>
    <brk id="1470" max="16383" man="1"/>
    <brk id="1562" max="16383" man="1"/>
    <brk id="1653" max="16383" man="1"/>
    <brk id="1746" max="16383" man="1"/>
    <brk id="1838" max="16383" man="1"/>
    <brk id="1929" max="16383" man="1"/>
    <brk id="2023" max="16383" man="1"/>
    <brk id="2118" max="16383" man="1"/>
    <brk id="2212" max="16383" man="1"/>
    <brk id="23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4"/>
  <sheetViews>
    <sheetView showGridLines="0" topLeftCell="A25" workbookViewId="0">
      <selection activeCell="I13" sqref="I13"/>
    </sheetView>
  </sheetViews>
  <sheetFormatPr baseColWidth="10" defaultColWidth="9.109375" defaultRowHeight="13.2" x14ac:dyDescent="0.25"/>
  <cols>
    <col min="1" max="1" width="58" customWidth="1"/>
    <col min="2" max="2" width="14" customWidth="1"/>
    <col min="3" max="4" width="16" customWidth="1"/>
    <col min="5" max="5" width="14" customWidth="1"/>
    <col min="6" max="6" width="18" customWidth="1"/>
    <col min="7" max="7" width="40" customWidth="1"/>
  </cols>
  <sheetData>
    <row r="1" spans="1:7" ht="26.1" customHeight="1" x14ac:dyDescent="0.25">
      <c r="A1" s="434" t="s">
        <v>241</v>
      </c>
      <c r="B1" s="429"/>
      <c r="C1" s="429"/>
      <c r="D1" s="429"/>
      <c r="E1" s="429"/>
      <c r="F1" s="429"/>
      <c r="G1" s="429"/>
    </row>
    <row r="2" spans="1:7" ht="30" customHeight="1" x14ac:dyDescent="0.25">
      <c r="A2" s="436" t="s">
        <v>242</v>
      </c>
      <c r="B2" s="429"/>
      <c r="C2" s="429"/>
      <c r="D2" s="429"/>
      <c r="E2" s="429"/>
      <c r="F2" s="429"/>
      <c r="G2" s="429"/>
    </row>
    <row r="4" spans="1:7" x14ac:dyDescent="0.25">
      <c r="A4" s="193" t="s">
        <v>243</v>
      </c>
      <c r="B4" s="435"/>
      <c r="C4" s="426"/>
      <c r="D4" s="426"/>
      <c r="E4" s="427"/>
      <c r="F4" s="268">
        <f>'PRESUPUESTO OFICIAL (Entidad)'!K55</f>
        <v>42903088</v>
      </c>
      <c r="G4" s="219" t="s">
        <v>244</v>
      </c>
    </row>
    <row r="6" spans="1:7" x14ac:dyDescent="0.25">
      <c r="A6" s="428" t="s">
        <v>245</v>
      </c>
      <c r="B6" s="429"/>
      <c r="C6" s="429"/>
      <c r="D6" s="429"/>
      <c r="E6" s="429"/>
      <c r="F6" s="429"/>
      <c r="G6" s="429"/>
    </row>
    <row r="7" spans="1:7" ht="25.5" customHeight="1" x14ac:dyDescent="0.25">
      <c r="A7" s="194" t="s">
        <v>246</v>
      </c>
      <c r="B7" s="194" t="s">
        <v>247</v>
      </c>
      <c r="C7" s="194" t="s">
        <v>248</v>
      </c>
      <c r="D7" s="194" t="s">
        <v>249</v>
      </c>
      <c r="E7" s="194" t="s">
        <v>250</v>
      </c>
      <c r="F7" s="194" t="s">
        <v>251</v>
      </c>
      <c r="G7" s="194" t="s">
        <v>252</v>
      </c>
    </row>
    <row r="8" spans="1:7" x14ac:dyDescent="0.25">
      <c r="A8" s="195" t="s">
        <v>253</v>
      </c>
    </row>
    <row r="9" spans="1:7" ht="30" customHeight="1" x14ac:dyDescent="0.25">
      <c r="A9" s="218" t="s">
        <v>254</v>
      </c>
      <c r="B9" s="192" t="s">
        <v>255</v>
      </c>
      <c r="C9" s="269">
        <v>1</v>
      </c>
      <c r="D9" s="271">
        <v>3200000</v>
      </c>
      <c r="E9" s="197">
        <v>0.3</v>
      </c>
      <c r="F9" s="270">
        <f>C9*D9*E9</f>
        <v>960000</v>
      </c>
      <c r="G9" s="218" t="s">
        <v>256</v>
      </c>
    </row>
    <row r="10" spans="1:7" ht="30" customHeight="1" x14ac:dyDescent="0.25">
      <c r="A10" s="218" t="s">
        <v>257</v>
      </c>
      <c r="B10" s="192" t="s">
        <v>255</v>
      </c>
      <c r="C10" s="269">
        <v>1</v>
      </c>
      <c r="D10" s="271">
        <v>2600000</v>
      </c>
      <c r="E10" s="197">
        <v>0.5</v>
      </c>
      <c r="F10" s="270">
        <f>C10*D10*E10</f>
        <v>1300000</v>
      </c>
      <c r="G10" s="218" t="s">
        <v>256</v>
      </c>
    </row>
    <row r="11" spans="1:7" ht="30" customHeight="1" x14ac:dyDescent="0.25">
      <c r="A11" s="218" t="s">
        <v>258</v>
      </c>
      <c r="B11" s="192" t="s">
        <v>255</v>
      </c>
      <c r="C11" s="269">
        <v>1</v>
      </c>
      <c r="D11" s="271">
        <v>2300000</v>
      </c>
      <c r="E11" s="197">
        <v>1</v>
      </c>
      <c r="F11" s="270">
        <f>C11*D11*E11-APU!O975*'PRESUPUESTO OFICIAL (Entidad)'!I28</f>
        <v>0</v>
      </c>
      <c r="G11" s="218" t="s">
        <v>259</v>
      </c>
    </row>
    <row r="12" spans="1:7" x14ac:dyDescent="0.25">
      <c r="A12" s="195" t="s">
        <v>260</v>
      </c>
      <c r="D12" s="277"/>
    </row>
    <row r="13" spans="1:7" ht="30" customHeight="1" x14ac:dyDescent="0.25">
      <c r="A13" s="218" t="s">
        <v>261</v>
      </c>
      <c r="B13" s="192" t="s">
        <v>22</v>
      </c>
      <c r="C13" s="269">
        <v>1</v>
      </c>
      <c r="D13" s="271">
        <v>778260</v>
      </c>
      <c r="E13" s="197"/>
      <c r="F13" s="270">
        <f>C13*D13</f>
        <v>778260</v>
      </c>
      <c r="G13" s="218"/>
    </row>
    <row r="14" spans="1:7" ht="18" customHeight="1" x14ac:dyDescent="0.25">
      <c r="A14" s="218" t="s">
        <v>262</v>
      </c>
      <c r="B14" s="192" t="s">
        <v>255</v>
      </c>
      <c r="C14" s="269">
        <v>1</v>
      </c>
      <c r="D14" s="271">
        <v>120000</v>
      </c>
      <c r="E14" s="197"/>
      <c r="F14" s="270">
        <f>C14*D14</f>
        <v>120000</v>
      </c>
      <c r="G14" s="218"/>
    </row>
    <row r="15" spans="1:7" ht="18" customHeight="1" x14ac:dyDescent="0.25">
      <c r="A15" s="218" t="s">
        <v>263</v>
      </c>
      <c r="B15" s="192" t="s">
        <v>22</v>
      </c>
      <c r="C15" s="269">
        <v>1</v>
      </c>
      <c r="D15" s="271">
        <v>120000</v>
      </c>
      <c r="E15" s="197"/>
      <c r="F15" s="270">
        <f>C15*D15</f>
        <v>120000</v>
      </c>
      <c r="G15" s="218"/>
    </row>
    <row r="16" spans="1:7" ht="18" customHeight="1" x14ac:dyDescent="0.25">
      <c r="A16" s="218" t="s">
        <v>264</v>
      </c>
      <c r="B16" s="192" t="s">
        <v>22</v>
      </c>
      <c r="C16" s="269">
        <v>1</v>
      </c>
      <c r="D16" s="271">
        <f>F16</f>
        <v>128526</v>
      </c>
      <c r="E16" s="197"/>
      <c r="F16" s="270">
        <f>'PRESUPUESTO OFICIAL (Entidad)'!K57-SUM(F9:F11)-SUM(F13:F15)-SUM(F18:F22)</f>
        <v>128526</v>
      </c>
      <c r="G16" s="218"/>
    </row>
    <row r="17" spans="1:7" ht="30" customHeight="1" x14ac:dyDescent="0.25">
      <c r="A17" s="195" t="s">
        <v>265</v>
      </c>
    </row>
    <row r="18" spans="1:7" ht="18" customHeight="1" x14ac:dyDescent="0.25">
      <c r="A18" s="218" t="s">
        <v>266</v>
      </c>
      <c r="B18" s="192" t="s">
        <v>267</v>
      </c>
      <c r="C18" s="276">
        <f>'PRESUPUESTO OFICIAL (Entidad)'!$K$64</f>
        <v>54562808</v>
      </c>
      <c r="D18" s="271"/>
      <c r="E18" s="272">
        <v>0.02</v>
      </c>
      <c r="F18" s="270">
        <f>ROUND(C18*E18,0)</f>
        <v>1091256</v>
      </c>
      <c r="G18" s="218"/>
    </row>
    <row r="19" spans="1:7" ht="18" customHeight="1" x14ac:dyDescent="0.25">
      <c r="A19" s="218" t="s">
        <v>268</v>
      </c>
      <c r="B19" s="192" t="s">
        <v>267</v>
      </c>
      <c r="C19" s="276">
        <f>'PRESUPUESTO OFICIAL (Entidad)'!$K$64</f>
        <v>54562808</v>
      </c>
      <c r="D19" s="271"/>
      <c r="E19" s="272">
        <v>0.01</v>
      </c>
      <c r="F19" s="270">
        <f>ROUND(C19*E19,0)</f>
        <v>545628</v>
      </c>
      <c r="G19" s="218"/>
    </row>
    <row r="20" spans="1:7" ht="18" customHeight="1" x14ac:dyDescent="0.25">
      <c r="A20" s="218" t="s">
        <v>269</v>
      </c>
      <c r="B20" s="192" t="s">
        <v>267</v>
      </c>
      <c r="C20" s="276">
        <f>'PRESUPUESTO OFICIAL (Entidad)'!$K$64</f>
        <v>54562808</v>
      </c>
      <c r="D20" s="271"/>
      <c r="E20" s="272">
        <v>0.02</v>
      </c>
      <c r="F20" s="270">
        <f>ROUND(C20*E20,0)</f>
        <v>1091256</v>
      </c>
      <c r="G20" s="218"/>
    </row>
    <row r="21" spans="1:7" ht="18" customHeight="1" x14ac:dyDescent="0.25">
      <c r="A21" s="218" t="s">
        <v>270</v>
      </c>
      <c r="B21" s="192" t="s">
        <v>267</v>
      </c>
      <c r="C21" s="276">
        <f>'PRESUPUESTO OFICIAL (Entidad)'!$K$64</f>
        <v>54562808</v>
      </c>
      <c r="D21" s="271"/>
      <c r="E21" s="272">
        <v>0.02</v>
      </c>
      <c r="F21" s="270">
        <f>ROUND(C21*E21,0)</f>
        <v>1091256</v>
      </c>
      <c r="G21" s="218"/>
    </row>
    <row r="22" spans="1:7" ht="18" customHeight="1" x14ac:dyDescent="0.25">
      <c r="A22" s="218" t="s">
        <v>271</v>
      </c>
      <c r="B22" s="192" t="s">
        <v>267</v>
      </c>
      <c r="C22" s="276">
        <f>'PRESUPUESTO OFICIAL (Entidad)'!$K$64</f>
        <v>54562808</v>
      </c>
      <c r="D22" s="271"/>
      <c r="E22" s="272">
        <v>0.05</v>
      </c>
      <c r="F22" s="270">
        <f>ROUND(C22*E22,0)</f>
        <v>2728140</v>
      </c>
      <c r="G22" s="218"/>
    </row>
    <row r="23" spans="1:7" x14ac:dyDescent="0.25">
      <c r="A23" s="198" t="s">
        <v>272</v>
      </c>
      <c r="B23" s="217"/>
      <c r="C23" s="217"/>
      <c r="D23" s="217"/>
      <c r="E23" s="273">
        <f>'PRESUPUESTO OFICIAL (Entidad)'!K68</f>
        <v>0.23201877683023656</v>
      </c>
      <c r="F23" s="274">
        <f>SUM(F9:F11)+SUM(F13:F16)+SUM(F18:F22)</f>
        <v>9954322</v>
      </c>
      <c r="G23" s="217"/>
    </row>
    <row r="25" spans="1:7" x14ac:dyDescent="0.25">
      <c r="A25" s="428" t="s">
        <v>273</v>
      </c>
      <c r="B25" s="429"/>
      <c r="C25" s="429"/>
      <c r="D25" s="429"/>
      <c r="E25" s="429"/>
      <c r="F25" s="429"/>
      <c r="G25" s="429"/>
    </row>
    <row r="26" spans="1:7" ht="18" customHeight="1" x14ac:dyDescent="0.25">
      <c r="A26" s="218" t="s">
        <v>274</v>
      </c>
      <c r="B26" s="192"/>
      <c r="C26" s="276">
        <f>F4</f>
        <v>42903088</v>
      </c>
      <c r="D26" s="271"/>
      <c r="E26" s="272">
        <f>'PRESUPUESTO OFICIAL (Entidad)'!K69</f>
        <v>0.01</v>
      </c>
      <c r="F26" s="270">
        <f>'PRESUPUESTO OFICIAL (Entidad)'!K58</f>
        <v>429031</v>
      </c>
      <c r="G26" s="218"/>
    </row>
    <row r="28" spans="1:7" x14ac:dyDescent="0.25">
      <c r="A28" s="428" t="s">
        <v>275</v>
      </c>
      <c r="B28" s="429"/>
      <c r="C28" s="429"/>
      <c r="D28" s="429"/>
      <c r="E28" s="429"/>
      <c r="F28" s="429"/>
      <c r="G28" s="429"/>
    </row>
    <row r="29" spans="1:7" ht="18" customHeight="1" x14ac:dyDescent="0.25">
      <c r="A29" s="218" t="s">
        <v>276</v>
      </c>
      <c r="B29" s="192"/>
      <c r="C29" s="276">
        <f>F4</f>
        <v>42903088</v>
      </c>
      <c r="D29" s="271"/>
      <c r="E29" s="272">
        <f>'PRESUPUESTO OFICIAL (Entidad)'!K70</f>
        <v>2.5000000000000001E-2</v>
      </c>
      <c r="F29" s="270">
        <f>'PRESUPUESTO OFICIAL (Entidad)'!K59</f>
        <v>1072577</v>
      </c>
      <c r="G29" s="218"/>
    </row>
    <row r="30" spans="1:7" ht="18" customHeight="1" x14ac:dyDescent="0.25">
      <c r="A30" s="218" t="s">
        <v>277</v>
      </c>
      <c r="B30" s="192"/>
      <c r="C30" s="276">
        <f>F29</f>
        <v>1072577</v>
      </c>
      <c r="D30" s="271"/>
      <c r="E30" s="272">
        <f>'PRESUPUESTO OFICIAL (Entidad)'!I60</f>
        <v>0.19</v>
      </c>
      <c r="F30" s="270">
        <f>'PRESUPUESTO OFICIAL (Entidad)'!K60</f>
        <v>203790</v>
      </c>
      <c r="G30" s="218"/>
    </row>
    <row r="32" spans="1:7" x14ac:dyDescent="0.25">
      <c r="A32" s="428" t="s">
        <v>278</v>
      </c>
      <c r="B32" s="429"/>
      <c r="C32" s="429"/>
      <c r="D32" s="429"/>
      <c r="E32" s="429"/>
      <c r="F32" s="429"/>
      <c r="G32" s="429"/>
    </row>
    <row r="33" spans="1:7" x14ac:dyDescent="0.25">
      <c r="A33" s="194" t="s">
        <v>246</v>
      </c>
      <c r="B33" s="430"/>
      <c r="C33" s="426"/>
      <c r="D33" s="427"/>
      <c r="E33" s="194" t="s">
        <v>267</v>
      </c>
      <c r="F33" s="194" t="s">
        <v>279</v>
      </c>
      <c r="G33" s="194"/>
    </row>
    <row r="34" spans="1:7" x14ac:dyDescent="0.25">
      <c r="A34" s="218" t="s">
        <v>280</v>
      </c>
      <c r="B34" s="432"/>
      <c r="C34" s="426"/>
      <c r="D34" s="427"/>
      <c r="E34" s="275"/>
      <c r="F34" s="270">
        <f>F4</f>
        <v>42903088</v>
      </c>
      <c r="G34" s="218"/>
    </row>
    <row r="35" spans="1:7" x14ac:dyDescent="0.25">
      <c r="A35" s="218" t="s">
        <v>281</v>
      </c>
      <c r="B35" s="432"/>
      <c r="C35" s="426"/>
      <c r="D35" s="427"/>
      <c r="E35" s="275">
        <f>'PRESUPUESTO OFICIAL (Entidad)'!K68</f>
        <v>0.23201877683023656</v>
      </c>
      <c r="F35" s="270">
        <f>F23</f>
        <v>9954322</v>
      </c>
      <c r="G35" s="218"/>
    </row>
    <row r="36" spans="1:7" x14ac:dyDescent="0.25">
      <c r="A36" s="218" t="s">
        <v>274</v>
      </c>
      <c r="B36" s="432"/>
      <c r="C36" s="426"/>
      <c r="D36" s="427"/>
      <c r="E36" s="275">
        <f>'PRESUPUESTO OFICIAL (Entidad)'!K69</f>
        <v>0.01</v>
      </c>
      <c r="F36" s="270">
        <f>F26</f>
        <v>429031</v>
      </c>
      <c r="G36" s="218"/>
    </row>
    <row r="37" spans="1:7" x14ac:dyDescent="0.25">
      <c r="A37" s="218" t="s">
        <v>276</v>
      </c>
      <c r="B37" s="432"/>
      <c r="C37" s="426"/>
      <c r="D37" s="427"/>
      <c r="E37" s="275">
        <f>'PRESUPUESTO OFICIAL (Entidad)'!K70</f>
        <v>2.5000000000000001E-2</v>
      </c>
      <c r="F37" s="270">
        <f>F29</f>
        <v>1072577</v>
      </c>
      <c r="G37" s="218"/>
    </row>
    <row r="38" spans="1:7" x14ac:dyDescent="0.25">
      <c r="A38" s="196" t="s">
        <v>282</v>
      </c>
      <c r="B38" s="425"/>
      <c r="C38" s="426"/>
      <c r="D38" s="427"/>
      <c r="E38" s="273">
        <f>'PRESUPUESTO OFICIAL (Entidad)'!K71</f>
        <v>0.26701877683023656</v>
      </c>
      <c r="F38" s="274">
        <f>F35+F36+F37</f>
        <v>11455930</v>
      </c>
      <c r="G38" s="217"/>
    </row>
    <row r="39" spans="1:7" x14ac:dyDescent="0.25">
      <c r="A39" s="218" t="s">
        <v>283</v>
      </c>
      <c r="B39" s="432"/>
      <c r="C39" s="426"/>
      <c r="D39" s="427"/>
      <c r="E39" s="275"/>
      <c r="F39" s="270">
        <f>F30</f>
        <v>203790</v>
      </c>
      <c r="G39" s="218"/>
    </row>
    <row r="40" spans="1:7" x14ac:dyDescent="0.25">
      <c r="A40" s="196" t="s">
        <v>284</v>
      </c>
      <c r="B40" s="425"/>
      <c r="C40" s="426"/>
      <c r="D40" s="427"/>
      <c r="E40" s="273"/>
      <c r="F40" s="274">
        <f>F34+F38+F39</f>
        <v>54562808</v>
      </c>
      <c r="G40" s="217"/>
    </row>
    <row r="42" spans="1:7" x14ac:dyDescent="0.25">
      <c r="A42" s="433"/>
      <c r="B42" s="429"/>
      <c r="C42" s="429"/>
      <c r="D42" s="429"/>
      <c r="E42" s="429"/>
      <c r="F42" s="429"/>
      <c r="G42" s="429"/>
    </row>
    <row r="43" spans="1:7" ht="18" customHeight="1" x14ac:dyDescent="0.25">
      <c r="A43" s="431"/>
      <c r="B43" s="429"/>
      <c r="C43" s="429"/>
      <c r="D43" s="429"/>
      <c r="E43" s="429"/>
      <c r="F43" s="429"/>
      <c r="G43" s="429"/>
    </row>
    <row r="44" spans="1:7" ht="18" customHeight="1" x14ac:dyDescent="0.25">
      <c r="A44" s="431"/>
      <c r="B44" s="429"/>
      <c r="C44" s="429"/>
      <c r="D44" s="429"/>
      <c r="E44" s="429"/>
      <c r="F44" s="429"/>
      <c r="G44" s="429"/>
    </row>
  </sheetData>
  <mergeCells count="18">
    <mergeCell ref="A1:G1"/>
    <mergeCell ref="B37:D37"/>
    <mergeCell ref="B4:E4"/>
    <mergeCell ref="B34:D34"/>
    <mergeCell ref="A6:G6"/>
    <mergeCell ref="B35:D35"/>
    <mergeCell ref="A2:G2"/>
    <mergeCell ref="A25:G25"/>
    <mergeCell ref="B38:D38"/>
    <mergeCell ref="A28:G28"/>
    <mergeCell ref="A32:G32"/>
    <mergeCell ref="B33:D33"/>
    <mergeCell ref="A44:G44"/>
    <mergeCell ref="B36:D36"/>
    <mergeCell ref="B40:D40"/>
    <mergeCell ref="A42:G42"/>
    <mergeCell ref="A43:G43"/>
    <mergeCell ref="B39:D39"/>
  </mergeCells>
  <pageMargins left="0.75" right="0.75" top="1" bottom="1" header="0.5" footer="0.5"/>
  <pageSetup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55985-BB00-47C8-84DD-9753E95DC104}">
  <dimension ref="A1:M74"/>
  <sheetViews>
    <sheetView showGridLines="0" tabSelected="1" topLeftCell="B12" zoomScale="70" zoomScaleNormal="70" zoomScaleSheetLayoutView="100" zoomScalePageLayoutView="55" workbookViewId="0">
      <selection activeCell="G29" sqref="G29"/>
    </sheetView>
  </sheetViews>
  <sheetFormatPr baseColWidth="10" defaultColWidth="11.44140625" defaultRowHeight="13.8" x14ac:dyDescent="0.25"/>
  <cols>
    <col min="1" max="2" width="3.44140625" style="200" customWidth="1"/>
    <col min="3" max="3" width="5.109375" style="200" customWidth="1"/>
    <col min="4" max="4" width="15.33203125" style="200" customWidth="1"/>
    <col min="5" max="5" width="16.109375" style="201" customWidth="1"/>
    <col min="6" max="6" width="17.5546875" style="200" customWidth="1"/>
    <col min="7" max="7" width="73.33203125" style="200" customWidth="1"/>
    <col min="8" max="8" width="8.6640625" style="200" customWidth="1"/>
    <col min="9" max="9" width="18.88671875" style="200" customWidth="1"/>
    <col min="10" max="10" width="23.88671875" style="200" customWidth="1"/>
    <col min="11" max="11" width="30" style="200" customWidth="1"/>
    <col min="12" max="12" width="3.33203125" style="200" customWidth="1"/>
    <col min="13" max="13" width="2.6640625" style="200" customWidth="1"/>
    <col min="14" max="15" width="11.44140625" style="200" customWidth="1"/>
    <col min="16" max="16384" width="11.44140625" style="200"/>
  </cols>
  <sheetData>
    <row r="1" spans="1:13" x14ac:dyDescent="0.25">
      <c r="B1" s="337" t="s">
        <v>0</v>
      </c>
      <c r="C1" s="338"/>
      <c r="D1" s="338"/>
      <c r="E1" s="339"/>
      <c r="F1" s="338"/>
      <c r="G1" s="338"/>
    </row>
    <row r="2" spans="1:13" x14ac:dyDescent="0.25">
      <c r="B2" s="200" t="s">
        <v>1</v>
      </c>
    </row>
    <row r="3" spans="1:13" ht="15.75" customHeight="1" thickBot="1" x14ac:dyDescent="0.35">
      <c r="A3" s="67"/>
      <c r="B3" s="67"/>
      <c r="C3" s="67"/>
      <c r="D3" s="67"/>
      <c r="E3" s="68"/>
      <c r="F3" s="67"/>
      <c r="G3" s="67"/>
      <c r="H3" s="67"/>
      <c r="I3" s="67"/>
      <c r="J3" s="67"/>
      <c r="K3" s="67"/>
      <c r="L3" s="67"/>
      <c r="M3" s="67"/>
    </row>
    <row r="4" spans="1:13" ht="15.75" customHeight="1" thickTop="1" x14ac:dyDescent="0.3">
      <c r="A4" s="67"/>
      <c r="B4" s="69"/>
      <c r="C4" s="70"/>
      <c r="D4" s="70"/>
      <c r="E4" s="71"/>
      <c r="F4" s="70"/>
      <c r="G4" s="70"/>
      <c r="H4" s="70"/>
      <c r="I4" s="70"/>
      <c r="J4" s="70"/>
      <c r="K4" s="70"/>
      <c r="L4" s="72"/>
      <c r="M4" s="67"/>
    </row>
    <row r="5" spans="1:13" ht="15" customHeight="1" x14ac:dyDescent="0.3">
      <c r="A5" s="67"/>
      <c r="B5" s="73"/>
      <c r="C5" s="340" t="s">
        <v>2</v>
      </c>
      <c r="D5" s="338"/>
      <c r="E5" s="339"/>
      <c r="F5" s="338"/>
      <c r="G5" s="338"/>
      <c r="H5" s="338"/>
      <c r="I5" s="338"/>
      <c r="J5" s="338"/>
      <c r="K5" s="338"/>
      <c r="L5" s="74"/>
      <c r="M5" s="67"/>
    </row>
    <row r="6" spans="1:13" ht="15.75" customHeight="1" thickBot="1" x14ac:dyDescent="0.35">
      <c r="A6" s="67"/>
      <c r="B6" s="73"/>
      <c r="C6" s="341" t="s">
        <v>289</v>
      </c>
      <c r="D6" s="342"/>
      <c r="E6" s="342"/>
      <c r="F6" s="342"/>
      <c r="G6" s="342"/>
      <c r="H6" s="342"/>
      <c r="I6" s="342"/>
      <c r="J6" s="342"/>
      <c r="K6" s="342"/>
      <c r="L6" s="74"/>
      <c r="M6" s="67"/>
    </row>
    <row r="7" spans="1:13" s="199" customFormat="1" ht="15" customHeight="1" x14ac:dyDescent="0.3">
      <c r="A7" s="75"/>
      <c r="B7" s="76"/>
      <c r="C7" s="343" t="s">
        <v>78</v>
      </c>
      <c r="D7" s="344"/>
      <c r="E7" s="344"/>
      <c r="F7" s="344"/>
      <c r="G7" s="344"/>
      <c r="H7" s="344"/>
      <c r="I7" s="344"/>
      <c r="J7" s="344"/>
      <c r="K7" s="345"/>
      <c r="L7" s="77"/>
      <c r="M7" s="75"/>
    </row>
    <row r="8" spans="1:13" ht="38.25" customHeight="1" x14ac:dyDescent="0.3">
      <c r="A8" s="67"/>
      <c r="B8" s="78"/>
      <c r="C8" s="346"/>
      <c r="D8" s="311"/>
      <c r="E8" s="311"/>
      <c r="F8" s="311"/>
      <c r="G8" s="311"/>
      <c r="H8" s="311"/>
      <c r="I8" s="311"/>
      <c r="J8" s="311"/>
      <c r="K8" s="312"/>
      <c r="L8" s="74"/>
      <c r="M8" s="67"/>
    </row>
    <row r="9" spans="1:13" ht="34.5" customHeight="1" x14ac:dyDescent="0.3">
      <c r="A9" s="67"/>
      <c r="B9" s="78"/>
      <c r="C9" s="347" t="s">
        <v>79</v>
      </c>
      <c r="D9" s="311"/>
      <c r="E9" s="311"/>
      <c r="F9" s="311"/>
      <c r="G9" s="311"/>
      <c r="H9" s="311"/>
      <c r="I9" s="311"/>
      <c r="J9" s="311"/>
      <c r="K9" s="348"/>
      <c r="L9" s="74"/>
      <c r="M9" s="67"/>
    </row>
    <row r="10" spans="1:13" ht="30" customHeight="1" thickBot="1" x14ac:dyDescent="0.35">
      <c r="A10" s="67"/>
      <c r="B10" s="73"/>
      <c r="C10" s="349"/>
      <c r="D10" s="342"/>
      <c r="E10" s="342"/>
      <c r="F10" s="342"/>
      <c r="G10" s="342"/>
      <c r="H10" s="342"/>
      <c r="I10" s="342"/>
      <c r="J10" s="342"/>
      <c r="K10" s="350"/>
      <c r="L10" s="74"/>
      <c r="M10" s="67"/>
    </row>
    <row r="11" spans="1:13" ht="30" customHeight="1" x14ac:dyDescent="0.3">
      <c r="A11" s="67"/>
      <c r="B11" s="73"/>
      <c r="C11" s="333" t="s">
        <v>6</v>
      </c>
      <c r="D11" s="335" t="s">
        <v>7</v>
      </c>
      <c r="E11" s="336" t="s">
        <v>8</v>
      </c>
      <c r="F11" s="317"/>
      <c r="G11" s="335" t="s">
        <v>9</v>
      </c>
      <c r="H11" s="335" t="s">
        <v>10</v>
      </c>
      <c r="I11" s="335" t="s">
        <v>11</v>
      </c>
      <c r="J11" s="324" t="s">
        <v>12</v>
      </c>
      <c r="K11" s="326" t="s">
        <v>13</v>
      </c>
      <c r="L11" s="74"/>
      <c r="M11" s="67"/>
    </row>
    <row r="12" spans="1:13" ht="30" customHeight="1" x14ac:dyDescent="0.3">
      <c r="A12" s="67"/>
      <c r="B12" s="73"/>
      <c r="C12" s="334"/>
      <c r="D12" s="325"/>
      <c r="E12" s="160" t="s">
        <v>14</v>
      </c>
      <c r="F12" s="161" t="s">
        <v>15</v>
      </c>
      <c r="G12" s="325"/>
      <c r="H12" s="325"/>
      <c r="I12" s="325"/>
      <c r="J12" s="325"/>
      <c r="K12" s="327"/>
      <c r="L12" s="74"/>
      <c r="M12" s="67"/>
    </row>
    <row r="13" spans="1:13" ht="30" customHeight="1" x14ac:dyDescent="0.3">
      <c r="A13" s="67"/>
      <c r="B13" s="73"/>
      <c r="C13" s="328" t="s">
        <v>16</v>
      </c>
      <c r="D13" s="297"/>
      <c r="E13" s="297"/>
      <c r="F13" s="297"/>
      <c r="G13" s="297"/>
      <c r="H13" s="298"/>
      <c r="I13" s="164"/>
      <c r="J13" s="164"/>
      <c r="K13" s="164"/>
      <c r="L13" s="74"/>
      <c r="M13" s="67"/>
    </row>
    <row r="14" spans="1:13" ht="30" customHeight="1" x14ac:dyDescent="0.3">
      <c r="A14" s="67"/>
      <c r="B14" s="73"/>
      <c r="C14" s="100"/>
      <c r="D14" s="93">
        <v>1.1000000000000001</v>
      </c>
      <c r="E14" s="93"/>
      <c r="F14" s="93"/>
      <c r="G14" s="162" t="s">
        <v>17</v>
      </c>
      <c r="H14" s="93" t="s">
        <v>18</v>
      </c>
      <c r="I14" s="163">
        <v>15</v>
      </c>
      <c r="J14" s="279">
        <v>0</v>
      </c>
      <c r="K14" s="280">
        <v>0</v>
      </c>
      <c r="L14" s="74"/>
      <c r="M14" s="67"/>
    </row>
    <row r="15" spans="1:13" ht="30" customHeight="1" x14ac:dyDescent="0.3">
      <c r="A15" s="67"/>
      <c r="B15" s="73"/>
      <c r="C15" s="95"/>
      <c r="D15" s="92">
        <v>1.2</v>
      </c>
      <c r="E15" s="92"/>
      <c r="F15" s="92"/>
      <c r="G15" s="143" t="s">
        <v>19</v>
      </c>
      <c r="H15" s="92" t="s">
        <v>20</v>
      </c>
      <c r="I15" s="96">
        <v>24</v>
      </c>
      <c r="J15" s="281">
        <v>0</v>
      </c>
      <c r="K15" s="281">
        <v>0</v>
      </c>
      <c r="L15" s="74"/>
      <c r="M15" s="67"/>
    </row>
    <row r="16" spans="1:13" ht="39" customHeight="1" x14ac:dyDescent="0.3">
      <c r="A16" s="67"/>
      <c r="B16" s="73"/>
      <c r="C16" s="95"/>
      <c r="D16" s="92">
        <v>1.3</v>
      </c>
      <c r="E16" s="92"/>
      <c r="F16" s="92"/>
      <c r="G16" s="143" t="s">
        <v>21</v>
      </c>
      <c r="H16" s="92" t="s">
        <v>22</v>
      </c>
      <c r="I16" s="96">
        <v>1</v>
      </c>
      <c r="J16" s="281">
        <v>0</v>
      </c>
      <c r="K16" s="282">
        <v>0</v>
      </c>
      <c r="L16" s="74"/>
      <c r="M16" s="67"/>
    </row>
    <row r="17" spans="1:13" ht="30" customHeight="1" x14ac:dyDescent="0.3">
      <c r="A17" s="67"/>
      <c r="B17" s="73"/>
      <c r="C17" s="101" t="s">
        <v>23</v>
      </c>
      <c r="D17" s="102"/>
      <c r="E17" s="102"/>
      <c r="F17" s="102"/>
      <c r="G17" s="103"/>
      <c r="H17" s="102"/>
      <c r="I17" s="104"/>
      <c r="J17" s="224"/>
      <c r="K17" s="278">
        <f>SUM(K14:K16)</f>
        <v>0</v>
      </c>
      <c r="L17" s="74"/>
      <c r="M17" s="67"/>
    </row>
    <row r="18" spans="1:13" ht="30" customHeight="1" x14ac:dyDescent="0.3">
      <c r="A18" s="67"/>
      <c r="B18" s="73"/>
      <c r="C18" s="329" t="s">
        <v>24</v>
      </c>
      <c r="D18" s="297"/>
      <c r="E18" s="297"/>
      <c r="F18" s="297"/>
      <c r="G18" s="297"/>
      <c r="H18" s="298"/>
      <c r="I18" s="159"/>
      <c r="J18" s="159"/>
      <c r="K18" s="159"/>
      <c r="L18" s="74"/>
      <c r="M18" s="67"/>
    </row>
    <row r="19" spans="1:13" ht="30" customHeight="1" x14ac:dyDescent="0.3">
      <c r="A19" s="67"/>
      <c r="B19" s="73"/>
      <c r="C19" s="100"/>
      <c r="D19" s="93">
        <v>2.1</v>
      </c>
      <c r="E19" s="93"/>
      <c r="F19" s="93"/>
      <c r="G19" s="157" t="s">
        <v>25</v>
      </c>
      <c r="H19" s="158" t="s">
        <v>26</v>
      </c>
      <c r="I19" s="158">
        <v>2.4</v>
      </c>
      <c r="J19" s="283">
        <v>0</v>
      </c>
      <c r="K19" s="279">
        <v>0</v>
      </c>
      <c r="L19" s="74"/>
      <c r="M19" s="67"/>
    </row>
    <row r="20" spans="1:13" ht="30" customHeight="1" thickBot="1" x14ac:dyDescent="0.35">
      <c r="A20" s="67"/>
      <c r="B20" s="73"/>
      <c r="C20" s="100"/>
      <c r="D20" s="93">
        <v>2.2000000000000002</v>
      </c>
      <c r="E20" s="93"/>
      <c r="F20" s="93"/>
      <c r="G20" s="143" t="s">
        <v>27</v>
      </c>
      <c r="H20" s="144" t="s">
        <v>26</v>
      </c>
      <c r="I20" s="144">
        <v>0.25</v>
      </c>
      <c r="J20" s="284">
        <v>0</v>
      </c>
      <c r="K20" s="281">
        <v>0</v>
      </c>
      <c r="L20" s="74"/>
      <c r="M20" s="67"/>
    </row>
    <row r="21" spans="1:13" ht="30" customHeight="1" x14ac:dyDescent="0.3">
      <c r="A21" s="67"/>
      <c r="B21" s="73"/>
      <c r="C21" s="100"/>
      <c r="D21" s="91">
        <v>2.2999999999999998</v>
      </c>
      <c r="E21" s="93"/>
      <c r="F21" s="93"/>
      <c r="G21" s="143" t="s">
        <v>28</v>
      </c>
      <c r="H21" s="144" t="s">
        <v>29</v>
      </c>
      <c r="I21" s="144">
        <v>165</v>
      </c>
      <c r="J21" s="284">
        <v>0</v>
      </c>
      <c r="K21" s="281">
        <v>0</v>
      </c>
      <c r="L21" s="74"/>
      <c r="M21" s="67"/>
    </row>
    <row r="22" spans="1:13" ht="30" customHeight="1" thickBot="1" x14ac:dyDescent="0.35">
      <c r="A22" s="67"/>
      <c r="B22" s="73"/>
      <c r="C22" s="100"/>
      <c r="D22" s="93">
        <v>2.4</v>
      </c>
      <c r="E22" s="93"/>
      <c r="F22" s="93"/>
      <c r="G22" s="143" t="s">
        <v>30</v>
      </c>
      <c r="H22" s="144" t="s">
        <v>26</v>
      </c>
      <c r="I22" s="144">
        <v>1.8</v>
      </c>
      <c r="J22" s="284">
        <v>0</v>
      </c>
      <c r="K22" s="281">
        <v>0</v>
      </c>
      <c r="L22" s="74"/>
      <c r="M22" s="67"/>
    </row>
    <row r="23" spans="1:13" ht="30" customHeight="1" x14ac:dyDescent="0.3">
      <c r="A23" s="67"/>
      <c r="B23" s="73"/>
      <c r="C23" s="100"/>
      <c r="D23" s="91">
        <v>2.5</v>
      </c>
      <c r="E23" s="93"/>
      <c r="F23" s="93"/>
      <c r="G23" s="143" t="s">
        <v>31</v>
      </c>
      <c r="H23" s="144" t="s">
        <v>32</v>
      </c>
      <c r="I23" s="144">
        <v>8</v>
      </c>
      <c r="J23" s="284">
        <v>0</v>
      </c>
      <c r="K23" s="281">
        <v>0</v>
      </c>
      <c r="L23" s="74"/>
      <c r="M23" s="67"/>
    </row>
    <row r="24" spans="1:13" ht="30" customHeight="1" thickBot="1" x14ac:dyDescent="0.35">
      <c r="A24" s="67"/>
      <c r="B24" s="73"/>
      <c r="C24" s="95"/>
      <c r="D24" s="93">
        <v>2.6</v>
      </c>
      <c r="E24" s="92"/>
      <c r="F24" s="92"/>
      <c r="G24" s="143" t="s">
        <v>33</v>
      </c>
      <c r="H24" s="144" t="s">
        <v>32</v>
      </c>
      <c r="I24" s="144">
        <v>8</v>
      </c>
      <c r="J24" s="284">
        <v>0</v>
      </c>
      <c r="K24" s="281">
        <v>0</v>
      </c>
      <c r="L24" s="74"/>
      <c r="M24" s="67"/>
    </row>
    <row r="25" spans="1:13" ht="30" customHeight="1" x14ac:dyDescent="0.3">
      <c r="A25" s="67"/>
      <c r="B25" s="73"/>
      <c r="C25" s="95"/>
      <c r="D25" s="91">
        <v>2.7</v>
      </c>
      <c r="E25" s="92"/>
      <c r="F25" s="92"/>
      <c r="G25" s="143" t="s">
        <v>34</v>
      </c>
      <c r="H25" s="144" t="s">
        <v>32</v>
      </c>
      <c r="I25" s="144">
        <v>8</v>
      </c>
      <c r="J25" s="285">
        <v>0</v>
      </c>
      <c r="K25" s="281">
        <v>0</v>
      </c>
      <c r="L25" s="74"/>
      <c r="M25" s="67"/>
    </row>
    <row r="26" spans="1:13" ht="30" customHeight="1" x14ac:dyDescent="0.3">
      <c r="A26" s="67"/>
      <c r="B26" s="73"/>
      <c r="C26" s="101" t="s">
        <v>23</v>
      </c>
      <c r="D26" s="102"/>
      <c r="E26" s="102"/>
      <c r="F26" s="102"/>
      <c r="G26" s="103"/>
      <c r="H26" s="102"/>
      <c r="I26" s="104"/>
      <c r="J26" s="224"/>
      <c r="K26" s="278">
        <v>0</v>
      </c>
      <c r="L26" s="74"/>
      <c r="M26" s="67"/>
    </row>
    <row r="27" spans="1:13" ht="30" customHeight="1" x14ac:dyDescent="0.3">
      <c r="A27" s="67"/>
      <c r="B27" s="73"/>
      <c r="C27" s="330" t="s">
        <v>35</v>
      </c>
      <c r="D27" s="297"/>
      <c r="E27" s="297"/>
      <c r="F27" s="297"/>
      <c r="G27" s="297"/>
      <c r="H27" s="298"/>
      <c r="I27" s="155"/>
      <c r="J27" s="226"/>
      <c r="K27" s="175"/>
      <c r="L27" s="74"/>
      <c r="M27" s="67"/>
    </row>
    <row r="28" spans="1:13" ht="30" customHeight="1" x14ac:dyDescent="0.3">
      <c r="A28" s="67"/>
      <c r="B28" s="73"/>
      <c r="C28" s="156"/>
      <c r="D28" s="93">
        <v>3.1</v>
      </c>
      <c r="E28" s="93"/>
      <c r="F28" s="93"/>
      <c r="G28" s="149" t="s">
        <v>36</v>
      </c>
      <c r="H28" s="150" t="s">
        <v>18</v>
      </c>
      <c r="I28" s="150">
        <v>15</v>
      </c>
      <c r="J28" s="286">
        <v>0</v>
      </c>
      <c r="K28" s="287">
        <v>0</v>
      </c>
      <c r="L28" s="74"/>
      <c r="M28" s="67"/>
    </row>
    <row r="29" spans="1:13" ht="30" customHeight="1" x14ac:dyDescent="0.3">
      <c r="A29" s="67"/>
      <c r="B29" s="73"/>
      <c r="C29" s="105"/>
      <c r="D29" s="92">
        <v>3.2</v>
      </c>
      <c r="E29" s="92"/>
      <c r="F29" s="92"/>
      <c r="G29" s="145" t="s">
        <v>37</v>
      </c>
      <c r="H29" s="146" t="s">
        <v>18</v>
      </c>
      <c r="I29" s="146">
        <v>39</v>
      </c>
      <c r="J29" s="288">
        <v>0</v>
      </c>
      <c r="K29" s="289">
        <v>0</v>
      </c>
      <c r="L29" s="74"/>
      <c r="M29" s="67"/>
    </row>
    <row r="30" spans="1:13" ht="30" customHeight="1" x14ac:dyDescent="0.3">
      <c r="A30" s="67"/>
      <c r="B30" s="73"/>
      <c r="C30" s="105"/>
      <c r="D30" s="92">
        <v>3.3</v>
      </c>
      <c r="E30" s="92"/>
      <c r="F30" s="92"/>
      <c r="G30" s="145" t="s">
        <v>38</v>
      </c>
      <c r="H30" s="146" t="s">
        <v>32</v>
      </c>
      <c r="I30" s="146">
        <v>3</v>
      </c>
      <c r="J30" s="288">
        <v>0</v>
      </c>
      <c r="K30" s="289">
        <v>0</v>
      </c>
      <c r="L30" s="74"/>
      <c r="M30" s="67"/>
    </row>
    <row r="31" spans="1:13" ht="30" customHeight="1" x14ac:dyDescent="0.3">
      <c r="A31" s="67"/>
      <c r="B31" s="73"/>
      <c r="C31" s="105"/>
      <c r="D31" s="92">
        <v>3.4</v>
      </c>
      <c r="E31" s="92"/>
      <c r="F31" s="92"/>
      <c r="G31" s="145" t="s">
        <v>39</v>
      </c>
      <c r="H31" s="146" t="s">
        <v>32</v>
      </c>
      <c r="I31" s="146">
        <v>1</v>
      </c>
      <c r="J31" s="288">
        <v>0</v>
      </c>
      <c r="K31" s="289">
        <v>0</v>
      </c>
      <c r="L31" s="74"/>
      <c r="M31" s="67"/>
    </row>
    <row r="32" spans="1:13" ht="30" customHeight="1" thickBot="1" x14ac:dyDescent="0.35">
      <c r="A32" s="67"/>
      <c r="B32" s="73"/>
      <c r="C32" s="97" t="s">
        <v>23</v>
      </c>
      <c r="D32" s="106"/>
      <c r="E32" s="107"/>
      <c r="F32" s="106"/>
      <c r="G32" s="106"/>
      <c r="H32" s="106"/>
      <c r="I32" s="96"/>
      <c r="J32" s="106"/>
      <c r="K32" s="290">
        <v>0</v>
      </c>
      <c r="L32" s="74"/>
      <c r="M32" s="67"/>
    </row>
    <row r="33" spans="1:13" ht="30" customHeight="1" thickBot="1" x14ac:dyDescent="0.35">
      <c r="A33" s="67"/>
      <c r="B33" s="73"/>
      <c r="C33" s="331" t="s">
        <v>40</v>
      </c>
      <c r="D33" s="332"/>
      <c r="E33" s="332"/>
      <c r="F33" s="332"/>
      <c r="G33" s="332"/>
      <c r="H33" s="332"/>
      <c r="I33" s="98"/>
      <c r="J33" s="98"/>
      <c r="K33" s="108"/>
      <c r="L33" s="74"/>
      <c r="M33" s="67"/>
    </row>
    <row r="34" spans="1:13" ht="30" customHeight="1" x14ac:dyDescent="0.3">
      <c r="A34" s="67"/>
      <c r="B34" s="73"/>
      <c r="C34" s="100"/>
      <c r="D34" s="92">
        <v>4.0999999999999996</v>
      </c>
      <c r="E34" s="92"/>
      <c r="F34" s="92"/>
      <c r="G34" s="147" t="s">
        <v>41</v>
      </c>
      <c r="H34" s="203" t="s">
        <v>18</v>
      </c>
      <c r="I34" s="203">
        <v>25</v>
      </c>
      <c r="J34" s="291">
        <v>0</v>
      </c>
      <c r="K34" s="292">
        <v>0</v>
      </c>
      <c r="L34" s="74"/>
      <c r="M34" s="67"/>
    </row>
    <row r="35" spans="1:13" ht="30" customHeight="1" x14ac:dyDescent="0.3">
      <c r="A35" s="67"/>
      <c r="B35" s="73"/>
      <c r="C35" s="100"/>
      <c r="D35" s="92">
        <v>4.2</v>
      </c>
      <c r="E35" s="92"/>
      <c r="F35" s="92"/>
      <c r="G35" s="149" t="s">
        <v>42</v>
      </c>
      <c r="H35" s="150" t="s">
        <v>18</v>
      </c>
      <c r="I35" s="150">
        <v>25</v>
      </c>
      <c r="J35" s="286">
        <v>0</v>
      </c>
      <c r="K35" s="292">
        <v>0</v>
      </c>
      <c r="L35" s="74"/>
      <c r="M35" s="67"/>
    </row>
    <row r="36" spans="1:13" ht="30" customHeight="1" thickBot="1" x14ac:dyDescent="0.35">
      <c r="A36" s="67"/>
      <c r="B36" s="73"/>
      <c r="C36" s="97" t="s">
        <v>23</v>
      </c>
      <c r="D36" s="106"/>
      <c r="E36" s="107"/>
      <c r="F36" s="106"/>
      <c r="G36" s="106"/>
      <c r="H36" s="106"/>
      <c r="I36" s="96"/>
      <c r="J36" s="106"/>
      <c r="K36" s="290">
        <v>0</v>
      </c>
      <c r="L36" s="74"/>
      <c r="M36" s="67"/>
    </row>
    <row r="37" spans="1:13" s="67" customFormat="1" ht="30" customHeight="1" x14ac:dyDescent="0.3">
      <c r="B37" s="73"/>
      <c r="C37" s="321" t="s">
        <v>43</v>
      </c>
      <c r="D37" s="322"/>
      <c r="E37" s="322"/>
      <c r="F37" s="322"/>
      <c r="G37" s="322"/>
      <c r="H37" s="322"/>
      <c r="I37" s="109"/>
      <c r="J37" s="109"/>
      <c r="K37" s="99"/>
      <c r="L37" s="74"/>
    </row>
    <row r="38" spans="1:13" ht="30" customHeight="1" x14ac:dyDescent="0.3">
      <c r="A38" s="67"/>
      <c r="B38" s="73"/>
      <c r="C38" s="110"/>
      <c r="D38" s="110">
        <v>5.0999999999999996</v>
      </c>
      <c r="E38" s="92"/>
      <c r="F38" s="110"/>
      <c r="G38" s="145" t="s">
        <v>44</v>
      </c>
      <c r="H38" s="146" t="s">
        <v>18</v>
      </c>
      <c r="I38" s="146">
        <v>95</v>
      </c>
      <c r="J38" s="288">
        <v>0</v>
      </c>
      <c r="K38" s="281">
        <v>0</v>
      </c>
      <c r="L38" s="74"/>
      <c r="M38" s="67"/>
    </row>
    <row r="39" spans="1:13" ht="30" customHeight="1" x14ac:dyDescent="0.3">
      <c r="A39" s="67"/>
      <c r="B39" s="73"/>
      <c r="C39" s="111"/>
      <c r="D39" s="111">
        <v>5.2</v>
      </c>
      <c r="E39" s="112"/>
      <c r="F39" s="111"/>
      <c r="G39" s="145" t="s">
        <v>45</v>
      </c>
      <c r="H39" s="146" t="s">
        <v>20</v>
      </c>
      <c r="I39" s="146">
        <v>3</v>
      </c>
      <c r="J39" s="288">
        <v>0</v>
      </c>
      <c r="K39" s="281">
        <v>0</v>
      </c>
      <c r="L39" s="74"/>
      <c r="M39" s="67"/>
    </row>
    <row r="40" spans="1:13" ht="30" customHeight="1" x14ac:dyDescent="0.3">
      <c r="A40" s="67"/>
      <c r="B40" s="73"/>
      <c r="C40" s="111"/>
      <c r="D40" s="111">
        <v>5.3</v>
      </c>
      <c r="E40" s="111"/>
      <c r="F40" s="111"/>
      <c r="G40" s="145" t="s">
        <v>46</v>
      </c>
      <c r="H40" s="146" t="s">
        <v>32</v>
      </c>
      <c r="I40" s="146">
        <v>1</v>
      </c>
      <c r="J40" s="288">
        <v>0</v>
      </c>
      <c r="K40" s="281">
        <v>0</v>
      </c>
      <c r="L40" s="74"/>
      <c r="M40" s="67"/>
    </row>
    <row r="41" spans="1:13" ht="30" customHeight="1" x14ac:dyDescent="0.3">
      <c r="A41" s="67"/>
      <c r="B41" s="73"/>
      <c r="C41" s="323" t="s">
        <v>23</v>
      </c>
      <c r="D41" s="297"/>
      <c r="E41" s="297"/>
      <c r="F41" s="297"/>
      <c r="G41" s="113"/>
      <c r="H41" s="114"/>
      <c r="I41" s="115"/>
      <c r="J41" s="222"/>
      <c r="K41" s="293">
        <v>0</v>
      </c>
      <c r="L41" s="74"/>
      <c r="M41" s="67"/>
    </row>
    <row r="42" spans="1:13" ht="30" customHeight="1" x14ac:dyDescent="0.3">
      <c r="A42" s="67"/>
      <c r="B42" s="73"/>
      <c r="C42" s="321" t="s">
        <v>47</v>
      </c>
      <c r="D42" s="322"/>
      <c r="E42" s="322"/>
      <c r="F42" s="322"/>
      <c r="G42" s="322"/>
      <c r="H42" s="322"/>
      <c r="I42" s="116"/>
      <c r="J42" s="232"/>
      <c r="K42" s="178"/>
      <c r="L42" s="74"/>
      <c r="M42" s="67"/>
    </row>
    <row r="43" spans="1:13" ht="30" customHeight="1" x14ac:dyDescent="0.3">
      <c r="A43" s="67"/>
      <c r="B43" s="73"/>
      <c r="C43" s="110"/>
      <c r="D43" s="110">
        <v>6.1</v>
      </c>
      <c r="E43" s="92"/>
      <c r="F43" s="110"/>
      <c r="G43" s="146" t="s">
        <v>48</v>
      </c>
      <c r="H43" s="146" t="s">
        <v>32</v>
      </c>
      <c r="I43" s="146">
        <v>1</v>
      </c>
      <c r="J43" s="288">
        <v>0</v>
      </c>
      <c r="K43" s="288">
        <v>0</v>
      </c>
      <c r="L43" s="74"/>
      <c r="M43" s="67"/>
    </row>
    <row r="44" spans="1:13" ht="30" customHeight="1" x14ac:dyDescent="0.3">
      <c r="A44" s="67"/>
      <c r="B44" s="73"/>
      <c r="C44" s="111"/>
      <c r="D44" s="111">
        <v>6.2</v>
      </c>
      <c r="E44" s="111"/>
      <c r="F44" s="111"/>
      <c r="G44" s="145" t="s">
        <v>49</v>
      </c>
      <c r="H44" s="146" t="s">
        <v>32</v>
      </c>
      <c r="I44" s="146">
        <v>1</v>
      </c>
      <c r="J44" s="288">
        <v>0</v>
      </c>
      <c r="K44" s="288">
        <v>0</v>
      </c>
      <c r="L44" s="74"/>
      <c r="M44" s="67"/>
    </row>
    <row r="45" spans="1:13" ht="30" customHeight="1" x14ac:dyDescent="0.3">
      <c r="A45" s="67"/>
      <c r="B45" s="73"/>
      <c r="C45" s="323" t="s">
        <v>23</v>
      </c>
      <c r="D45" s="297"/>
      <c r="E45" s="297"/>
      <c r="F45" s="297"/>
      <c r="G45" s="113"/>
      <c r="H45" s="114"/>
      <c r="I45" s="115"/>
      <c r="J45" s="222"/>
      <c r="K45" s="293">
        <v>0</v>
      </c>
      <c r="L45" s="74"/>
      <c r="M45" s="67"/>
    </row>
    <row r="46" spans="1:13" ht="30" customHeight="1" x14ac:dyDescent="0.3">
      <c r="A46" s="67"/>
      <c r="B46" s="73"/>
      <c r="C46" s="321" t="s">
        <v>50</v>
      </c>
      <c r="D46" s="322"/>
      <c r="E46" s="322"/>
      <c r="F46" s="322"/>
      <c r="G46" s="322"/>
      <c r="H46" s="322"/>
      <c r="I46" s="117"/>
      <c r="J46" s="226"/>
      <c r="K46" s="175"/>
      <c r="L46" s="74"/>
      <c r="M46" s="67"/>
    </row>
    <row r="47" spans="1:13" ht="30" customHeight="1" thickBot="1" x14ac:dyDescent="0.35">
      <c r="A47" s="67"/>
      <c r="B47" s="73"/>
      <c r="C47" s="95"/>
      <c r="D47" s="92">
        <v>7.1</v>
      </c>
      <c r="E47" s="92"/>
      <c r="F47" s="92"/>
      <c r="G47" s="152" t="s">
        <v>51</v>
      </c>
      <c r="H47" s="153" t="s">
        <v>52</v>
      </c>
      <c r="I47" s="153">
        <v>4</v>
      </c>
      <c r="J47" s="294">
        <v>0</v>
      </c>
      <c r="K47" s="281">
        <v>0</v>
      </c>
      <c r="L47" s="74"/>
      <c r="M47" s="67"/>
    </row>
    <row r="48" spans="1:13" ht="30" customHeight="1" thickBot="1" x14ac:dyDescent="0.35">
      <c r="A48" s="67"/>
      <c r="B48" s="73"/>
      <c r="C48" s="95"/>
      <c r="D48" s="92">
        <v>7.2</v>
      </c>
      <c r="E48" s="92"/>
      <c r="F48" s="92"/>
      <c r="G48" s="152" t="s">
        <v>53</v>
      </c>
      <c r="H48" s="153" t="s">
        <v>52</v>
      </c>
      <c r="I48" s="153">
        <v>2</v>
      </c>
      <c r="J48" s="294">
        <v>0</v>
      </c>
      <c r="K48" s="281">
        <v>0</v>
      </c>
      <c r="L48" s="74"/>
      <c r="M48" s="67"/>
    </row>
    <row r="49" spans="1:13" ht="30" customHeight="1" thickBot="1" x14ac:dyDescent="0.35">
      <c r="A49" s="67"/>
      <c r="B49" s="73"/>
      <c r="C49" s="95"/>
      <c r="D49" s="110">
        <v>7.3</v>
      </c>
      <c r="E49" s="110"/>
      <c r="F49" s="110"/>
      <c r="G49" s="152" t="s">
        <v>54</v>
      </c>
      <c r="H49" s="153" t="s">
        <v>32</v>
      </c>
      <c r="I49" s="153">
        <v>1</v>
      </c>
      <c r="J49" s="294">
        <v>0</v>
      </c>
      <c r="K49" s="281">
        <v>0</v>
      </c>
      <c r="L49" s="74"/>
      <c r="M49" s="67"/>
    </row>
    <row r="50" spans="1:13" ht="30" customHeight="1" thickBot="1" x14ac:dyDescent="0.35">
      <c r="A50" s="67"/>
      <c r="B50" s="73"/>
      <c r="C50" s="97" t="s">
        <v>23</v>
      </c>
      <c r="D50" s="118"/>
      <c r="E50" s="118"/>
      <c r="F50" s="118"/>
      <c r="G50" s="119"/>
      <c r="H50" s="120"/>
      <c r="I50" s="96"/>
      <c r="J50" s="234"/>
      <c r="K50" s="290">
        <v>0</v>
      </c>
      <c r="L50" s="74"/>
      <c r="M50" s="67"/>
    </row>
    <row r="51" spans="1:13" ht="30" customHeight="1" thickBot="1" x14ac:dyDescent="0.35">
      <c r="A51" s="67"/>
      <c r="B51" s="73"/>
      <c r="C51" s="321" t="s">
        <v>55</v>
      </c>
      <c r="D51" s="322"/>
      <c r="E51" s="322"/>
      <c r="F51" s="322"/>
      <c r="G51" s="322"/>
      <c r="H51" s="322"/>
      <c r="I51" s="98"/>
      <c r="J51" s="98"/>
      <c r="K51" s="108"/>
      <c r="L51" s="74"/>
      <c r="M51" s="67"/>
    </row>
    <row r="52" spans="1:13" ht="30" customHeight="1" x14ac:dyDescent="0.3">
      <c r="A52" s="67"/>
      <c r="B52" s="73"/>
      <c r="C52" s="95"/>
      <c r="D52" s="110">
        <v>8.1</v>
      </c>
      <c r="E52" s="110"/>
      <c r="F52" s="110"/>
      <c r="G52" s="121" t="s">
        <v>56</v>
      </c>
      <c r="H52" s="110" t="s">
        <v>57</v>
      </c>
      <c r="I52" s="96">
        <v>1</v>
      </c>
      <c r="J52" s="281">
        <v>0</v>
      </c>
      <c r="K52" s="295">
        <v>0</v>
      </c>
      <c r="L52" s="74"/>
      <c r="M52" s="67"/>
    </row>
    <row r="53" spans="1:13" ht="30" customHeight="1" x14ac:dyDescent="0.3">
      <c r="A53" s="67"/>
      <c r="B53" s="73"/>
      <c r="C53" s="100"/>
      <c r="D53" s="110">
        <v>8.1999999999999993</v>
      </c>
      <c r="E53" s="110"/>
      <c r="F53" s="110"/>
      <c r="G53" s="121" t="s">
        <v>58</v>
      </c>
      <c r="H53" s="110" t="s">
        <v>57</v>
      </c>
      <c r="I53" s="96">
        <v>1</v>
      </c>
      <c r="J53" s="281">
        <v>0</v>
      </c>
      <c r="K53" s="295">
        <v>0</v>
      </c>
      <c r="L53" s="74"/>
      <c r="M53" s="67"/>
    </row>
    <row r="54" spans="1:13" ht="30" customHeight="1" thickBot="1" x14ac:dyDescent="0.35">
      <c r="A54" s="67"/>
      <c r="B54" s="73"/>
      <c r="C54" s="97" t="s">
        <v>23</v>
      </c>
      <c r="D54" s="118"/>
      <c r="E54" s="118"/>
      <c r="F54" s="118"/>
      <c r="G54" s="122"/>
      <c r="H54" s="120"/>
      <c r="I54" s="96"/>
      <c r="J54" s="234"/>
      <c r="K54" s="290">
        <v>0</v>
      </c>
      <c r="L54" s="74"/>
      <c r="M54" s="67"/>
    </row>
    <row r="55" spans="1:13" s="82" customFormat="1" ht="30" customHeight="1" thickBot="1" x14ac:dyDescent="0.35">
      <c r="A55" s="79"/>
      <c r="B55" s="80"/>
      <c r="C55" s="313" t="s">
        <v>59</v>
      </c>
      <c r="D55" s="314"/>
      <c r="E55" s="314"/>
      <c r="F55" s="314"/>
      <c r="G55" s="314"/>
      <c r="H55" s="314"/>
      <c r="I55" s="314"/>
      <c r="J55" s="315"/>
      <c r="K55" s="235">
        <f>K17+K26+K32+K36+K41+K45+K50+K54</f>
        <v>0</v>
      </c>
      <c r="L55" s="81"/>
      <c r="M55" s="79"/>
    </row>
    <row r="56" spans="1:13" s="82" customFormat="1" ht="15.75" customHeight="1" thickBot="1" x14ac:dyDescent="0.35">
      <c r="A56" s="79"/>
      <c r="B56" s="80"/>
      <c r="C56" s="123"/>
      <c r="D56" s="123"/>
      <c r="E56" s="123"/>
      <c r="F56" s="123"/>
      <c r="G56" s="123"/>
      <c r="H56" s="123"/>
      <c r="I56" s="123"/>
      <c r="J56" s="123"/>
      <c r="K56" s="179"/>
      <c r="L56" s="81"/>
      <c r="M56" s="79"/>
    </row>
    <row r="57" spans="1:13" s="82" customFormat="1" ht="30" customHeight="1" x14ac:dyDescent="0.3">
      <c r="A57" s="79"/>
      <c r="B57" s="80"/>
      <c r="C57" s="124"/>
      <c r="D57" s="125"/>
      <c r="E57" s="124"/>
      <c r="F57" s="124"/>
      <c r="G57" s="316" t="s">
        <v>60</v>
      </c>
      <c r="H57" s="317"/>
      <c r="I57" s="318" t="e">
        <f>K68</f>
        <v>#DIV/0!</v>
      </c>
      <c r="J57" s="317"/>
      <c r="K57" s="236" t="e">
        <f>ROUND(K55*I57,0)</f>
        <v>#DIV/0!</v>
      </c>
      <c r="L57" s="81"/>
      <c r="M57" s="79"/>
    </row>
    <row r="58" spans="1:13" s="82" customFormat="1" ht="30" customHeight="1" x14ac:dyDescent="0.3">
      <c r="A58" s="79"/>
      <c r="B58" s="80"/>
      <c r="C58" s="124"/>
      <c r="D58" s="125"/>
      <c r="E58" s="124"/>
      <c r="F58" s="124"/>
      <c r="G58" s="319" t="s">
        <v>61</v>
      </c>
      <c r="H58" s="298"/>
      <c r="I58" s="320">
        <f>K69</f>
        <v>0.01</v>
      </c>
      <c r="J58" s="298"/>
      <c r="K58" s="237">
        <f>ROUND(K55*I58,0)</f>
        <v>0</v>
      </c>
      <c r="L58" s="81"/>
      <c r="M58" s="79"/>
    </row>
    <row r="59" spans="1:13" s="82" customFormat="1" ht="30" customHeight="1" x14ac:dyDescent="0.3">
      <c r="A59" s="79"/>
      <c r="B59" s="80"/>
      <c r="C59" s="124"/>
      <c r="D59" s="126"/>
      <c r="E59" s="126"/>
      <c r="F59" s="126"/>
      <c r="G59" s="319" t="s">
        <v>62</v>
      </c>
      <c r="H59" s="298"/>
      <c r="I59" s="320">
        <f>K70</f>
        <v>2.5000000000000001E-2</v>
      </c>
      <c r="J59" s="298"/>
      <c r="K59" s="237">
        <f>ROUND(K55*I59,0)</f>
        <v>0</v>
      </c>
      <c r="L59" s="81"/>
      <c r="M59" s="79"/>
    </row>
    <row r="60" spans="1:13" s="82" customFormat="1" ht="30" customHeight="1" x14ac:dyDescent="0.3">
      <c r="A60" s="79"/>
      <c r="B60" s="80"/>
      <c r="C60" s="124"/>
      <c r="D60" s="126"/>
      <c r="E60" s="126"/>
      <c r="F60" s="126"/>
      <c r="G60" s="94" t="s">
        <v>63</v>
      </c>
      <c r="H60" s="127"/>
      <c r="I60" s="305">
        <v>0.19</v>
      </c>
      <c r="J60" s="298"/>
      <c r="K60" s="237">
        <f>ROUND(K59*I60,0)</f>
        <v>0</v>
      </c>
      <c r="L60" s="81"/>
      <c r="M60" s="79"/>
    </row>
    <row r="61" spans="1:13" s="82" customFormat="1" ht="30" customHeight="1" x14ac:dyDescent="0.3">
      <c r="A61" s="79"/>
      <c r="B61" s="80"/>
      <c r="C61" s="124"/>
      <c r="D61" s="125"/>
      <c r="E61" s="124"/>
      <c r="F61" s="124"/>
      <c r="G61" s="306"/>
      <c r="H61" s="297"/>
      <c r="I61" s="297"/>
      <c r="J61" s="298"/>
      <c r="K61" s="238"/>
      <c r="L61" s="81"/>
      <c r="M61" s="79"/>
    </row>
    <row r="62" spans="1:13" s="82" customFormat="1" ht="30" customHeight="1" x14ac:dyDescent="0.3">
      <c r="A62" s="79"/>
      <c r="B62" s="80"/>
      <c r="C62" s="124"/>
      <c r="D62" s="125"/>
      <c r="E62" s="124"/>
      <c r="F62" s="124"/>
      <c r="G62" s="128"/>
      <c r="H62" s="127"/>
      <c r="I62" s="239"/>
      <c r="J62" s="129"/>
      <c r="K62" s="238"/>
      <c r="L62" s="81"/>
      <c r="M62" s="79"/>
    </row>
    <row r="63" spans="1:13" s="82" customFormat="1" ht="30" customHeight="1" thickBot="1" x14ac:dyDescent="0.35">
      <c r="A63" s="79"/>
      <c r="B63" s="80"/>
      <c r="C63" s="124"/>
      <c r="D63" s="125"/>
      <c r="E63" s="124"/>
      <c r="F63" s="130"/>
      <c r="G63" s="128"/>
      <c r="H63" s="127"/>
      <c r="I63" s="239"/>
      <c r="J63" s="129"/>
      <c r="K63" s="240"/>
      <c r="L63" s="81"/>
      <c r="M63" s="79"/>
    </row>
    <row r="64" spans="1:13" s="82" customFormat="1" ht="30" customHeight="1" thickBot="1" x14ac:dyDescent="0.35">
      <c r="A64" s="79"/>
      <c r="B64" s="80"/>
      <c r="C64" s="124"/>
      <c r="D64" s="125"/>
      <c r="E64" s="124"/>
      <c r="F64" s="124"/>
      <c r="G64" s="131" t="s">
        <v>64</v>
      </c>
      <c r="H64" s="132"/>
      <c r="I64" s="241"/>
      <c r="J64" s="133"/>
      <c r="K64" s="235" t="e">
        <f>SUM(K57:K63)+K55</f>
        <v>#DIV/0!</v>
      </c>
      <c r="L64" s="81"/>
      <c r="M64" s="79"/>
    </row>
    <row r="65" spans="1:13" s="82" customFormat="1" ht="15.75" customHeight="1" thickBot="1" x14ac:dyDescent="0.35">
      <c r="A65" s="79"/>
      <c r="B65" s="80"/>
      <c r="C65" s="124"/>
      <c r="D65" s="125"/>
      <c r="E65" s="125"/>
      <c r="F65" s="125"/>
      <c r="G65" s="124"/>
      <c r="H65" s="124"/>
      <c r="I65" s="134"/>
      <c r="J65" s="242"/>
      <c r="K65" s="135"/>
      <c r="L65" s="81"/>
      <c r="M65" s="79"/>
    </row>
    <row r="66" spans="1:13" s="82" customFormat="1" ht="15" customHeight="1" x14ac:dyDescent="0.3">
      <c r="A66" s="79"/>
      <c r="B66" s="80"/>
      <c r="C66" s="136"/>
      <c r="D66" s="307"/>
      <c r="E66" s="308"/>
      <c r="F66" s="308"/>
      <c r="G66" s="308"/>
      <c r="H66" s="308"/>
      <c r="I66" s="308"/>
      <c r="J66" s="308"/>
      <c r="K66" s="309"/>
      <c r="L66" s="180"/>
      <c r="M66" s="79"/>
    </row>
    <row r="67" spans="1:13" s="82" customFormat="1" ht="46.5" customHeight="1" x14ac:dyDescent="0.3">
      <c r="A67" s="79"/>
      <c r="B67" s="80"/>
      <c r="C67" s="296" t="s">
        <v>65</v>
      </c>
      <c r="D67" s="297"/>
      <c r="E67" s="297"/>
      <c r="F67" s="297"/>
      <c r="G67" s="298"/>
      <c r="H67" s="310" t="s">
        <v>66</v>
      </c>
      <c r="I67" s="311"/>
      <c r="J67" s="312"/>
      <c r="K67" s="181" t="s">
        <v>67</v>
      </c>
      <c r="L67" s="182"/>
      <c r="M67" s="79"/>
    </row>
    <row r="68" spans="1:13" s="82" customFormat="1" ht="32.25" customHeight="1" x14ac:dyDescent="0.3">
      <c r="A68" s="79"/>
      <c r="B68" s="80"/>
      <c r="C68" s="296" t="s">
        <v>68</v>
      </c>
      <c r="D68" s="297"/>
      <c r="E68" s="297"/>
      <c r="F68" s="297"/>
      <c r="G68" s="298"/>
      <c r="H68" s="301" t="s">
        <v>69</v>
      </c>
      <c r="I68" s="298"/>
      <c r="J68" s="183" t="s">
        <v>70</v>
      </c>
      <c r="K68" s="243" t="e">
        <f>(54562808-K55-K58-K59-K60)/K55</f>
        <v>#DIV/0!</v>
      </c>
      <c r="L68" s="182"/>
      <c r="M68" s="79"/>
    </row>
    <row r="69" spans="1:13" s="82" customFormat="1" ht="30" customHeight="1" x14ac:dyDescent="0.3">
      <c r="A69" s="79"/>
      <c r="B69" s="80"/>
      <c r="C69" s="296" t="s">
        <v>71</v>
      </c>
      <c r="D69" s="297"/>
      <c r="E69" s="297"/>
      <c r="F69" s="297"/>
      <c r="G69" s="298"/>
      <c r="H69" s="299" t="s">
        <v>72</v>
      </c>
      <c r="I69" s="298"/>
      <c r="J69" s="183" t="s">
        <v>73</v>
      </c>
      <c r="K69" s="243">
        <v>0.01</v>
      </c>
      <c r="L69" s="182"/>
      <c r="M69" s="79"/>
    </row>
    <row r="70" spans="1:13" s="83" customFormat="1" ht="58.5" customHeight="1" x14ac:dyDescent="0.3">
      <c r="A70" s="79"/>
      <c r="B70" s="80"/>
      <c r="C70" s="137"/>
      <c r="D70" s="154"/>
      <c r="E70" s="138"/>
      <c r="F70" s="138"/>
      <c r="G70" s="139"/>
      <c r="H70" s="300" t="s">
        <v>74</v>
      </c>
      <c r="I70" s="298"/>
      <c r="J70" s="183" t="s">
        <v>75</v>
      </c>
      <c r="K70" s="243">
        <v>2.5000000000000001E-2</v>
      </c>
      <c r="L70" s="81"/>
      <c r="M70" s="79"/>
    </row>
    <row r="71" spans="1:13" ht="57" customHeight="1" x14ac:dyDescent="0.3">
      <c r="A71" s="67"/>
      <c r="B71" s="73"/>
      <c r="C71" s="140"/>
      <c r="D71" s="141"/>
      <c r="E71" s="141"/>
      <c r="F71" s="141"/>
      <c r="G71" s="142"/>
      <c r="H71" s="301" t="s">
        <v>76</v>
      </c>
      <c r="I71" s="298"/>
      <c r="J71" s="183" t="s">
        <v>77</v>
      </c>
      <c r="K71" s="243" t="e">
        <f>SUM(K68:K70)</f>
        <v>#DIV/0!</v>
      </c>
      <c r="L71" s="74"/>
      <c r="M71" s="67"/>
    </row>
    <row r="72" spans="1:13" ht="15.75" customHeight="1" thickBot="1" x14ac:dyDescent="0.35">
      <c r="A72" s="67"/>
      <c r="B72" s="73"/>
      <c r="C72" s="84"/>
      <c r="D72" s="85"/>
      <c r="E72" s="85"/>
      <c r="F72" s="85"/>
      <c r="G72" s="86"/>
      <c r="H72" s="302"/>
      <c r="I72" s="303"/>
      <c r="J72" s="303"/>
      <c r="K72" s="304"/>
      <c r="L72" s="74"/>
      <c r="M72" s="67"/>
    </row>
    <row r="73" spans="1:13" ht="15.75" customHeight="1" thickBot="1" x14ac:dyDescent="0.35">
      <c r="A73" s="67"/>
      <c r="B73" s="87"/>
      <c r="C73" s="88"/>
      <c r="D73" s="88"/>
      <c r="E73" s="89"/>
      <c r="F73" s="88"/>
      <c r="G73" s="184"/>
      <c r="H73" s="88"/>
      <c r="I73" s="88"/>
      <c r="J73" s="88"/>
      <c r="K73" s="88"/>
      <c r="L73" s="90"/>
      <c r="M73" s="67"/>
    </row>
    <row r="74" spans="1:13" ht="15.75" customHeight="1" thickTop="1" x14ac:dyDescent="0.3">
      <c r="A74" s="67"/>
      <c r="B74" s="67"/>
      <c r="C74" s="67"/>
      <c r="D74" s="67"/>
      <c r="E74" s="68"/>
      <c r="F74" s="67"/>
      <c r="G74" s="67"/>
      <c r="H74" s="67"/>
      <c r="I74" s="67"/>
      <c r="J74" s="67"/>
      <c r="K74" s="67"/>
      <c r="L74" s="67"/>
      <c r="M74" s="67"/>
    </row>
  </sheetData>
  <mergeCells count="43">
    <mergeCell ref="C10:K10"/>
    <mergeCell ref="B1:G1"/>
    <mergeCell ref="C5:K5"/>
    <mergeCell ref="C6:K6"/>
    <mergeCell ref="C7:K8"/>
    <mergeCell ref="C9:K9"/>
    <mergeCell ref="C51:H51"/>
    <mergeCell ref="J11:J12"/>
    <mergeCell ref="K11:K12"/>
    <mergeCell ref="C13:H13"/>
    <mergeCell ref="C18:H18"/>
    <mergeCell ref="C27:H27"/>
    <mergeCell ref="C33:H33"/>
    <mergeCell ref="C11:C12"/>
    <mergeCell ref="D11:D12"/>
    <mergeCell ref="E11:F11"/>
    <mergeCell ref="G11:G12"/>
    <mergeCell ref="H11:H12"/>
    <mergeCell ref="I11:I12"/>
    <mergeCell ref="C37:H37"/>
    <mergeCell ref="C41:F41"/>
    <mergeCell ref="C42:H42"/>
    <mergeCell ref="C45:F45"/>
    <mergeCell ref="C46:H46"/>
    <mergeCell ref="C68:G68"/>
    <mergeCell ref="H68:I68"/>
    <mergeCell ref="C55:J55"/>
    <mergeCell ref="G57:H57"/>
    <mergeCell ref="I57:J57"/>
    <mergeCell ref="G58:H58"/>
    <mergeCell ref="I58:J58"/>
    <mergeCell ref="G59:H59"/>
    <mergeCell ref="I59:J59"/>
    <mergeCell ref="I60:J60"/>
    <mergeCell ref="G61:J61"/>
    <mergeCell ref="D66:K66"/>
    <mergeCell ref="C67:G67"/>
    <mergeCell ref="H67:J67"/>
    <mergeCell ref="C69:G69"/>
    <mergeCell ref="H69:I69"/>
    <mergeCell ref="H70:I70"/>
    <mergeCell ref="H71:I71"/>
    <mergeCell ref="H72:K72"/>
  </mergeCells>
  <printOptions horizontalCentered="1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 (Entidad)</vt:lpstr>
      <vt:lpstr>APU</vt:lpstr>
      <vt:lpstr>AIU</vt:lpstr>
      <vt:lpstr>PROPUESTA ECONOMICA (PROPONENT)</vt:lpstr>
      <vt:lpstr>AIU!Área_de_impresión</vt:lpstr>
      <vt:lpstr>APU!Área_de_impresión</vt:lpstr>
      <vt:lpstr>'PRESUPUESTO OFICIAL (Entidad)'!Área_de_impresión</vt:lpstr>
      <vt:lpstr>'PROPUESTA ECONOMICA (PROPONENT)'!Área_de_impresión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cp:keywords>AIU</cp:keywords>
  <dc:description>Que el amor por nuestra gente ilumine nuestro camino en su bien</dc:description>
  <cp:lastModifiedBy>MAURICIO GARCIA ALONSO</cp:lastModifiedBy>
  <cp:lastPrinted>2026-10-15T19:13:54Z</cp:lastPrinted>
  <dcterms:created xsi:type="dcterms:W3CDTF">2006-06-27T16:47:25Z</dcterms:created>
  <dcterms:modified xsi:type="dcterms:W3CDTF">2026-10-16T16:47:13Z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