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yoshi/Documents/trabajo/DISTRITO/2026/REVISION DE PROCESOS/GENERAL/LICITACIONES/ALUMBRADO NAVIDEÑO/"/>
    </mc:Choice>
  </mc:AlternateContent>
  <xr:revisionPtr revIDLastSave="0" documentId="13_ncr:1_{9C98687A-E30B-4145-B1DB-8C3C84D0CCA3}" xr6:coauthVersionLast="47" xr6:coauthVersionMax="47" xr10:uidLastSave="{00000000-0000-0000-0000-000000000000}"/>
  <bookViews>
    <workbookView xWindow="0" yWindow="600" windowWidth="19420" windowHeight="10300" xr2:uid="{00000000-000D-0000-FFFF-FFFF00000000}"/>
  </bookViews>
  <sheets>
    <sheet name="Presupuesto Oficial 2026" sheetId="2" r:id="rId1"/>
  </sheets>
  <definedNames>
    <definedName name="_xlnm.Print_Area" localSheetId="0">'Presupuesto Oficial 2026'!$A$1:$K$70</definedName>
    <definedName name="_xlnm.Print_Titles" localSheetId="0">'Presupuesto Oficial 2026'!$3:$3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9" i="2" l="1"/>
  <c r="J69" i="2" s="1"/>
  <c r="I68" i="2"/>
  <c r="I67" i="2"/>
  <c r="J67" i="2" s="1"/>
  <c r="I66" i="2"/>
  <c r="J66" i="2" s="1"/>
  <c r="I65" i="2"/>
  <c r="I64" i="2"/>
  <c r="J64" i="2" s="1"/>
  <c r="I63" i="2"/>
  <c r="I62" i="2"/>
  <c r="J62" i="2" s="1"/>
  <c r="I61" i="2"/>
  <c r="I60" i="2"/>
  <c r="I59" i="2"/>
  <c r="I58" i="2"/>
  <c r="J58" i="2" s="1"/>
  <c r="I57" i="2"/>
  <c r="I56" i="2"/>
  <c r="J56" i="2" s="1"/>
  <c r="I55" i="2"/>
  <c r="I54" i="2"/>
  <c r="J54" i="2" s="1"/>
  <c r="I53" i="2"/>
  <c r="J53" i="2" s="1"/>
  <c r="I52" i="2"/>
  <c r="I51" i="2"/>
  <c r="I50" i="2"/>
  <c r="J50" i="2" s="1"/>
  <c r="I49" i="2"/>
  <c r="I48" i="2"/>
  <c r="I47" i="2"/>
  <c r="I46" i="2"/>
  <c r="J46" i="2" s="1"/>
  <c r="I45" i="2"/>
  <c r="J45" i="2" s="1"/>
  <c r="I44" i="2"/>
  <c r="I43" i="2"/>
  <c r="J43" i="2" s="1"/>
  <c r="I42" i="2"/>
  <c r="J42" i="2" s="1"/>
  <c r="I41" i="2"/>
  <c r="I40" i="2"/>
  <c r="I39" i="2"/>
  <c r="I38" i="2"/>
  <c r="J38" i="2" s="1"/>
  <c r="I37" i="2"/>
  <c r="J37" i="2" s="1"/>
  <c r="I36" i="2"/>
  <c r="I35" i="2"/>
  <c r="J35" i="2" s="1"/>
  <c r="I34" i="2"/>
  <c r="J34" i="2" s="1"/>
  <c r="I33" i="2"/>
  <c r="I32" i="2"/>
  <c r="J32" i="2" s="1"/>
  <c r="I31" i="2"/>
  <c r="I30" i="2"/>
  <c r="J30" i="2" s="1"/>
  <c r="I29" i="2"/>
  <c r="I28" i="2"/>
  <c r="I27" i="2"/>
  <c r="I26" i="2"/>
  <c r="J26" i="2" s="1"/>
  <c r="I25" i="2"/>
  <c r="I24" i="2"/>
  <c r="J24" i="2" s="1"/>
  <c r="I23" i="2"/>
  <c r="I22" i="2"/>
  <c r="J22" i="2" s="1"/>
  <c r="I21" i="2"/>
  <c r="J21" i="2" s="1"/>
  <c r="I20" i="2"/>
  <c r="I19" i="2"/>
  <c r="I18" i="2"/>
  <c r="J18" i="2" s="1"/>
  <c r="I17" i="2"/>
  <c r="I16" i="2"/>
  <c r="I15" i="2"/>
  <c r="I14" i="2"/>
  <c r="J14" i="2" s="1"/>
  <c r="I13" i="2"/>
  <c r="J13" i="2" s="1"/>
  <c r="I12" i="2"/>
  <c r="I11" i="2"/>
  <c r="J11" i="2" s="1"/>
  <c r="I10" i="2"/>
  <c r="J10" i="2" s="1"/>
  <c r="I9" i="2"/>
  <c r="I8" i="2"/>
  <c r="I7" i="2"/>
  <c r="I6" i="2"/>
  <c r="J6" i="2" s="1"/>
  <c r="I5" i="2"/>
  <c r="J5" i="2" s="1"/>
  <c r="I4" i="2"/>
  <c r="J4" i="2" s="1"/>
  <c r="J68" i="2"/>
  <c r="J65" i="2"/>
  <c r="J63" i="2"/>
  <c r="J61" i="2"/>
  <c r="J60" i="2"/>
  <c r="J59" i="2"/>
  <c r="J57" i="2"/>
  <c r="J55" i="2"/>
  <c r="J52" i="2"/>
  <c r="J51" i="2"/>
  <c r="J49" i="2"/>
  <c r="J48" i="2"/>
  <c r="J47" i="2"/>
  <c r="J44" i="2"/>
  <c r="J41" i="2"/>
  <c r="J40" i="2"/>
  <c r="J39" i="2"/>
  <c r="J36" i="2"/>
  <c r="J33" i="2"/>
  <c r="J31" i="2"/>
  <c r="J29" i="2"/>
  <c r="J28" i="2"/>
  <c r="J27" i="2"/>
  <c r="J25" i="2"/>
  <c r="J23" i="2"/>
  <c r="J20" i="2"/>
  <c r="J19" i="2"/>
  <c r="J17" i="2"/>
  <c r="J16" i="2"/>
  <c r="J15" i="2"/>
  <c r="J12" i="2"/>
  <c r="J9" i="2"/>
  <c r="J8" i="2"/>
  <c r="J7" i="2"/>
  <c r="H65" i="2"/>
  <c r="H61" i="2"/>
  <c r="H57" i="2"/>
  <c r="H53" i="2"/>
  <c r="H49" i="2"/>
  <c r="H45" i="2"/>
  <c r="H41" i="2"/>
  <c r="H37" i="2"/>
  <c r="H33" i="2"/>
  <c r="H29" i="2"/>
  <c r="H25" i="2"/>
  <c r="H21" i="2"/>
  <c r="H17" i="2"/>
  <c r="H13" i="2"/>
  <c r="H9" i="2"/>
  <c r="H5" i="2"/>
  <c r="G70" i="2"/>
  <c r="H69" i="2"/>
  <c r="H68" i="2"/>
  <c r="H67" i="2"/>
  <c r="H66" i="2"/>
  <c r="H64" i="2"/>
  <c r="H63" i="2"/>
  <c r="H62" i="2"/>
  <c r="H60" i="2"/>
  <c r="H59" i="2"/>
  <c r="H58" i="2"/>
  <c r="H56" i="2"/>
  <c r="H55" i="2"/>
  <c r="H54" i="2"/>
  <c r="H52" i="2"/>
  <c r="H51" i="2"/>
  <c r="H50" i="2"/>
  <c r="H48" i="2"/>
  <c r="H47" i="2"/>
  <c r="H46" i="2"/>
  <c r="H44" i="2"/>
  <c r="H43" i="2"/>
  <c r="H42" i="2"/>
  <c r="H40" i="2"/>
  <c r="H39" i="2"/>
  <c r="H38" i="2"/>
  <c r="H36" i="2"/>
  <c r="H35" i="2"/>
  <c r="H34" i="2"/>
  <c r="H32" i="2"/>
  <c r="H31" i="2"/>
  <c r="H30" i="2"/>
  <c r="H28" i="2"/>
  <c r="H27" i="2"/>
  <c r="H26" i="2"/>
  <c r="H24" i="2"/>
  <c r="H23" i="2"/>
  <c r="H22" i="2"/>
  <c r="H20" i="2"/>
  <c r="H19" i="2"/>
  <c r="H18" i="2"/>
  <c r="H16" i="2"/>
  <c r="H15" i="2"/>
  <c r="H14" i="2"/>
  <c r="H12" i="2"/>
  <c r="H11" i="2"/>
  <c r="H10" i="2"/>
  <c r="H8" i="2"/>
  <c r="H7" i="2"/>
  <c r="H6" i="2"/>
  <c r="H4" i="2"/>
  <c r="I70" i="2" l="1"/>
  <c r="K66" i="2" l="1"/>
  <c r="K62" i="2"/>
  <c r="K58" i="2"/>
  <c r="K54" i="2"/>
  <c r="K50" i="2"/>
  <c r="K46" i="2"/>
  <c r="K42" i="2"/>
  <c r="K38" i="2"/>
  <c r="K34" i="2"/>
  <c r="K30" i="2"/>
  <c r="K26" i="2"/>
  <c r="K22" i="2"/>
  <c r="K18" i="2"/>
  <c r="K14" i="2"/>
  <c r="K10" i="2"/>
  <c r="K6" i="2"/>
  <c r="K8" i="2" l="1"/>
  <c r="K24" i="2"/>
  <c r="K40" i="2"/>
  <c r="K56" i="2"/>
  <c r="K44" i="2"/>
  <c r="K60" i="2"/>
  <c r="K12" i="2"/>
  <c r="K28" i="2"/>
  <c r="K16" i="2"/>
  <c r="K32" i="2"/>
  <c r="K48" i="2"/>
  <c r="K64" i="2"/>
  <c r="K20" i="2"/>
  <c r="K36" i="2"/>
  <c r="K52" i="2"/>
  <c r="K68" i="2"/>
  <c r="K5" i="2"/>
  <c r="K9" i="2"/>
  <c r="K13" i="2"/>
  <c r="K17" i="2"/>
  <c r="K21" i="2"/>
  <c r="K25" i="2"/>
  <c r="K29" i="2"/>
  <c r="K33" i="2"/>
  <c r="K37" i="2"/>
  <c r="K41" i="2"/>
  <c r="K45" i="2"/>
  <c r="K49" i="2"/>
  <c r="K53" i="2"/>
  <c r="K57" i="2"/>
  <c r="K61" i="2"/>
  <c r="K65" i="2"/>
  <c r="K69" i="2"/>
  <c r="K7" i="2"/>
  <c r="K11" i="2"/>
  <c r="K15" i="2"/>
  <c r="K19" i="2"/>
  <c r="K23" i="2"/>
  <c r="K27" i="2"/>
  <c r="K31" i="2"/>
  <c r="K35" i="2"/>
  <c r="K39" i="2"/>
  <c r="K43" i="2"/>
  <c r="K47" i="2"/>
  <c r="K51" i="2"/>
  <c r="K55" i="2"/>
  <c r="K59" i="2"/>
  <c r="K63" i="2"/>
  <c r="K67" i="2"/>
  <c r="J70" i="2" l="1"/>
  <c r="K4" i="2"/>
  <c r="K70" i="2" s="1"/>
</calcChain>
</file>

<file path=xl/sharedStrings.xml><?xml version="1.0" encoding="utf-8"?>
<sst xmlns="http://schemas.openxmlformats.org/spreadsheetml/2006/main" count="276" uniqueCount="140">
  <si>
    <t>ÍTEM</t>
  </si>
  <si>
    <t>SITIO / UBICACIÓN</t>
  </si>
  <si>
    <t>ACTIVIDAD / ELEMENTO A COTIZAR</t>
  </si>
  <si>
    <t>CANTIDAD</t>
  </si>
  <si>
    <t>UNIDAD</t>
  </si>
  <si>
    <t>VALOR TOTAL ANTES DE IVA</t>
  </si>
  <si>
    <t>PARROQUIA SAN PEDRO</t>
  </si>
  <si>
    <t>UNIDADES</t>
  </si>
  <si>
    <t>PARROQUIA TERCERA ORDEN</t>
  </si>
  <si>
    <t>PARROQUIA LA SANTÍSIMA TRINIDAD</t>
  </si>
  <si>
    <t>DECORACIÓN CON MINI LED PARA LAS FACHADAS - CABLE BLANCO 220V</t>
  </si>
  <si>
    <t>DECORACIÓN CON MINI LED PARA LAS FACHADAS - BLANCO FRIO CABLE BLANCO 220V</t>
  </si>
  <si>
    <t>CUERDA LED BLANCO CALIDO 220V</t>
  </si>
  <si>
    <t>METROS</t>
  </si>
  <si>
    <t>SAN JUAN DE DIOS</t>
  </si>
  <si>
    <t>ESTRUCTURA 2D PASACALLE DECORATIVO DESTELLOS</t>
  </si>
  <si>
    <t>COCHERA DE HOBO</t>
  </si>
  <si>
    <t>ESTRUCTURA 2D PASACALLE DECORATIVO ESTRELLAS</t>
  </si>
  <si>
    <t>AVENIDA SANTANDER</t>
  </si>
  <si>
    <t>ESTRUCTURA DECORATIVA 3D ESTRELLA</t>
  </si>
  <si>
    <t>CALLE LARGA</t>
  </si>
  <si>
    <t>ESTRUCTURA 2D PASACALLE DECORATIVO</t>
  </si>
  <si>
    <t>FOUR SEASON</t>
  </si>
  <si>
    <t>ESTRUCTURA DECORATIVA DE POSTES</t>
  </si>
  <si>
    <t>ARSENAL</t>
  </si>
  <si>
    <t>ESTRUCTURA DECORATIVA DE FAROLES ESTRELLA DE BELEN</t>
  </si>
  <si>
    <t>PEDREGAL</t>
  </si>
  <si>
    <t>CARRERA 3RA</t>
  </si>
  <si>
    <t>ESTRUCTURA 2D PASACALLE DECORATIVO HOJAS DORADAS</t>
  </si>
  <si>
    <t>DON SANCHO</t>
  </si>
  <si>
    <t>ESTRUCTURA 2D PASACALLE DECORATIVO BOLAS NAVIDEÑAS</t>
  </si>
  <si>
    <t>SANTOS DE PIEDRA</t>
  </si>
  <si>
    <t>ESTRUCTURA 2D PASACALLE DECOARTIVO MANDALAS</t>
  </si>
  <si>
    <t>BLAS DE LEZO</t>
  </si>
  <si>
    <t>TEATRO ADOLFO MEJÍA</t>
  </si>
  <si>
    <t>ESTRUCTURA DECORATIVA DE POSTE ORNAMENTAL</t>
  </si>
  <si>
    <t>ESTRUCTURA 3D CUBRE POSTE ESTRELLAS</t>
  </si>
  <si>
    <t>BAHÍA DE LAS ÁNIMAS</t>
  </si>
  <si>
    <t>ESTRUCTURA DE ALUMINIO 2D CON FORMA DE PESEBRE</t>
  </si>
  <si>
    <t>ESTRUCTURA DECORATIVA 3D PALMERAS 6M</t>
  </si>
  <si>
    <t>ESTRUCTURA DECORATIVA 3D PALMERAS 8M</t>
  </si>
  <si>
    <t>ESTRUCTURA EN FORMA DE FAROL</t>
  </si>
  <si>
    <t>LA BODEGUITA</t>
  </si>
  <si>
    <t>ESTRUCTURA DECORATIVA 3D CUPULA 8M</t>
  </si>
  <si>
    <t>ESTRUCTURA DECORATIVA REY MAGO 1 6M</t>
  </si>
  <si>
    <t>ESTRUCTURA DECORATIVA REY MAGO 2 6M</t>
  </si>
  <si>
    <t>ESTRUCTURA DECORATIVA REY MAGO 3 6M</t>
  </si>
  <si>
    <t>ESTRUCTURA DECORATIVA 3D CAMELLO 7M</t>
  </si>
  <si>
    <t>PLAZA DE LA PAZ</t>
  </si>
  <si>
    <t>ESTRUCTURA DECORATIVA 3D ESTRELLA 5M</t>
  </si>
  <si>
    <t>ESTRUCTURA DECORATIVA 3D ESTRELLA 12M</t>
  </si>
  <si>
    <t>DECORACIÓN CON MINI LED PARA LAS FACHADAS - CABLE NEGRO 220V</t>
  </si>
  <si>
    <t>TORRE DEL RELOJ</t>
  </si>
  <si>
    <t>PUNTOS LED</t>
  </si>
  <si>
    <t>CAMELLÓN DE LOS MÁRTIRES</t>
  </si>
  <si>
    <t>ESTRUCTURA DECORATIVA ARCO 7M</t>
  </si>
  <si>
    <t>TUNEL DORADO 5,5M-3D</t>
  </si>
  <si>
    <t>ESTRUCTURA 3D CUBRE POSTE ORNAMENTAL</t>
  </si>
  <si>
    <t>PLAZA CERVANTES</t>
  </si>
  <si>
    <t>ESTRUCTURA DECORATIVA 3D VELA 2.5M</t>
  </si>
  <si>
    <t>ESTRUCTURA DECORATIVA 3D VELA 4M</t>
  </si>
  <si>
    <t>ESTRUCTURA DECORATIVA 3D VELA TRANSITABLE  5M</t>
  </si>
  <si>
    <t>PLAZA LA ADUANA</t>
  </si>
  <si>
    <t>ESTRUCTURA DECORATIVA 3D COPO DE NIEVE 15M</t>
  </si>
  <si>
    <t>ÁRBOL DE NAVIDAD 3D 20M</t>
  </si>
  <si>
    <t>ESTRUCTURA DECORATIVA 3D COPO DE NIEVE 10M</t>
  </si>
  <si>
    <t>ESTRUCTURA DECORATIVA 2D COPO DE NIEVE</t>
  </si>
  <si>
    <t>ESFERA DORADA 40CM</t>
  </si>
  <si>
    <t>ESFERA PLATEADA 40 CM</t>
  </si>
  <si>
    <t>ALCALDÍA Y OTRAS VISTAS</t>
  </si>
  <si>
    <t>TENAZAS</t>
  </si>
  <si>
    <t>ÁRBOL DE NAVIDAD 3D 25M</t>
  </si>
  <si>
    <t>KIT DECORATIVO DE RIBER 25M</t>
  </si>
  <si>
    <t>ESTRUCTURA DECORATIVA PESEBRE ESPEJO 20M</t>
  </si>
  <si>
    <t>PLAZA SAN PEDRO</t>
  </si>
  <si>
    <t>COLGARIN ESFERA AURORA DIAMETRO 60 CM 3D</t>
  </si>
  <si>
    <t>PLAZA SAN DIEGO</t>
  </si>
  <si>
    <t>ESTRUCTURA DECORATIVA 2D DE POSTES ESTRELLA DE SHAMASH</t>
  </si>
  <si>
    <t>ESTRUCTURA DECORATIVA 2D GEOMÉTRICA</t>
  </si>
  <si>
    <t>PLAZA SANTO DOMINGO</t>
  </si>
  <si>
    <t>ESTRUCTURA DECORATIVA 2D ESTRELLA</t>
  </si>
  <si>
    <t>ESPECIFICACIÓN TÉCNICA</t>
  </si>
  <si>
    <t>ESTRUCTURA 2D PASACALLE ORNAMENTAL</t>
  </si>
  <si>
    <t>Figura de una cascada vertical de múltiples estrellas de cinco puntas dispuestas de manera intercalada a lo largo del cuerpo,110-220 V, 70 W, dimensiones: 70x240cm</t>
  </si>
  <si>
    <t>Cenador ornamental tridimensional (3D) de gran escala y formato transitable, diseñado con una estructura arquitectónica clásica de templo cupulado con arquerías abiertas que permiten el flujo peatonal por su interior para interacción fotográfica, 110-220 V, 950 W, dimensiones: 400x400x800 cm</t>
  </si>
  <si>
    <t>Elemento decorativo tridimensional (3D) de gran formato, ideal para la ornamentación de espacios comerciales, árboles de Navidad o instalaciones urbanas exteriores e interiores, Diámetro de 40 centímetros</t>
  </si>
  <si>
    <t>PROYECTORES, CON DISCOS PERSONALIZADOS Y ESTRUCTURA PARA MONTAJE</t>
  </si>
  <si>
    <t>DECORACIÓN CON MINI LED RGB PROGRAMABLE ESPECIAL PARA FACHADAS, CON SUS CONTROLADORES</t>
  </si>
  <si>
    <t>Proyector de gobos de alta potencia para exteriores, ideal para proyecciones gigantes, logotipos y efectos dinámicos en fachadas. Funciona a 110-240 V, 600 W y cuenta con dimensiones de 58,9 x 30,2 x 49 cm. Incluye discos de cristal que filtran el haz de luz del equipo para proyectar logotipos, imágenes, texturas o animaciones con gran precisión a través de la mezcla sustractiva de colores en capas de vidrio dicroico, fabricado en vidrio de borosilicato especial (resistente al choque térmico y a la radiación UV). incluye con un tramo modular de viga o estructura metálica (por lo general de aluminio) que mide entre 3 y 4 metros de altura, diseñado para colocar proyectores o luces. Está fabricado en aluminio natural (brillante/cromado) o negro mate.</t>
  </si>
  <si>
    <t>Fuente lumínica tipo extensión industrial de alta resistencia, recubierta con PVC, en un rango de 220-240 V, 7-9 W y 10 m de longitud.</t>
  </si>
  <si>
    <t>Cuerda LED recubierta de PVC con cinta LED en su interior, usada para bordear, decorar y resaltar. Cuenta con una longitud de 50 m y funciona a 220 V.</t>
  </si>
  <si>
    <t>Figura de alumbrado navideño diseñada para instalarse suspendida entre postes o fachadas en avenidas y paseos públicos. Funciona a 240 V, 140 W y cuenta con unas dimensiones de 1,5 m de alto x 4 m de ancho.</t>
  </si>
  <si>
    <t>Pasacalle transversal de alta elegancia y simetría geométrica, suspendido entre fachadas del sendero público. Funciona en un rango de 220-240 V, con una potencia de 120 W y dimensiones de 4 x 1,2 m.</t>
  </si>
  <si>
    <t>Figura tridimensional de alumbrado navideño a gran escala, diseñada para su instalación en postes o espacios públicos con un alto impacto visual. Funciona en un rango de 220-240 V, con una potencia de 504 W y dimensiones de 420 x 280 x 400 cm.</t>
  </si>
  <si>
    <t>Estructura en arco de media luna diseñada exclusivamente para abrazar lateralmente la parte superior de un poste o farola colonial. Funciona en un rango de 220-240 V, con una potencia de 60 W y dimensiones de 95 cm de ancho x 160 cm de alto.</t>
  </si>
  <si>
    <t>Figura en forma de estrella de Belén o estrella fugaz, complementada por una estela curva o arco de luces que rodea de forma concéntrica la copa del farol. Funciona en un rango de 110-220 V, con una potencia de 13,7 W y dimensiones de 125 cm de ancho x 100 cm de alto.</t>
  </si>
  <si>
    <t>Pasacalle o transversal de vía con diseño botánico orgánico basado en hojas de ginkgo biloba. Funciona en un rango de 220-240 V, con una potencia de 67 W y dimensiones de 4 m de ancho x 1,2 m de alto.</t>
  </si>
  <si>
    <t>Motivo decorativo luminoso simétrico de dos piezas, con un diseño elegante basado en filigranas, volutas curvas y ondas entrelazadas de estilo clásico. Funciona en un rango de 220-240 V, con una potencia de 78 W y dimensiones de 4,6 m de ancho x 0,95 m de alto.</t>
  </si>
  <si>
    <t>Figura asimétrica y dinámica con un elegante diseño de ráfagas o penachos curvos ascendentes que simulan un destello de fuegos artificiales. Funciona en un rango de 220-240 V, con una potencia de 40 W y dimensiones de 0,9 m de ancho x 2 m de alto.</t>
  </si>
  <si>
    <t>Conjunto escenográfico navideño completo en formato 2D que representa el Nacimiento de Jesús. Funciona a 24 VCC (alimentado a 220 V), con una potencia de 700 W y dimensiones de 7 m de ancho x 2,2 m de alto.</t>
  </si>
  <si>
    <t>Figura tridimensional (3D) de gran formato y escala monumental que representa al Rey Mago Melchor. Funciona en un rango de 220-240 V, con una potencia de 500 W y dimensiones de 280 x 70 x 620 cm.</t>
  </si>
  <si>
    <t>Figura tridimensional (3D) de gran formato y escala monumental que representa al Rey Mago Gaspar. Funciona en un rango de 220-240 V, con una potencia de 500 W y dimensiones de 280 x 70 x 620 cm.</t>
  </si>
  <si>
    <t>Figura tridimensional (3D) de gran formato y escala monumental que representa al Rey Mago Baltasar. Funciona en un rango de 220-240 V, con una potencia de 500 W y dimensiones de 280 x 70 x 620 cm.</t>
  </si>
  <si>
    <t>Figura tridimensional (3D) exenta de escala monumental que representa a un camello bactriano (de dos jorobas) en posición erguida. Funciona a 24 VCC, con una potencia de 550 W y dimensiones de 560 x 190 x 700 cm.</t>
  </si>
  <si>
    <t>Figura de una cascada vertical de múltiples estrellas de cinco puntas dispuestas de manera intercalada a lo largo del cuerpo. Funciona en un rango de 110-220 V, con una potencia de 70 W y dimensiones de 70 x 240 cm.</t>
  </si>
  <si>
    <t>Figura tridimensional (3D) de escala monumental que representa una espectacular estrella de Navidad multipunta con efecto de destello tridimensional. Funciona a 24 VCC, con una potencia de 500 W y dimensiones de 550 cm de diámetro x 490 cm de alto.</t>
  </si>
  <si>
    <t>Figura tridimensional con una cola arqueada compuesta por múltiples hileras que se extienden de manera fluida hacia el suelo. Funciona a 24 VCC, con una potencia de 450 W y dimensiones de 1200 x 400 x 400 cm.</t>
  </si>
  <si>
    <t>Cadena de luces LED RGB para decoración exterior. Cada LED puede mostrar múltiples colores simultáneamente, generando efectos de iluminación dinámicos y vibrantes, lo que la hace ideal para su instalación en árboles, estructuras, fachadas y proyectos ornamentales. Incluye un controlador inteligente programable en color negro con conectividad a internet para hasta cuatro cadenas. Funciona a 220-240 V, con una potencia de 28 W y una longitud de 25 m.</t>
  </si>
  <si>
    <t>Motivo decorativo navideño tridimensional (3D) de gran formato con un diseño estilizado y elegante en forma de vela. Funciona a 24 VCC, con una potencia de 260 W y dimensiones de 100 cm de diámetro x 250 cm de alto.</t>
  </si>
  <si>
    <t>Motivo decorativo navideño tridimensional (3D) de gran formato con un diseño estilizado y elegante en forma de vela. Funciona a 24 VCC, con una potencia de 320 W y dimensiones de 100 cm de diámetro x 400 cm de alto.</t>
  </si>
  <si>
    <t>Árbol de Navidad tridimensional (3D) en versión de gran escala, optimizado para espacios que requieren un alto impacto visual. Funciona a 220 V, con una potencia de 2000 W y una altura de 20 m.</t>
  </si>
  <si>
    <t>Elemento decorativo tridimensional (3D) de gran formato, ideal para la ornamentación de espacios comerciales, árboles de Navidad o instalaciones urbanas exteriores e interiores. Presenta un diámetro de 40 cm.</t>
  </si>
  <si>
    <t>Árbol de Navidad tridimensional (3D) en versión de gran escala, optimizado para espacios que requieren un alto impacto visual. Funciona a 220 V, con una potencia de 2400 W y una altura de 25 m.</t>
  </si>
  <si>
    <t>Motivo volumétrico tridimensional (3D) compuesto por anillos metálicos interconectados, cuyo diseño simula las líneas meridianas y ecuatoriales de un globo terráqueo. Funciona a 220 V, con una potencia de 11 W y un diámetro de 60 cm.</t>
  </si>
  <si>
    <t xml:space="preserve">VALOR UNITARIO </t>
  </si>
  <si>
    <t>Cenefa superior rectangular decorada con arabescos y filigranas entrelazadas. Funciona en un rango de 220-240 V, con una potencia de 69 W y dimensiones de 4 m de ancho x 1,2 m de alto.</t>
  </si>
  <si>
    <t>Bastidor rectangular de base simétrica con un gran arco de medio punto en la parte superior central. Funciona en un rango de 220-240 V, con una potencia de 106 W y dimensiones de 4,6 m de ancho x 1,5 m de alto.</t>
  </si>
  <si>
    <t>Figura con motivo decorativo navideño colgante de formato horizontal para alumbrado público o fachadas. Funciona a 230 VCA - 24 VCC, con una potencia de 90 W y dimensiones de 4 m de ancho x 0,9 m de alto.</t>
  </si>
  <si>
    <t>Palmera 3D con iluminación LED en blanco cálido y blanco, y acabado dorado. Funciona a 24 VCC, con una potencia de 250 W y dimensiones de 260 cm de diámetro x 600 cm de alto.</t>
  </si>
  <si>
    <t>Palmera 3D con iluminación LED en blanco cálido y blanco, y acabado dorado. Funciona a 24 VCC, con una potencia de 400 W y dimensiones de 360 cm de diámetro x 800 cm de alto.</t>
  </si>
  <si>
    <t>Figura en forma de farol tridimensional de iluminación decorativa, estructura geométrica poliédrica inspirada en el arte islámico y la geometría sagrada. Funciona en un rango de 220-240 V, con una potencia de 48 W y dimensiones de 140 cm de diámetro x 200 cm de alto.</t>
  </si>
  <si>
    <t>Diseño de inspiración clásica barroca, compuesto por filigranas, volutas arabescas y molduras detalladas de alto valor decorativo. Funciona a 24 VCC, con una potencia de 600 W y dimensiones de 700 x 50 x 750 cm.</t>
  </si>
  <si>
    <t>Figura diseñada para envolver postes de luz, columnas públicas o pilares arquitectónicos. Funciona a 220 V, con una potencia de 61 W y dimensiones de 70 x 240 cm.</t>
  </si>
  <si>
    <t>Figura utilizada como estructura decorativa e iluminada. Funciona a 24 VCC, con una potencia de 350 W y dimensiones de 500 x 800 x 550 cm por arco.</t>
  </si>
  <si>
    <t>Estructura navideña tridimensional (3D) en forma de vela transitable. Funciona a 24 VCC, con una potencia de 500 W y dimensiones de 150 cm de diámetro x 500 cm de alto.</t>
  </si>
  <si>
    <t>Motivo navideño tridimensional (3D) con forma de copo de nieve. Funciona a 24 VCC, con una potencia de 2400 W y dimensiones de 1300 x 1500 x 300 cm.</t>
  </si>
  <si>
    <t>Estructura decorativa navideña tridimensional (3D) con formato de arco transitable. Funciona a 24 VCC, con una potencia de 1350 W y dimensiones de 1100 x 100 x 630 cm.</t>
  </si>
  <si>
    <t>Estructura decorativa diseñada para envolver postes de luz, columnas públicas o pilares arquitectónicos. Funciona a 220 V, con una potencia de 61 W y dimensiones de 70 x 240 cm.</t>
  </si>
  <si>
    <t>Copo de nieve simétrico de seis puntas principales con ramificaciones angulares. Funciona a 220-240 V, con una potencia de 38 W y dimensiones de 85 cm de ancho x 100 cm de alto.</t>
  </si>
  <si>
    <t>Kit conformado por 6 unidades, que corresponden a estructuras horizontales en forma de espiral. Funciona a 24 VCC, con una potencia total de 900 W y un diámetro total de 7,0 a 8,5 m.</t>
  </si>
  <si>
    <t>Elemento decorativo tridimensional (3D) que representa un pesebre o nacimiento a gran escala. Funciona a 24 VCC, con una potencia de 900 W y dimensiones de 12 a 15 m de ancho x 5,5 a 6,0 m de alto.</t>
  </si>
  <si>
    <t>Palmera tridimensional (3D) de acabado dorado con iluminación LED en blanco cálido y blanco. Funciona a 24 VCC, con una potencia de 250 W y dimensiones de 260 cm de diámetro x 600 cm de alto.</t>
  </si>
  <si>
    <t>Palmera tridimensional (3D) de acabado dorado con iluminación LED en blanco cálido y blanco. Funciona a 24 VCC, con una potencia de 400 W y dimensiones de 360 cm de diámetro x 800 cm de alto.</t>
  </si>
  <si>
    <t>Elemento decorativo diseñada para envolver postes de luz, columnas públicas o pilares arquitectónicos. Funciona a 220 V, con una potencia de 61 W y dimensiones de 70 x 240 cm.</t>
  </si>
  <si>
    <t>Figura de rombo principal o diamante dispuesto de forma vertical complementada con siluetas de cuadrados angulares en los laterales. Funciona a 240 V, con una potencia de 15 W y dimensiones de 73 cm de ancho x 80 cm de alto.</t>
  </si>
  <si>
    <t>Estrella central de seis puntas, superpuesta sobre una estructura radial de seis brazos con remates en forma de rombo, 220-240 V, 18 W, (W)66x(H)75cm</t>
  </si>
  <si>
    <t xml:space="preserve">VALOR TOTAL IVA INCLUIDO </t>
  </si>
  <si>
    <t xml:space="preserve">IVA TOTAL </t>
  </si>
  <si>
    <t xml:space="preserve">PRESUPUESTO OFICIAL </t>
  </si>
  <si>
    <t>IVA APLICABLE 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</si>
</sst>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\$\ #,##0.00"/>
  </numFmts>
  <fonts count="13">
    <font>
      <sz val="11"/>
      <name val="Carlito"/>
    </font>
    <font>
      <b/>
      <sz val="9"/>
      <color rgb="FFFFFFFF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name val="Carlito"/>
    </font>
    <font>
      <b/>
      <sz val="9"/>
      <color theme="1"/>
      <name val="Arial"/>
      <family val="2"/>
    </font>
    <font>
      <sz val="7"/>
      <name val="Arial"/>
      <family val="2"/>
    </font>
    <font>
      <b/>
      <sz val="7"/>
      <color rgb="FFFFFFFF"/>
      <name val="Arial"/>
      <family val="2"/>
    </font>
    <font>
      <sz val="7"/>
      <name val="Carlito"/>
    </font>
    <font>
      <sz val="8"/>
      <name val="Arial"/>
      <family val="2"/>
    </font>
    <font>
      <b/>
      <sz val="8"/>
      <color rgb="FFFFFFFF"/>
      <name val="Arial"/>
      <family val="2"/>
    </font>
    <font>
      <sz val="8"/>
      <name val="Carlito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1" fillId="2" borderId="4" xfId="0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9" fillId="3" borderId="5" xfId="0" applyFont="1" applyFill="1" applyBorder="1" applyAlignment="1">
      <alignment vertical="top" wrapText="1"/>
    </xf>
    <xf numFmtId="0" fontId="6" fillId="3" borderId="5" xfId="0" applyFont="1" applyFill="1" applyBorder="1" applyAlignment="1">
      <alignment vertical="top" wrapText="1"/>
    </xf>
    <xf numFmtId="2" fontId="3" fillId="3" borderId="5" xfId="0" applyNumberFormat="1" applyFont="1" applyFill="1" applyBorder="1" applyAlignment="1">
      <alignment horizontal="center" vertical="top"/>
    </xf>
    <xf numFmtId="43" fontId="3" fillId="3" borderId="5" xfId="1" applyFont="1" applyFill="1" applyBorder="1"/>
    <xf numFmtId="0" fontId="0" fillId="3" borderId="0" xfId="0" applyFill="1"/>
    <xf numFmtId="0" fontId="3" fillId="3" borderId="0" xfId="0" applyFont="1" applyFill="1"/>
    <xf numFmtId="0" fontId="9" fillId="3" borderId="0" xfId="0" applyFont="1" applyFill="1"/>
    <xf numFmtId="0" fontId="6" fillId="3" borderId="0" xfId="0" applyFont="1" applyFill="1"/>
    <xf numFmtId="164" fontId="3" fillId="3" borderId="0" xfId="0" applyNumberFormat="1" applyFont="1" applyFill="1"/>
    <xf numFmtId="0" fontId="1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/>
    </xf>
    <xf numFmtId="0" fontId="9" fillId="3" borderId="11" xfId="0" applyFont="1" applyFill="1" applyBorder="1" applyAlignment="1">
      <alignment vertical="top" wrapText="1"/>
    </xf>
    <xf numFmtId="0" fontId="6" fillId="3" borderId="11" xfId="0" applyFont="1" applyFill="1" applyBorder="1" applyAlignment="1">
      <alignment vertical="top" wrapText="1"/>
    </xf>
    <xf numFmtId="2" fontId="3" fillId="3" borderId="11" xfId="0" applyNumberFormat="1" applyFont="1" applyFill="1" applyBorder="1" applyAlignment="1">
      <alignment horizontal="center" vertical="top"/>
    </xf>
    <xf numFmtId="0" fontId="3" fillId="3" borderId="12" xfId="0" applyFont="1" applyFill="1" applyBorder="1" applyAlignment="1">
      <alignment horizontal="center" vertical="top"/>
    </xf>
    <xf numFmtId="43" fontId="3" fillId="3" borderId="9" xfId="1" applyFont="1" applyFill="1" applyBorder="1"/>
    <xf numFmtId="43" fontId="0" fillId="0" borderId="0" xfId="0" applyNumberFormat="1"/>
    <xf numFmtId="43" fontId="12" fillId="3" borderId="10" xfId="1" applyFont="1" applyFill="1" applyBorder="1"/>
    <xf numFmtId="43" fontId="12" fillId="3" borderId="11" xfId="1" applyFont="1" applyFill="1" applyBorder="1"/>
    <xf numFmtId="43" fontId="2" fillId="3" borderId="11" xfId="1" applyFont="1" applyFill="1" applyBorder="1"/>
    <xf numFmtId="43" fontId="2" fillId="3" borderId="12" xfId="1" applyFont="1" applyFill="1" applyBorder="1"/>
    <xf numFmtId="43" fontId="0" fillId="0" borderId="0" xfId="1" applyFont="1"/>
    <xf numFmtId="0" fontId="1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43" fontId="10" fillId="2" borderId="15" xfId="1" applyFont="1" applyFill="1" applyBorder="1" applyAlignment="1">
      <alignment horizontal="center" vertical="center" wrapText="1"/>
    </xf>
    <xf numFmtId="43" fontId="1" fillId="2" borderId="15" xfId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top"/>
    </xf>
    <xf numFmtId="43" fontId="5" fillId="0" borderId="1" xfId="1" applyFont="1" applyBorder="1" applyAlignment="1">
      <alignment horizontal="center"/>
    </xf>
    <xf numFmtId="43" fontId="5" fillId="0" borderId="2" xfId="1" applyFont="1" applyBorder="1" applyAlignment="1">
      <alignment horizontal="center"/>
    </xf>
    <xf numFmtId="43" fontId="5" fillId="0" borderId="3" xfId="1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7"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7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tizacionNavidad2026" displayName="CotizacionNavidad2026" ref="A3:F69" totalsRowShown="0" dataDxfId="6">
  <tableColumns count="6">
    <tableColumn id="1" xr3:uid="{00000000-0010-0000-0000-000001000000}" name="ÍTEM" dataDxfId="5"/>
    <tableColumn id="2" xr3:uid="{00000000-0010-0000-0000-000002000000}" name="SITIO / UBICACIÓN" dataDxfId="4"/>
    <tableColumn id="14" xr3:uid="{E1E3A38D-69C5-4663-A055-FAC4EDF402BA}" name="ESPECIFICACIÓN TÉCNICA" dataDxfId="3"/>
    <tableColumn id="3" xr3:uid="{00000000-0010-0000-0000-000003000000}" name="ACTIVIDAD / ELEMENTO A COTIZAR" dataDxfId="2"/>
    <tableColumn id="4" xr3:uid="{00000000-0010-0000-0000-000004000000}" name="CANTIDAD" dataDxfId="1"/>
    <tableColumn id="5" xr3:uid="{00000000-0010-0000-0000-000005000000}" name="UNIDA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74"/>
  <sheetViews>
    <sheetView tabSelected="1" view="pageBreakPreview" zoomScaleNormal="89" workbookViewId="0">
      <selection activeCell="K70" sqref="K70"/>
    </sheetView>
  </sheetViews>
  <sheetFormatPr baseColWidth="10" defaultColWidth="8.5" defaultRowHeight="14"/>
  <cols>
    <col min="1" max="1" width="10" bestFit="1" customWidth="1"/>
    <col min="2" max="2" width="21.33203125" style="6" bestFit="1" customWidth="1"/>
    <col min="3" max="3" width="58.83203125" style="4" customWidth="1"/>
    <col min="4" max="4" width="22.5" style="4" bestFit="1" customWidth="1"/>
    <col min="5" max="5" width="13" bestFit="1" customWidth="1"/>
    <col min="6" max="6" width="12.33203125" bestFit="1" customWidth="1"/>
    <col min="7" max="8" width="17.5" customWidth="1"/>
    <col min="9" max="9" width="17" bestFit="1" customWidth="1"/>
    <col min="10" max="10" width="16" bestFit="1" customWidth="1"/>
    <col min="11" max="11" width="17" bestFit="1" customWidth="1"/>
    <col min="12" max="12" width="9.83203125" bestFit="1" customWidth="1"/>
    <col min="13" max="13" width="10.83203125" bestFit="1" customWidth="1"/>
  </cols>
  <sheetData>
    <row r="1" spans="1:11" ht="15" thickBot="1">
      <c r="A1" s="1"/>
      <c r="B1" s="5"/>
      <c r="C1" s="3"/>
      <c r="D1" s="3"/>
      <c r="E1" s="1"/>
      <c r="F1" s="1"/>
    </row>
    <row r="2" spans="1:11" ht="15" thickBot="1">
      <c r="A2" s="1"/>
      <c r="B2" s="5"/>
      <c r="C2" s="40" t="s">
        <v>138</v>
      </c>
      <c r="D2" s="41"/>
      <c r="E2" s="41"/>
      <c r="F2" s="41"/>
      <c r="G2" s="41"/>
      <c r="H2" s="41"/>
      <c r="I2" s="41"/>
      <c r="J2" s="41"/>
      <c r="K2" s="42"/>
    </row>
    <row r="3" spans="1:11" ht="40.5" customHeight="1">
      <c r="A3" s="16" t="s">
        <v>0</v>
      </c>
      <c r="B3" s="17" t="s">
        <v>1</v>
      </c>
      <c r="C3" s="33" t="s">
        <v>81</v>
      </c>
      <c r="D3" s="33" t="s">
        <v>2</v>
      </c>
      <c r="E3" s="32" t="s">
        <v>3</v>
      </c>
      <c r="F3" s="2" t="s">
        <v>4</v>
      </c>
      <c r="G3" s="34" t="s">
        <v>114</v>
      </c>
      <c r="H3" s="35" t="s">
        <v>139</v>
      </c>
      <c r="I3" s="36" t="s">
        <v>5</v>
      </c>
      <c r="J3" s="37" t="s">
        <v>137</v>
      </c>
      <c r="K3" s="38" t="s">
        <v>136</v>
      </c>
    </row>
    <row r="4" spans="1:11" s="11" customFormat="1" ht="96">
      <c r="A4" s="18">
        <v>1</v>
      </c>
      <c r="B4" s="7" t="s">
        <v>6</v>
      </c>
      <c r="C4" s="8" t="s">
        <v>88</v>
      </c>
      <c r="D4" s="8" t="s">
        <v>86</v>
      </c>
      <c r="E4" s="9">
        <v>8</v>
      </c>
      <c r="F4" s="19" t="s">
        <v>7</v>
      </c>
      <c r="G4" s="10">
        <v>29624282.670000002</v>
      </c>
      <c r="H4" s="10">
        <f>ROUND(+G4*0.19,2)</f>
        <v>5628613.71</v>
      </c>
      <c r="I4" s="10">
        <f>ROUND(+G4*CotizacionNavidad2026[[#This Row],[CANTIDAD]],2)</f>
        <v>236994261.36000001</v>
      </c>
      <c r="J4" s="10">
        <f>+ROUND(I4*0.19,2)</f>
        <v>45028909.659999996</v>
      </c>
      <c r="K4" s="25">
        <f>+I4+J4</f>
        <v>282023171.01999998</v>
      </c>
    </row>
    <row r="5" spans="1:11" s="11" customFormat="1" ht="96">
      <c r="A5" s="18">
        <v>2</v>
      </c>
      <c r="B5" s="7" t="s">
        <v>8</v>
      </c>
      <c r="C5" s="8" t="s">
        <v>88</v>
      </c>
      <c r="D5" s="8" t="s">
        <v>86</v>
      </c>
      <c r="E5" s="9">
        <v>4</v>
      </c>
      <c r="F5" s="19" t="s">
        <v>7</v>
      </c>
      <c r="G5" s="10">
        <v>29624282.670000002</v>
      </c>
      <c r="H5" s="10">
        <f t="shared" ref="H5:H68" si="0">ROUND(+G5*0.19,2)</f>
        <v>5628613.71</v>
      </c>
      <c r="I5" s="10">
        <f>ROUND(+G5*CotizacionNavidad2026[[#This Row],[CANTIDAD]],2)</f>
        <v>118497130.68000001</v>
      </c>
      <c r="J5" s="10">
        <f t="shared" ref="J5:J68" si="1">+ROUND(I5*0.19,2)</f>
        <v>22514454.829999998</v>
      </c>
      <c r="K5" s="25">
        <f t="shared" ref="K5:K68" si="2">+I5+J5</f>
        <v>141011585.50999999</v>
      </c>
    </row>
    <row r="6" spans="1:11" s="11" customFormat="1" ht="36">
      <c r="A6" s="18">
        <v>3</v>
      </c>
      <c r="B6" s="7" t="s">
        <v>9</v>
      </c>
      <c r="C6" s="8" t="s">
        <v>89</v>
      </c>
      <c r="D6" s="8" t="s">
        <v>10</v>
      </c>
      <c r="E6" s="9">
        <v>50</v>
      </c>
      <c r="F6" s="19" t="s">
        <v>7</v>
      </c>
      <c r="G6" s="10">
        <v>98175.52</v>
      </c>
      <c r="H6" s="10">
        <f t="shared" si="0"/>
        <v>18653.349999999999</v>
      </c>
      <c r="I6" s="10">
        <f>ROUND(+G6*CotizacionNavidad2026[[#This Row],[CANTIDAD]],2)</f>
        <v>4908776</v>
      </c>
      <c r="J6" s="10">
        <f t="shared" si="1"/>
        <v>932667.44</v>
      </c>
      <c r="K6" s="25">
        <f t="shared" si="2"/>
        <v>5841443.4399999995</v>
      </c>
    </row>
    <row r="7" spans="1:11" s="11" customFormat="1" ht="36">
      <c r="A7" s="18">
        <v>4</v>
      </c>
      <c r="B7" s="7" t="s">
        <v>9</v>
      </c>
      <c r="C7" s="8" t="s">
        <v>89</v>
      </c>
      <c r="D7" s="8" t="s">
        <v>11</v>
      </c>
      <c r="E7" s="9">
        <v>70</v>
      </c>
      <c r="F7" s="19" t="s">
        <v>7</v>
      </c>
      <c r="G7" s="10">
        <v>98175.52</v>
      </c>
      <c r="H7" s="10">
        <f t="shared" si="0"/>
        <v>18653.349999999999</v>
      </c>
      <c r="I7" s="10">
        <f>ROUND(+G7*CotizacionNavidad2026[[#This Row],[CANTIDAD]],2)</f>
        <v>6872286.4000000004</v>
      </c>
      <c r="J7" s="10">
        <f t="shared" si="1"/>
        <v>1305734.42</v>
      </c>
      <c r="K7" s="25">
        <f t="shared" si="2"/>
        <v>8178020.8200000003</v>
      </c>
    </row>
    <row r="8" spans="1:11" s="11" customFormat="1" ht="36" customHeight="1">
      <c r="A8" s="18">
        <v>5</v>
      </c>
      <c r="B8" s="7" t="s">
        <v>9</v>
      </c>
      <c r="C8" s="8" t="s">
        <v>90</v>
      </c>
      <c r="D8" s="8" t="s">
        <v>12</v>
      </c>
      <c r="E8" s="9">
        <v>100</v>
      </c>
      <c r="F8" s="19" t="s">
        <v>13</v>
      </c>
      <c r="G8" s="10">
        <v>86787.16</v>
      </c>
      <c r="H8" s="10">
        <f t="shared" si="0"/>
        <v>16489.560000000001</v>
      </c>
      <c r="I8" s="10">
        <f>ROUND(+G8*CotizacionNavidad2026[[#This Row],[CANTIDAD]],2)</f>
        <v>8678716</v>
      </c>
      <c r="J8" s="10">
        <f t="shared" si="1"/>
        <v>1648956.04</v>
      </c>
      <c r="K8" s="25">
        <f t="shared" si="2"/>
        <v>10327672.039999999</v>
      </c>
    </row>
    <row r="9" spans="1:11" s="11" customFormat="1" ht="36">
      <c r="A9" s="18">
        <v>6</v>
      </c>
      <c r="B9" s="7" t="s">
        <v>14</v>
      </c>
      <c r="C9" s="8" t="s">
        <v>91</v>
      </c>
      <c r="D9" s="8" t="s">
        <v>15</v>
      </c>
      <c r="E9" s="9">
        <v>30</v>
      </c>
      <c r="F9" s="19" t="s">
        <v>7</v>
      </c>
      <c r="G9" s="10">
        <v>5771931.9400000004</v>
      </c>
      <c r="H9" s="10">
        <f t="shared" si="0"/>
        <v>1096667.07</v>
      </c>
      <c r="I9" s="10">
        <f>ROUND(+G9*CotizacionNavidad2026[[#This Row],[CANTIDAD]],2)</f>
        <v>173157958.19999999</v>
      </c>
      <c r="J9" s="10">
        <f t="shared" si="1"/>
        <v>32900012.059999999</v>
      </c>
      <c r="K9" s="25">
        <f t="shared" si="2"/>
        <v>206057970.25999999</v>
      </c>
    </row>
    <row r="10" spans="1:11" s="11" customFormat="1" ht="24">
      <c r="A10" s="18">
        <v>7</v>
      </c>
      <c r="B10" s="7" t="s">
        <v>16</v>
      </c>
      <c r="C10" s="8" t="s">
        <v>92</v>
      </c>
      <c r="D10" s="8" t="s">
        <v>17</v>
      </c>
      <c r="E10" s="9">
        <v>11</v>
      </c>
      <c r="F10" s="19" t="s">
        <v>7</v>
      </c>
      <c r="G10" s="10">
        <v>3144069.9</v>
      </c>
      <c r="H10" s="10">
        <f t="shared" si="0"/>
        <v>597373.28</v>
      </c>
      <c r="I10" s="10">
        <f>ROUND(+G10*CotizacionNavidad2026[[#This Row],[CANTIDAD]],2)</f>
        <v>34584768.899999999</v>
      </c>
      <c r="J10" s="10">
        <f t="shared" si="1"/>
        <v>6571106.0899999999</v>
      </c>
      <c r="K10" s="25">
        <f t="shared" si="2"/>
        <v>41155874.989999995</v>
      </c>
    </row>
    <row r="11" spans="1:11" s="11" customFormat="1" ht="36">
      <c r="A11" s="18">
        <v>8</v>
      </c>
      <c r="B11" s="7" t="s">
        <v>18</v>
      </c>
      <c r="C11" s="8" t="s">
        <v>93</v>
      </c>
      <c r="D11" s="8" t="s">
        <v>19</v>
      </c>
      <c r="E11" s="39">
        <v>127</v>
      </c>
      <c r="F11" s="19" t="s">
        <v>7</v>
      </c>
      <c r="G11" s="10">
        <v>17815567.300000001</v>
      </c>
      <c r="H11" s="10">
        <f t="shared" si="0"/>
        <v>3384957.79</v>
      </c>
      <c r="I11" s="10">
        <f>ROUND(+G11*CotizacionNavidad2026[[#This Row],[CANTIDAD]],2)</f>
        <v>2262577047.0999999</v>
      </c>
      <c r="J11" s="10">
        <f t="shared" si="1"/>
        <v>429889638.94999999</v>
      </c>
      <c r="K11" s="25">
        <f t="shared" si="2"/>
        <v>2692466686.0499997</v>
      </c>
    </row>
    <row r="12" spans="1:11" s="11" customFormat="1" ht="45" customHeight="1">
      <c r="A12" s="18">
        <v>9</v>
      </c>
      <c r="B12" s="7" t="s">
        <v>20</v>
      </c>
      <c r="C12" s="8" t="s">
        <v>115</v>
      </c>
      <c r="D12" s="8" t="s">
        <v>21</v>
      </c>
      <c r="E12" s="9">
        <v>32</v>
      </c>
      <c r="F12" s="19" t="s">
        <v>7</v>
      </c>
      <c r="G12" s="10">
        <v>10735809.25</v>
      </c>
      <c r="H12" s="10">
        <f t="shared" si="0"/>
        <v>2039803.76</v>
      </c>
      <c r="I12" s="10">
        <f>ROUND(+G12*CotizacionNavidad2026[[#This Row],[CANTIDAD]],2)</f>
        <v>343545896</v>
      </c>
      <c r="J12" s="10">
        <f t="shared" si="1"/>
        <v>65273720.240000002</v>
      </c>
      <c r="K12" s="25">
        <f t="shared" si="2"/>
        <v>408819616.24000001</v>
      </c>
    </row>
    <row r="13" spans="1:11" s="11" customFormat="1" ht="45" customHeight="1">
      <c r="A13" s="18">
        <v>10</v>
      </c>
      <c r="B13" s="7" t="s">
        <v>22</v>
      </c>
      <c r="C13" s="8" t="s">
        <v>94</v>
      </c>
      <c r="D13" s="8" t="s">
        <v>23</v>
      </c>
      <c r="E13" s="9">
        <v>28</v>
      </c>
      <c r="F13" s="19" t="s">
        <v>7</v>
      </c>
      <c r="G13" s="10">
        <v>4911499.68</v>
      </c>
      <c r="H13" s="10">
        <f t="shared" si="0"/>
        <v>933184.94</v>
      </c>
      <c r="I13" s="10">
        <f>ROUND(+G13*CotizacionNavidad2026[[#This Row],[CANTIDAD]],2)</f>
        <v>137521991.03999999</v>
      </c>
      <c r="J13" s="10">
        <f t="shared" si="1"/>
        <v>26129178.300000001</v>
      </c>
      <c r="K13" s="25">
        <f t="shared" si="2"/>
        <v>163651169.34</v>
      </c>
    </row>
    <row r="14" spans="1:11" s="11" customFormat="1" ht="36">
      <c r="A14" s="18">
        <v>11</v>
      </c>
      <c r="B14" s="7" t="s">
        <v>24</v>
      </c>
      <c r="C14" s="8" t="s">
        <v>95</v>
      </c>
      <c r="D14" s="8" t="s">
        <v>25</v>
      </c>
      <c r="E14" s="9">
        <v>38</v>
      </c>
      <c r="F14" s="19" t="s">
        <v>7</v>
      </c>
      <c r="G14" s="10">
        <v>1124847.98</v>
      </c>
      <c r="H14" s="10">
        <f t="shared" si="0"/>
        <v>213721.12</v>
      </c>
      <c r="I14" s="10">
        <f>ROUND(+G14*CotizacionNavidad2026[[#This Row],[CANTIDAD]],2)</f>
        <v>42744223.240000002</v>
      </c>
      <c r="J14" s="10">
        <f t="shared" si="1"/>
        <v>8121402.4199999999</v>
      </c>
      <c r="K14" s="25">
        <f t="shared" si="2"/>
        <v>50865625.660000004</v>
      </c>
    </row>
    <row r="15" spans="1:11" s="11" customFormat="1" ht="36">
      <c r="A15" s="18">
        <v>12</v>
      </c>
      <c r="B15" s="7" t="s">
        <v>26</v>
      </c>
      <c r="C15" s="8" t="s">
        <v>95</v>
      </c>
      <c r="D15" s="8" t="s">
        <v>25</v>
      </c>
      <c r="E15" s="9">
        <v>30</v>
      </c>
      <c r="F15" s="19" t="s">
        <v>7</v>
      </c>
      <c r="G15" s="10">
        <v>1124847.98</v>
      </c>
      <c r="H15" s="10">
        <f t="shared" si="0"/>
        <v>213721.12</v>
      </c>
      <c r="I15" s="10">
        <f>ROUND(+G15*CotizacionNavidad2026[[#This Row],[CANTIDAD]],2)</f>
        <v>33745439.399999999</v>
      </c>
      <c r="J15" s="10">
        <f t="shared" si="1"/>
        <v>6411633.4900000002</v>
      </c>
      <c r="K15" s="25">
        <f t="shared" si="2"/>
        <v>40157072.890000001</v>
      </c>
    </row>
    <row r="16" spans="1:11" s="11" customFormat="1" ht="36">
      <c r="A16" s="18">
        <v>13</v>
      </c>
      <c r="B16" s="7" t="s">
        <v>27</v>
      </c>
      <c r="C16" s="8" t="s">
        <v>96</v>
      </c>
      <c r="D16" s="8" t="s">
        <v>28</v>
      </c>
      <c r="E16" s="9">
        <v>25</v>
      </c>
      <c r="F16" s="19" t="s">
        <v>7</v>
      </c>
      <c r="G16" s="10">
        <v>6587645.25</v>
      </c>
      <c r="H16" s="10">
        <f t="shared" si="0"/>
        <v>1251652.6000000001</v>
      </c>
      <c r="I16" s="10">
        <f>ROUND(+G16*CotizacionNavidad2026[[#This Row],[CANTIDAD]],2)</f>
        <v>164691131.25</v>
      </c>
      <c r="J16" s="10">
        <f t="shared" si="1"/>
        <v>31291314.940000001</v>
      </c>
      <c r="K16" s="25">
        <f t="shared" si="2"/>
        <v>195982446.19</v>
      </c>
    </row>
    <row r="17" spans="1:11" s="11" customFormat="1" ht="36">
      <c r="A17" s="18">
        <v>14</v>
      </c>
      <c r="B17" s="7" t="s">
        <v>29</v>
      </c>
      <c r="C17" s="8" t="s">
        <v>97</v>
      </c>
      <c r="D17" s="8" t="s">
        <v>30</v>
      </c>
      <c r="E17" s="9">
        <v>12</v>
      </c>
      <c r="F17" s="19" t="s">
        <v>7</v>
      </c>
      <c r="G17" s="10">
        <v>11956959.4</v>
      </c>
      <c r="H17" s="10">
        <f t="shared" si="0"/>
        <v>2271822.29</v>
      </c>
      <c r="I17" s="10">
        <f>ROUND(+G17*CotizacionNavidad2026[[#This Row],[CANTIDAD]],2)</f>
        <v>143483512.80000001</v>
      </c>
      <c r="J17" s="10">
        <f t="shared" si="1"/>
        <v>27261867.43</v>
      </c>
      <c r="K17" s="25">
        <f t="shared" si="2"/>
        <v>170745380.23000002</v>
      </c>
    </row>
    <row r="18" spans="1:11" s="11" customFormat="1" ht="36">
      <c r="A18" s="18">
        <v>15</v>
      </c>
      <c r="B18" s="7" t="s">
        <v>31</v>
      </c>
      <c r="C18" s="8" t="s">
        <v>116</v>
      </c>
      <c r="D18" s="8" t="s">
        <v>32</v>
      </c>
      <c r="E18" s="9">
        <v>6</v>
      </c>
      <c r="F18" s="19" t="s">
        <v>7</v>
      </c>
      <c r="G18" s="10">
        <v>12018862.07</v>
      </c>
      <c r="H18" s="10">
        <f t="shared" si="0"/>
        <v>2283583.79</v>
      </c>
      <c r="I18" s="10">
        <f>ROUND(+G18*CotizacionNavidad2026[[#This Row],[CANTIDAD]],2)</f>
        <v>72113172.420000002</v>
      </c>
      <c r="J18" s="10">
        <f t="shared" si="1"/>
        <v>13701502.76</v>
      </c>
      <c r="K18" s="25">
        <f t="shared" si="2"/>
        <v>85814675.180000007</v>
      </c>
    </row>
    <row r="19" spans="1:11" s="11" customFormat="1" ht="36">
      <c r="A19" s="18">
        <v>16</v>
      </c>
      <c r="B19" s="7" t="s">
        <v>31</v>
      </c>
      <c r="C19" s="8" t="s">
        <v>97</v>
      </c>
      <c r="D19" s="8" t="s">
        <v>21</v>
      </c>
      <c r="E19" s="9">
        <v>6</v>
      </c>
      <c r="F19" s="19" t="s">
        <v>7</v>
      </c>
      <c r="G19" s="10">
        <v>7530146.2400000002</v>
      </c>
      <c r="H19" s="10">
        <f t="shared" si="0"/>
        <v>1430727.79</v>
      </c>
      <c r="I19" s="10">
        <f>ROUND(+G19*CotizacionNavidad2026[[#This Row],[CANTIDAD]],2)</f>
        <v>45180877.439999998</v>
      </c>
      <c r="J19" s="10">
        <f t="shared" si="1"/>
        <v>8584366.7100000009</v>
      </c>
      <c r="K19" s="25">
        <f t="shared" si="2"/>
        <v>53765244.149999999</v>
      </c>
    </row>
    <row r="20" spans="1:11" s="11" customFormat="1" ht="36">
      <c r="A20" s="18">
        <v>17</v>
      </c>
      <c r="B20" s="7" t="s">
        <v>33</v>
      </c>
      <c r="C20" s="8" t="s">
        <v>93</v>
      </c>
      <c r="D20" s="8" t="s">
        <v>19</v>
      </c>
      <c r="E20" s="9">
        <v>35</v>
      </c>
      <c r="F20" s="19" t="s">
        <v>7</v>
      </c>
      <c r="G20" s="10">
        <v>17815567.300000001</v>
      </c>
      <c r="H20" s="10">
        <f t="shared" si="0"/>
        <v>3384957.79</v>
      </c>
      <c r="I20" s="10">
        <f>ROUND(+G20*CotizacionNavidad2026[[#This Row],[CANTIDAD]],2)</f>
        <v>623544855.5</v>
      </c>
      <c r="J20" s="10">
        <f t="shared" si="1"/>
        <v>118473522.55</v>
      </c>
      <c r="K20" s="25">
        <f t="shared" si="2"/>
        <v>742018378.04999995</v>
      </c>
    </row>
    <row r="21" spans="1:11" s="11" customFormat="1" ht="36">
      <c r="A21" s="18">
        <v>18</v>
      </c>
      <c r="B21" s="7" t="s">
        <v>34</v>
      </c>
      <c r="C21" s="8" t="s">
        <v>89</v>
      </c>
      <c r="D21" s="8" t="s">
        <v>10</v>
      </c>
      <c r="E21" s="9">
        <v>120</v>
      </c>
      <c r="F21" s="19" t="s">
        <v>7</v>
      </c>
      <c r="G21" s="10">
        <v>98175.52</v>
      </c>
      <c r="H21" s="10">
        <f t="shared" si="0"/>
        <v>18653.349999999999</v>
      </c>
      <c r="I21" s="10">
        <f>ROUND(+G21*CotizacionNavidad2026[[#This Row],[CANTIDAD]],2)</f>
        <v>11781062.4</v>
      </c>
      <c r="J21" s="10">
        <f t="shared" si="1"/>
        <v>2238401.86</v>
      </c>
      <c r="K21" s="25">
        <f t="shared" si="2"/>
        <v>14019464.26</v>
      </c>
    </row>
    <row r="22" spans="1:11" s="11" customFormat="1" ht="36">
      <c r="A22" s="18">
        <v>19</v>
      </c>
      <c r="B22" s="7" t="s">
        <v>34</v>
      </c>
      <c r="C22" s="8" t="s">
        <v>89</v>
      </c>
      <c r="D22" s="8" t="s">
        <v>11</v>
      </c>
      <c r="E22" s="9">
        <v>180</v>
      </c>
      <c r="F22" s="19" t="s">
        <v>7</v>
      </c>
      <c r="G22" s="10">
        <v>98175.52</v>
      </c>
      <c r="H22" s="10">
        <f t="shared" si="0"/>
        <v>18653.349999999999</v>
      </c>
      <c r="I22" s="10">
        <f>ROUND(+G22*CotizacionNavidad2026[[#This Row],[CANTIDAD]],2)</f>
        <v>17671593.600000001</v>
      </c>
      <c r="J22" s="10">
        <f t="shared" si="1"/>
        <v>3357602.78</v>
      </c>
      <c r="K22" s="25">
        <f t="shared" si="2"/>
        <v>21029196.380000003</v>
      </c>
    </row>
    <row r="23" spans="1:11" s="11" customFormat="1" ht="45" customHeight="1">
      <c r="A23" s="18">
        <v>20</v>
      </c>
      <c r="B23" s="7" t="s">
        <v>34</v>
      </c>
      <c r="C23" s="8" t="s">
        <v>90</v>
      </c>
      <c r="D23" s="8" t="s">
        <v>12</v>
      </c>
      <c r="E23" s="9">
        <v>200</v>
      </c>
      <c r="F23" s="19" t="s">
        <v>13</v>
      </c>
      <c r="G23" s="10">
        <v>86787.16</v>
      </c>
      <c r="H23" s="10">
        <f t="shared" si="0"/>
        <v>16489.560000000001</v>
      </c>
      <c r="I23" s="10">
        <f>ROUND(+G23*CotizacionNavidad2026[[#This Row],[CANTIDAD]],2)</f>
        <v>17357432</v>
      </c>
      <c r="J23" s="10">
        <f t="shared" si="1"/>
        <v>3297912.08</v>
      </c>
      <c r="K23" s="25">
        <f t="shared" si="2"/>
        <v>20655344.079999998</v>
      </c>
    </row>
    <row r="24" spans="1:11" s="11" customFormat="1" ht="45" customHeight="1">
      <c r="A24" s="18">
        <v>21</v>
      </c>
      <c r="B24" s="7" t="s">
        <v>34</v>
      </c>
      <c r="C24" s="8" t="s">
        <v>117</v>
      </c>
      <c r="D24" s="8" t="s">
        <v>82</v>
      </c>
      <c r="E24" s="9">
        <v>5</v>
      </c>
      <c r="F24" s="19" t="s">
        <v>7</v>
      </c>
      <c r="G24" s="10">
        <v>7510638.3600000003</v>
      </c>
      <c r="H24" s="10">
        <f t="shared" si="0"/>
        <v>1427021.29</v>
      </c>
      <c r="I24" s="10">
        <f>ROUND(+G24*CotizacionNavidad2026[[#This Row],[CANTIDAD]],2)</f>
        <v>37553191.799999997</v>
      </c>
      <c r="J24" s="10">
        <f t="shared" si="1"/>
        <v>7135106.4400000004</v>
      </c>
      <c r="K24" s="25">
        <f t="shared" si="2"/>
        <v>44688298.239999995</v>
      </c>
    </row>
    <row r="25" spans="1:11" s="11" customFormat="1" ht="45" customHeight="1">
      <c r="A25" s="18">
        <v>22</v>
      </c>
      <c r="B25" s="7" t="s">
        <v>34</v>
      </c>
      <c r="C25" s="8" t="s">
        <v>98</v>
      </c>
      <c r="D25" s="8" t="s">
        <v>35</v>
      </c>
      <c r="E25" s="9">
        <v>6</v>
      </c>
      <c r="F25" s="19" t="s">
        <v>7</v>
      </c>
      <c r="G25" s="10">
        <v>7510638.3600000003</v>
      </c>
      <c r="H25" s="10">
        <f t="shared" si="0"/>
        <v>1427021.29</v>
      </c>
      <c r="I25" s="10">
        <f>ROUND(+G25*CotizacionNavidad2026[[#This Row],[CANTIDAD]],2)</f>
        <v>45063830.159999996</v>
      </c>
      <c r="J25" s="10">
        <f t="shared" si="1"/>
        <v>8562127.7300000004</v>
      </c>
      <c r="K25" s="25">
        <f t="shared" si="2"/>
        <v>53625957.890000001</v>
      </c>
    </row>
    <row r="26" spans="1:11" s="11" customFormat="1" ht="24">
      <c r="A26" s="18">
        <v>23</v>
      </c>
      <c r="B26" s="7" t="s">
        <v>34</v>
      </c>
      <c r="C26" s="8" t="s">
        <v>83</v>
      </c>
      <c r="D26" s="8" t="s">
        <v>36</v>
      </c>
      <c r="E26" s="9">
        <v>5</v>
      </c>
      <c r="F26" s="19" t="s">
        <v>7</v>
      </c>
      <c r="G26" s="10">
        <v>14421036.630000001</v>
      </c>
      <c r="H26" s="10">
        <f t="shared" si="0"/>
        <v>2739996.96</v>
      </c>
      <c r="I26" s="10">
        <f>ROUND(+G26*CotizacionNavidad2026[[#This Row],[CANTIDAD]],2)</f>
        <v>72105183.150000006</v>
      </c>
      <c r="J26" s="10">
        <f t="shared" si="1"/>
        <v>13699984.800000001</v>
      </c>
      <c r="K26" s="25">
        <f t="shared" si="2"/>
        <v>85805167.950000003</v>
      </c>
    </row>
    <row r="27" spans="1:11" s="11" customFormat="1" ht="45" customHeight="1">
      <c r="A27" s="18">
        <v>24</v>
      </c>
      <c r="B27" s="7" t="s">
        <v>37</v>
      </c>
      <c r="C27" s="8" t="s">
        <v>99</v>
      </c>
      <c r="D27" s="8" t="s">
        <v>38</v>
      </c>
      <c r="E27" s="9">
        <v>1</v>
      </c>
      <c r="F27" s="19" t="s">
        <v>7</v>
      </c>
      <c r="G27" s="10">
        <v>320818405.38</v>
      </c>
      <c r="H27" s="10">
        <f t="shared" si="0"/>
        <v>60955497.020000003</v>
      </c>
      <c r="I27" s="10">
        <f>ROUND(+G27*CotizacionNavidad2026[[#This Row],[CANTIDAD]],2)</f>
        <v>320818405.38</v>
      </c>
      <c r="J27" s="10">
        <f t="shared" si="1"/>
        <v>60955497.020000003</v>
      </c>
      <c r="K27" s="25">
        <f t="shared" si="2"/>
        <v>381773902.39999998</v>
      </c>
    </row>
    <row r="28" spans="1:11" s="11" customFormat="1" ht="45" customHeight="1">
      <c r="A28" s="18">
        <v>25</v>
      </c>
      <c r="B28" s="7" t="s">
        <v>37</v>
      </c>
      <c r="C28" s="8" t="s">
        <v>118</v>
      </c>
      <c r="D28" s="8" t="s">
        <v>39</v>
      </c>
      <c r="E28" s="9">
        <v>2</v>
      </c>
      <c r="F28" s="19" t="s">
        <v>7</v>
      </c>
      <c r="G28" s="10">
        <v>85450726.010000005</v>
      </c>
      <c r="H28" s="10">
        <f t="shared" si="0"/>
        <v>16235637.939999999</v>
      </c>
      <c r="I28" s="10">
        <f>ROUND(+G28*CotizacionNavidad2026[[#This Row],[CANTIDAD]],2)</f>
        <v>170901452.02000001</v>
      </c>
      <c r="J28" s="10">
        <f t="shared" si="1"/>
        <v>32471275.879999999</v>
      </c>
      <c r="K28" s="25">
        <f t="shared" si="2"/>
        <v>203372727.90000001</v>
      </c>
    </row>
    <row r="29" spans="1:11" s="11" customFormat="1" ht="45" customHeight="1">
      <c r="A29" s="18">
        <v>26</v>
      </c>
      <c r="B29" s="7" t="s">
        <v>37</v>
      </c>
      <c r="C29" s="8" t="s">
        <v>119</v>
      </c>
      <c r="D29" s="8" t="s">
        <v>40</v>
      </c>
      <c r="E29" s="9">
        <v>2</v>
      </c>
      <c r="F29" s="19" t="s">
        <v>7</v>
      </c>
      <c r="G29" s="10">
        <v>122985905.61</v>
      </c>
      <c r="H29" s="10">
        <f t="shared" si="0"/>
        <v>23367322.07</v>
      </c>
      <c r="I29" s="10">
        <f>ROUND(+G29*CotizacionNavidad2026[[#This Row],[CANTIDAD]],2)</f>
        <v>245971811.22</v>
      </c>
      <c r="J29" s="10">
        <f t="shared" si="1"/>
        <v>46734644.130000003</v>
      </c>
      <c r="K29" s="25">
        <f t="shared" si="2"/>
        <v>292706455.35000002</v>
      </c>
    </row>
    <row r="30" spans="1:11" s="11" customFormat="1" ht="45" customHeight="1">
      <c r="A30" s="18">
        <v>27</v>
      </c>
      <c r="B30" s="7" t="s">
        <v>37</v>
      </c>
      <c r="C30" s="8" t="s">
        <v>120</v>
      </c>
      <c r="D30" s="8" t="s">
        <v>41</v>
      </c>
      <c r="E30" s="9">
        <v>14</v>
      </c>
      <c r="F30" s="19" t="s">
        <v>7</v>
      </c>
      <c r="G30" s="10">
        <v>32933083.07</v>
      </c>
      <c r="H30" s="10">
        <f t="shared" si="0"/>
        <v>6257285.7800000003</v>
      </c>
      <c r="I30" s="10">
        <f>ROUND(+G30*CotizacionNavidad2026[[#This Row],[CANTIDAD]],2)</f>
        <v>461063162.98000002</v>
      </c>
      <c r="J30" s="10">
        <f t="shared" si="1"/>
        <v>87602000.969999999</v>
      </c>
      <c r="K30" s="25">
        <f t="shared" si="2"/>
        <v>548665163.95000005</v>
      </c>
    </row>
    <row r="31" spans="1:11" s="11" customFormat="1" ht="36">
      <c r="A31" s="18">
        <v>28</v>
      </c>
      <c r="B31" s="7" t="s">
        <v>42</v>
      </c>
      <c r="C31" s="8" t="s">
        <v>84</v>
      </c>
      <c r="D31" s="8" t="s">
        <v>43</v>
      </c>
      <c r="E31" s="9">
        <v>2</v>
      </c>
      <c r="F31" s="19" t="s">
        <v>7</v>
      </c>
      <c r="G31" s="10">
        <v>247761645.03999999</v>
      </c>
      <c r="H31" s="10">
        <f t="shared" si="0"/>
        <v>47074712.560000002</v>
      </c>
      <c r="I31" s="10">
        <f>ROUND(+G31*CotizacionNavidad2026[[#This Row],[CANTIDAD]],2)</f>
        <v>495523290.07999998</v>
      </c>
      <c r="J31" s="10">
        <f t="shared" si="1"/>
        <v>94149425.120000005</v>
      </c>
      <c r="K31" s="25">
        <f t="shared" si="2"/>
        <v>589672715.20000005</v>
      </c>
    </row>
    <row r="32" spans="1:11" s="11" customFormat="1" ht="24">
      <c r="A32" s="18">
        <v>29</v>
      </c>
      <c r="B32" s="7" t="s">
        <v>42</v>
      </c>
      <c r="C32" s="8" t="s">
        <v>100</v>
      </c>
      <c r="D32" s="8" t="s">
        <v>44</v>
      </c>
      <c r="E32" s="9">
        <v>1</v>
      </c>
      <c r="F32" s="19" t="s">
        <v>7</v>
      </c>
      <c r="G32" s="10">
        <v>108953177.19</v>
      </c>
      <c r="H32" s="10">
        <f t="shared" si="0"/>
        <v>20701103.670000002</v>
      </c>
      <c r="I32" s="10">
        <f>ROUND(+G32*CotizacionNavidad2026[[#This Row],[CANTIDAD]],2)</f>
        <v>108953177.19</v>
      </c>
      <c r="J32" s="10">
        <f t="shared" si="1"/>
        <v>20701103.670000002</v>
      </c>
      <c r="K32" s="25">
        <f t="shared" si="2"/>
        <v>129654280.86</v>
      </c>
    </row>
    <row r="33" spans="1:11" s="11" customFormat="1" ht="24">
      <c r="A33" s="18">
        <v>30</v>
      </c>
      <c r="B33" s="7" t="s">
        <v>42</v>
      </c>
      <c r="C33" s="8" t="s">
        <v>101</v>
      </c>
      <c r="D33" s="8" t="s">
        <v>45</v>
      </c>
      <c r="E33" s="9">
        <v>1</v>
      </c>
      <c r="F33" s="19" t="s">
        <v>7</v>
      </c>
      <c r="G33" s="10">
        <v>114052744.09</v>
      </c>
      <c r="H33" s="10">
        <f t="shared" si="0"/>
        <v>21670021.379999999</v>
      </c>
      <c r="I33" s="10">
        <f>ROUND(+G33*CotizacionNavidad2026[[#This Row],[CANTIDAD]],2)</f>
        <v>114052744.09</v>
      </c>
      <c r="J33" s="10">
        <f t="shared" si="1"/>
        <v>21670021.379999999</v>
      </c>
      <c r="K33" s="25">
        <f t="shared" si="2"/>
        <v>135722765.47</v>
      </c>
    </row>
    <row r="34" spans="1:11" s="11" customFormat="1" ht="45" customHeight="1">
      <c r="A34" s="18">
        <v>31</v>
      </c>
      <c r="B34" s="7" t="s">
        <v>42</v>
      </c>
      <c r="C34" s="8" t="s">
        <v>102</v>
      </c>
      <c r="D34" s="8" t="s">
        <v>46</v>
      </c>
      <c r="E34" s="9">
        <v>1</v>
      </c>
      <c r="F34" s="19" t="s">
        <v>7</v>
      </c>
      <c r="G34" s="10">
        <v>108033187.45</v>
      </c>
      <c r="H34" s="10">
        <f t="shared" si="0"/>
        <v>20526305.620000001</v>
      </c>
      <c r="I34" s="10">
        <f>ROUND(+G34*CotizacionNavidad2026[[#This Row],[CANTIDAD]],2)</f>
        <v>108033187.45</v>
      </c>
      <c r="J34" s="10">
        <f t="shared" si="1"/>
        <v>20526305.620000001</v>
      </c>
      <c r="K34" s="25">
        <f t="shared" si="2"/>
        <v>128559493.07000001</v>
      </c>
    </row>
    <row r="35" spans="1:11" s="11" customFormat="1" ht="24">
      <c r="A35" s="18">
        <v>32</v>
      </c>
      <c r="B35" s="7" t="s">
        <v>42</v>
      </c>
      <c r="C35" s="8" t="s">
        <v>119</v>
      </c>
      <c r="D35" s="8" t="s">
        <v>40</v>
      </c>
      <c r="E35" s="9">
        <v>4</v>
      </c>
      <c r="F35" s="19" t="s">
        <v>7</v>
      </c>
      <c r="G35" s="10">
        <v>122985905.61</v>
      </c>
      <c r="H35" s="10">
        <f t="shared" si="0"/>
        <v>23367322.07</v>
      </c>
      <c r="I35" s="10">
        <f>ROUND(+G35*CotizacionNavidad2026[[#This Row],[CANTIDAD]],2)</f>
        <v>491943622.44</v>
      </c>
      <c r="J35" s="10">
        <f t="shared" si="1"/>
        <v>93469288.260000005</v>
      </c>
      <c r="K35" s="25">
        <f t="shared" si="2"/>
        <v>585412910.70000005</v>
      </c>
    </row>
    <row r="36" spans="1:11" s="11" customFormat="1" ht="24">
      <c r="A36" s="18">
        <v>33</v>
      </c>
      <c r="B36" s="7" t="s">
        <v>42</v>
      </c>
      <c r="C36" s="8" t="s">
        <v>118</v>
      </c>
      <c r="D36" s="8" t="s">
        <v>39</v>
      </c>
      <c r="E36" s="9">
        <v>4</v>
      </c>
      <c r="F36" s="19" t="s">
        <v>7</v>
      </c>
      <c r="G36" s="10">
        <v>85450726.010000005</v>
      </c>
      <c r="H36" s="10">
        <f t="shared" si="0"/>
        <v>16235637.939999999</v>
      </c>
      <c r="I36" s="10">
        <f>ROUND(+G36*CotizacionNavidad2026[[#This Row],[CANTIDAD]],2)</f>
        <v>341802904.04000002</v>
      </c>
      <c r="J36" s="10">
        <f t="shared" si="1"/>
        <v>64942551.770000003</v>
      </c>
      <c r="K36" s="25">
        <f t="shared" si="2"/>
        <v>406745455.81</v>
      </c>
    </row>
    <row r="37" spans="1:11" s="11" customFormat="1" ht="45" customHeight="1">
      <c r="A37" s="18">
        <v>34</v>
      </c>
      <c r="B37" s="7" t="s">
        <v>42</v>
      </c>
      <c r="C37" s="8" t="s">
        <v>103</v>
      </c>
      <c r="D37" s="8" t="s">
        <v>47</v>
      </c>
      <c r="E37" s="9">
        <v>3</v>
      </c>
      <c r="F37" s="19" t="s">
        <v>7</v>
      </c>
      <c r="G37" s="10">
        <v>128743277.52</v>
      </c>
      <c r="H37" s="10">
        <f t="shared" si="0"/>
        <v>24461222.73</v>
      </c>
      <c r="I37" s="10">
        <f>ROUND(+G37*CotizacionNavidad2026[[#This Row],[CANTIDAD]],2)</f>
        <v>386229832.56</v>
      </c>
      <c r="J37" s="10">
        <f t="shared" si="1"/>
        <v>73383668.189999998</v>
      </c>
      <c r="K37" s="25">
        <f t="shared" si="2"/>
        <v>459613500.75</v>
      </c>
    </row>
    <row r="38" spans="1:11" s="11" customFormat="1" ht="45" customHeight="1">
      <c r="A38" s="18">
        <v>35</v>
      </c>
      <c r="B38" s="7" t="s">
        <v>48</v>
      </c>
      <c r="C38" s="8" t="s">
        <v>104</v>
      </c>
      <c r="D38" s="8" t="s">
        <v>36</v>
      </c>
      <c r="E38" s="9">
        <v>5</v>
      </c>
      <c r="F38" s="19" t="s">
        <v>7</v>
      </c>
      <c r="G38" s="10">
        <v>14421036.630000001</v>
      </c>
      <c r="H38" s="10">
        <f t="shared" si="0"/>
        <v>2739996.96</v>
      </c>
      <c r="I38" s="10">
        <f>ROUND(+G38*CotizacionNavidad2026[[#This Row],[CANTIDAD]],2)</f>
        <v>72105183.150000006</v>
      </c>
      <c r="J38" s="10">
        <f t="shared" si="1"/>
        <v>13699984.800000001</v>
      </c>
      <c r="K38" s="25">
        <f t="shared" si="2"/>
        <v>85805167.950000003</v>
      </c>
    </row>
    <row r="39" spans="1:11" s="11" customFormat="1" ht="36">
      <c r="A39" s="18">
        <v>36</v>
      </c>
      <c r="B39" s="7" t="s">
        <v>48</v>
      </c>
      <c r="C39" s="8" t="s">
        <v>105</v>
      </c>
      <c r="D39" s="8" t="s">
        <v>49</v>
      </c>
      <c r="E39" s="9">
        <v>2</v>
      </c>
      <c r="F39" s="19" t="s">
        <v>7</v>
      </c>
      <c r="G39" s="10">
        <v>100292914.56</v>
      </c>
      <c r="H39" s="10">
        <f t="shared" si="0"/>
        <v>19055653.77</v>
      </c>
      <c r="I39" s="10">
        <f>ROUND(+G39*CotizacionNavidad2026[[#This Row],[CANTIDAD]],2)</f>
        <v>200585829.12</v>
      </c>
      <c r="J39" s="10">
        <f t="shared" si="1"/>
        <v>38111307.530000001</v>
      </c>
      <c r="K39" s="25">
        <f t="shared" si="2"/>
        <v>238697136.65000001</v>
      </c>
    </row>
    <row r="40" spans="1:11" s="11" customFormat="1" ht="45" customHeight="1">
      <c r="A40" s="18">
        <v>37</v>
      </c>
      <c r="B40" s="7" t="s">
        <v>48</v>
      </c>
      <c r="C40" s="8" t="s">
        <v>106</v>
      </c>
      <c r="D40" s="8" t="s">
        <v>50</v>
      </c>
      <c r="E40" s="9">
        <v>2</v>
      </c>
      <c r="F40" s="19" t="s">
        <v>7</v>
      </c>
      <c r="G40" s="10">
        <v>104605915.25</v>
      </c>
      <c r="H40" s="10">
        <f t="shared" si="0"/>
        <v>19875123.899999999</v>
      </c>
      <c r="I40" s="10">
        <f>ROUND(+G40*CotizacionNavidad2026[[#This Row],[CANTIDAD]],2)</f>
        <v>209211830.5</v>
      </c>
      <c r="J40" s="10">
        <f t="shared" si="1"/>
        <v>39750247.799999997</v>
      </c>
      <c r="K40" s="25">
        <f t="shared" si="2"/>
        <v>248962078.30000001</v>
      </c>
    </row>
    <row r="41" spans="1:11" s="11" customFormat="1" ht="36">
      <c r="A41" s="18">
        <v>38</v>
      </c>
      <c r="B41" s="7" t="s">
        <v>48</v>
      </c>
      <c r="C41" s="8" t="s">
        <v>89</v>
      </c>
      <c r="D41" s="8" t="s">
        <v>51</v>
      </c>
      <c r="E41" s="9">
        <v>200</v>
      </c>
      <c r="F41" s="19" t="s">
        <v>7</v>
      </c>
      <c r="G41" s="10">
        <v>98175.52</v>
      </c>
      <c r="H41" s="10">
        <f t="shared" si="0"/>
        <v>18653.349999999999</v>
      </c>
      <c r="I41" s="10">
        <f>ROUND(+G41*CotizacionNavidad2026[[#This Row],[CANTIDAD]],2)</f>
        <v>19635104</v>
      </c>
      <c r="J41" s="10">
        <f t="shared" si="1"/>
        <v>3730669.76</v>
      </c>
      <c r="K41" s="25">
        <f t="shared" si="2"/>
        <v>23365773.759999998</v>
      </c>
    </row>
    <row r="42" spans="1:11" s="11" customFormat="1" ht="60">
      <c r="A42" s="18">
        <v>39</v>
      </c>
      <c r="B42" s="7" t="s">
        <v>52</v>
      </c>
      <c r="C42" s="8" t="s">
        <v>107</v>
      </c>
      <c r="D42" s="8" t="s">
        <v>87</v>
      </c>
      <c r="E42" s="9">
        <v>470000</v>
      </c>
      <c r="F42" s="19" t="s">
        <v>53</v>
      </c>
      <c r="G42" s="10">
        <v>2381.2600000000002</v>
      </c>
      <c r="H42" s="10">
        <f t="shared" si="0"/>
        <v>452.44</v>
      </c>
      <c r="I42" s="10">
        <f>ROUND(+G42*CotizacionNavidad2026[[#This Row],[CANTIDAD]],2)</f>
        <v>1119192200</v>
      </c>
      <c r="J42" s="10">
        <f t="shared" si="1"/>
        <v>212646518</v>
      </c>
      <c r="K42" s="25">
        <f t="shared" si="2"/>
        <v>1331838718</v>
      </c>
    </row>
    <row r="43" spans="1:11" s="11" customFormat="1" ht="45" customHeight="1">
      <c r="A43" s="18">
        <v>40</v>
      </c>
      <c r="B43" s="7" t="s">
        <v>54</v>
      </c>
      <c r="C43" s="8" t="s">
        <v>121</v>
      </c>
      <c r="D43" s="8" t="s">
        <v>55</v>
      </c>
      <c r="E43" s="9">
        <v>2</v>
      </c>
      <c r="F43" s="19" t="s">
        <v>7</v>
      </c>
      <c r="G43" s="10">
        <v>267149103.53</v>
      </c>
      <c r="H43" s="10">
        <f t="shared" si="0"/>
        <v>50758329.670000002</v>
      </c>
      <c r="I43" s="10">
        <f>ROUND(+G43*CotizacionNavidad2026[[#This Row],[CANTIDAD]],2)</f>
        <v>534298207.06</v>
      </c>
      <c r="J43" s="10">
        <f t="shared" si="1"/>
        <v>101516659.34</v>
      </c>
      <c r="K43" s="25">
        <f t="shared" si="2"/>
        <v>635814866.39999998</v>
      </c>
    </row>
    <row r="44" spans="1:11" s="11" customFormat="1" ht="30" customHeight="1">
      <c r="A44" s="18">
        <v>41</v>
      </c>
      <c r="B44" s="7" t="s">
        <v>54</v>
      </c>
      <c r="C44" s="8" t="s">
        <v>123</v>
      </c>
      <c r="D44" s="8" t="s">
        <v>56</v>
      </c>
      <c r="E44" s="9">
        <v>10</v>
      </c>
      <c r="F44" s="19" t="s">
        <v>7</v>
      </c>
      <c r="G44" s="10">
        <v>36947639.210000001</v>
      </c>
      <c r="H44" s="10">
        <f t="shared" si="0"/>
        <v>7020051.4500000002</v>
      </c>
      <c r="I44" s="10">
        <f>ROUND(+G44*CotizacionNavidad2026[[#This Row],[CANTIDAD]],2)</f>
        <v>369476392.10000002</v>
      </c>
      <c r="J44" s="10">
        <f t="shared" si="1"/>
        <v>70200514.5</v>
      </c>
      <c r="K44" s="25">
        <f t="shared" si="2"/>
        <v>439676906.60000002</v>
      </c>
    </row>
    <row r="45" spans="1:11" s="11" customFormat="1" ht="45" customHeight="1">
      <c r="A45" s="18">
        <v>42</v>
      </c>
      <c r="B45" s="7" t="s">
        <v>54</v>
      </c>
      <c r="C45" s="8" t="s">
        <v>122</v>
      </c>
      <c r="D45" s="8" t="s">
        <v>57</v>
      </c>
      <c r="E45" s="9">
        <v>20</v>
      </c>
      <c r="F45" s="19" t="s">
        <v>7</v>
      </c>
      <c r="G45" s="10">
        <v>17920804.440000001</v>
      </c>
      <c r="H45" s="10">
        <f t="shared" si="0"/>
        <v>3404952.84</v>
      </c>
      <c r="I45" s="10">
        <f>ROUND(+G45*CotizacionNavidad2026[[#This Row],[CANTIDAD]],2)</f>
        <v>358416088.80000001</v>
      </c>
      <c r="J45" s="10">
        <f t="shared" si="1"/>
        <v>68099056.870000005</v>
      </c>
      <c r="K45" s="25">
        <f t="shared" si="2"/>
        <v>426515145.67000002</v>
      </c>
    </row>
    <row r="46" spans="1:11" s="11" customFormat="1" ht="45" customHeight="1">
      <c r="A46" s="18">
        <v>43</v>
      </c>
      <c r="B46" s="7" t="s">
        <v>58</v>
      </c>
      <c r="C46" s="8" t="s">
        <v>108</v>
      </c>
      <c r="D46" s="8" t="s">
        <v>59</v>
      </c>
      <c r="E46" s="9">
        <v>2</v>
      </c>
      <c r="F46" s="19" t="s">
        <v>7</v>
      </c>
      <c r="G46" s="10">
        <v>30236842.789999999</v>
      </c>
      <c r="H46" s="10">
        <f t="shared" si="0"/>
        <v>5745000.1299999999</v>
      </c>
      <c r="I46" s="10">
        <f>ROUND(+G46*CotizacionNavidad2026[[#This Row],[CANTIDAD]],2)</f>
        <v>60473685.579999998</v>
      </c>
      <c r="J46" s="10">
        <f t="shared" si="1"/>
        <v>11490000.26</v>
      </c>
      <c r="K46" s="25">
        <f t="shared" si="2"/>
        <v>71963685.840000004</v>
      </c>
    </row>
    <row r="47" spans="1:11" s="11" customFormat="1" ht="45" customHeight="1">
      <c r="A47" s="18">
        <v>44</v>
      </c>
      <c r="B47" s="7" t="s">
        <v>58</v>
      </c>
      <c r="C47" s="8" t="s">
        <v>109</v>
      </c>
      <c r="D47" s="8" t="s">
        <v>60</v>
      </c>
      <c r="E47" s="9">
        <v>2</v>
      </c>
      <c r="F47" s="19" t="s">
        <v>7</v>
      </c>
      <c r="G47" s="10">
        <v>56797957.189999998</v>
      </c>
      <c r="H47" s="10">
        <f t="shared" si="0"/>
        <v>10791611.869999999</v>
      </c>
      <c r="I47" s="10">
        <f>ROUND(+G47*CotizacionNavidad2026[[#This Row],[CANTIDAD]],2)</f>
        <v>113595914.38</v>
      </c>
      <c r="J47" s="10">
        <f t="shared" si="1"/>
        <v>21583223.73</v>
      </c>
      <c r="K47" s="25">
        <f t="shared" si="2"/>
        <v>135179138.10999998</v>
      </c>
    </row>
    <row r="48" spans="1:11" s="11" customFormat="1" ht="24">
      <c r="A48" s="18">
        <v>45</v>
      </c>
      <c r="B48" s="7" t="s">
        <v>58</v>
      </c>
      <c r="C48" s="8" t="s">
        <v>124</v>
      </c>
      <c r="D48" s="8" t="s">
        <v>61</v>
      </c>
      <c r="E48" s="9">
        <v>1</v>
      </c>
      <c r="F48" s="19" t="s">
        <v>7</v>
      </c>
      <c r="G48" s="10">
        <v>58614741.200000003</v>
      </c>
      <c r="H48" s="10">
        <f t="shared" si="0"/>
        <v>11136800.83</v>
      </c>
      <c r="I48" s="10">
        <f>ROUND(+G48*CotizacionNavidad2026[[#This Row],[CANTIDAD]],2)</f>
        <v>58614741.200000003</v>
      </c>
      <c r="J48" s="10">
        <f t="shared" si="1"/>
        <v>11136800.83</v>
      </c>
      <c r="K48" s="25">
        <f t="shared" si="2"/>
        <v>69751542.030000001</v>
      </c>
    </row>
    <row r="49" spans="1:11" s="11" customFormat="1" ht="24">
      <c r="A49" s="18">
        <v>46</v>
      </c>
      <c r="B49" s="7" t="s">
        <v>62</v>
      </c>
      <c r="C49" s="8" t="s">
        <v>125</v>
      </c>
      <c r="D49" s="8" t="s">
        <v>63</v>
      </c>
      <c r="E49" s="9">
        <v>1</v>
      </c>
      <c r="F49" s="19" t="s">
        <v>7</v>
      </c>
      <c r="G49" s="10">
        <v>909269699.19000006</v>
      </c>
      <c r="H49" s="10">
        <f t="shared" si="0"/>
        <v>172761242.84999999</v>
      </c>
      <c r="I49" s="10">
        <f>ROUND(+G49*CotizacionNavidad2026[[#This Row],[CANTIDAD]],2)</f>
        <v>909269699.19000006</v>
      </c>
      <c r="J49" s="10">
        <f t="shared" si="1"/>
        <v>172761242.84999999</v>
      </c>
      <c r="K49" s="25">
        <f t="shared" si="2"/>
        <v>1082030942.04</v>
      </c>
    </row>
    <row r="50" spans="1:11" s="11" customFormat="1" ht="24">
      <c r="A50" s="18">
        <v>47</v>
      </c>
      <c r="B50" s="7" t="s">
        <v>62</v>
      </c>
      <c r="C50" s="8" t="s">
        <v>110</v>
      </c>
      <c r="D50" s="8" t="s">
        <v>64</v>
      </c>
      <c r="E50" s="9">
        <v>1</v>
      </c>
      <c r="F50" s="19" t="s">
        <v>7</v>
      </c>
      <c r="G50" s="10">
        <v>340409519.95999998</v>
      </c>
      <c r="H50" s="10">
        <f t="shared" si="0"/>
        <v>64677808.789999999</v>
      </c>
      <c r="I50" s="10">
        <f>ROUND(+G50*CotizacionNavidad2026[[#This Row],[CANTIDAD]],2)</f>
        <v>340409519.95999998</v>
      </c>
      <c r="J50" s="10">
        <f t="shared" si="1"/>
        <v>64677808.789999999</v>
      </c>
      <c r="K50" s="25">
        <f t="shared" si="2"/>
        <v>405087328.75</v>
      </c>
    </row>
    <row r="51" spans="1:11" s="11" customFormat="1" ht="24">
      <c r="A51" s="18">
        <v>48</v>
      </c>
      <c r="B51" s="7" t="s">
        <v>62</v>
      </c>
      <c r="C51" s="8" t="s">
        <v>126</v>
      </c>
      <c r="D51" s="8" t="s">
        <v>65</v>
      </c>
      <c r="E51" s="9">
        <v>2</v>
      </c>
      <c r="F51" s="19" t="s">
        <v>7</v>
      </c>
      <c r="G51" s="10">
        <v>229349761.66999999</v>
      </c>
      <c r="H51" s="10">
        <f t="shared" si="0"/>
        <v>43576454.719999999</v>
      </c>
      <c r="I51" s="10">
        <f>ROUND(+G51*CotizacionNavidad2026[[#This Row],[CANTIDAD]],2)</f>
        <v>458699523.33999997</v>
      </c>
      <c r="J51" s="10">
        <f t="shared" si="1"/>
        <v>87152909.430000007</v>
      </c>
      <c r="K51" s="25">
        <f t="shared" si="2"/>
        <v>545852432.76999998</v>
      </c>
    </row>
    <row r="52" spans="1:11" s="11" customFormat="1" ht="30" customHeight="1">
      <c r="A52" s="18">
        <v>49</v>
      </c>
      <c r="B52" s="7" t="s">
        <v>62</v>
      </c>
      <c r="C52" s="8" t="s">
        <v>127</v>
      </c>
      <c r="D52" s="8" t="s">
        <v>57</v>
      </c>
      <c r="E52" s="9">
        <v>8</v>
      </c>
      <c r="F52" s="19" t="s">
        <v>7</v>
      </c>
      <c r="G52" s="10">
        <v>17920804.440000001</v>
      </c>
      <c r="H52" s="10">
        <f t="shared" si="0"/>
        <v>3404952.84</v>
      </c>
      <c r="I52" s="10">
        <f>ROUND(+G52*CotizacionNavidad2026[[#This Row],[CANTIDAD]],2)</f>
        <v>143366435.52000001</v>
      </c>
      <c r="J52" s="10">
        <f t="shared" si="1"/>
        <v>27239622.75</v>
      </c>
      <c r="K52" s="25">
        <f t="shared" si="2"/>
        <v>170606058.27000001</v>
      </c>
    </row>
    <row r="53" spans="1:11" s="11" customFormat="1" ht="45" customHeight="1">
      <c r="A53" s="18">
        <v>50</v>
      </c>
      <c r="B53" s="7" t="s">
        <v>62</v>
      </c>
      <c r="C53" s="8" t="s">
        <v>128</v>
      </c>
      <c r="D53" s="8" t="s">
        <v>66</v>
      </c>
      <c r="E53" s="9">
        <v>100</v>
      </c>
      <c r="F53" s="19" t="s">
        <v>7</v>
      </c>
      <c r="G53" s="10">
        <v>1469985.01</v>
      </c>
      <c r="H53" s="10">
        <f t="shared" si="0"/>
        <v>279297.15000000002</v>
      </c>
      <c r="I53" s="10">
        <f>ROUND(+G53*CotizacionNavidad2026[[#This Row],[CANTIDAD]],2)</f>
        <v>146998501</v>
      </c>
      <c r="J53" s="10">
        <f t="shared" si="1"/>
        <v>27929715.190000001</v>
      </c>
      <c r="K53" s="25">
        <f t="shared" si="2"/>
        <v>174928216.19</v>
      </c>
    </row>
    <row r="54" spans="1:11" s="11" customFormat="1" ht="45" customHeight="1">
      <c r="A54" s="18">
        <v>51</v>
      </c>
      <c r="B54" s="7" t="s">
        <v>62</v>
      </c>
      <c r="C54" s="8" t="s">
        <v>111</v>
      </c>
      <c r="D54" s="8" t="s">
        <v>67</v>
      </c>
      <c r="E54" s="9">
        <v>50</v>
      </c>
      <c r="F54" s="19" t="s">
        <v>7</v>
      </c>
      <c r="G54" s="10">
        <v>166162.06</v>
      </c>
      <c r="H54" s="10">
        <f t="shared" si="0"/>
        <v>31570.79</v>
      </c>
      <c r="I54" s="10">
        <f>ROUND(+G54*CotizacionNavidad2026[[#This Row],[CANTIDAD]],2)</f>
        <v>8308103</v>
      </c>
      <c r="J54" s="10">
        <f t="shared" si="1"/>
        <v>1578539.57</v>
      </c>
      <c r="K54" s="25">
        <f t="shared" si="2"/>
        <v>9886642.5700000003</v>
      </c>
    </row>
    <row r="55" spans="1:11" s="11" customFormat="1" ht="45" customHeight="1">
      <c r="A55" s="18">
        <v>52</v>
      </c>
      <c r="B55" s="7" t="s">
        <v>62</v>
      </c>
      <c r="C55" s="8" t="s">
        <v>85</v>
      </c>
      <c r="D55" s="8" t="s">
        <v>68</v>
      </c>
      <c r="E55" s="9">
        <v>50</v>
      </c>
      <c r="F55" s="19" t="s">
        <v>7</v>
      </c>
      <c r="G55" s="10">
        <v>166162.06</v>
      </c>
      <c r="H55" s="10">
        <f t="shared" si="0"/>
        <v>31570.79</v>
      </c>
      <c r="I55" s="10">
        <f>ROUND(+G55*CotizacionNavidad2026[[#This Row],[CANTIDAD]],2)</f>
        <v>8308103</v>
      </c>
      <c r="J55" s="10">
        <f t="shared" si="1"/>
        <v>1578539.57</v>
      </c>
      <c r="K55" s="25">
        <f t="shared" si="2"/>
        <v>9886642.5700000003</v>
      </c>
    </row>
    <row r="56" spans="1:11" s="11" customFormat="1" ht="36">
      <c r="A56" s="18">
        <v>53</v>
      </c>
      <c r="B56" s="7" t="s">
        <v>69</v>
      </c>
      <c r="C56" s="8" t="s">
        <v>89</v>
      </c>
      <c r="D56" s="8" t="s">
        <v>10</v>
      </c>
      <c r="E56" s="9">
        <v>1000</v>
      </c>
      <c r="F56" s="19" t="s">
        <v>7</v>
      </c>
      <c r="G56" s="10">
        <v>98175.52</v>
      </c>
      <c r="H56" s="10">
        <f t="shared" si="0"/>
        <v>18653.349999999999</v>
      </c>
      <c r="I56" s="10">
        <f>ROUND(+G56*CotizacionNavidad2026[[#This Row],[CANTIDAD]],2)</f>
        <v>98175520</v>
      </c>
      <c r="J56" s="10">
        <f t="shared" si="1"/>
        <v>18653348.800000001</v>
      </c>
      <c r="K56" s="25">
        <f t="shared" si="2"/>
        <v>116828868.8</v>
      </c>
    </row>
    <row r="57" spans="1:11" s="11" customFormat="1" ht="24">
      <c r="A57" s="18">
        <v>54</v>
      </c>
      <c r="B57" s="7" t="s">
        <v>70</v>
      </c>
      <c r="C57" s="8" t="s">
        <v>112</v>
      </c>
      <c r="D57" s="8" t="s">
        <v>71</v>
      </c>
      <c r="E57" s="9">
        <v>1</v>
      </c>
      <c r="F57" s="19" t="s">
        <v>7</v>
      </c>
      <c r="G57" s="10">
        <v>545713178.50999999</v>
      </c>
      <c r="H57" s="10">
        <f t="shared" si="0"/>
        <v>103685503.92</v>
      </c>
      <c r="I57" s="10">
        <f>ROUND(+G57*CotizacionNavidad2026[[#This Row],[CANTIDAD]],2)</f>
        <v>545713178.50999999</v>
      </c>
      <c r="J57" s="10">
        <f t="shared" si="1"/>
        <v>103685503.92</v>
      </c>
      <c r="K57" s="25">
        <f t="shared" si="2"/>
        <v>649398682.42999995</v>
      </c>
    </row>
    <row r="58" spans="1:11" s="11" customFormat="1" ht="30" customHeight="1">
      <c r="A58" s="18">
        <v>55</v>
      </c>
      <c r="B58" s="7" t="s">
        <v>70</v>
      </c>
      <c r="C58" s="8" t="s">
        <v>129</v>
      </c>
      <c r="D58" s="8" t="s">
        <v>72</v>
      </c>
      <c r="E58" s="9">
        <v>1</v>
      </c>
      <c r="F58" s="19" t="s">
        <v>7</v>
      </c>
      <c r="G58" s="10">
        <v>989275699.23000002</v>
      </c>
      <c r="H58" s="10">
        <f t="shared" si="0"/>
        <v>187962382.84999999</v>
      </c>
      <c r="I58" s="10">
        <f>ROUND(+G58*CotizacionNavidad2026[[#This Row],[CANTIDAD]],2)</f>
        <v>989275699.23000002</v>
      </c>
      <c r="J58" s="10">
        <f t="shared" si="1"/>
        <v>187962382.84999999</v>
      </c>
      <c r="K58" s="25">
        <f t="shared" si="2"/>
        <v>1177238082.0799999</v>
      </c>
    </row>
    <row r="59" spans="1:11" s="11" customFormat="1" ht="45" customHeight="1">
      <c r="A59" s="18">
        <v>56</v>
      </c>
      <c r="B59" s="7" t="s">
        <v>70</v>
      </c>
      <c r="C59" s="8" t="s">
        <v>130</v>
      </c>
      <c r="D59" s="8" t="s">
        <v>73</v>
      </c>
      <c r="E59" s="9">
        <v>1</v>
      </c>
      <c r="F59" s="19" t="s">
        <v>7</v>
      </c>
      <c r="G59" s="10">
        <v>1269378585.26</v>
      </c>
      <c r="H59" s="10">
        <f t="shared" si="0"/>
        <v>241181931.19999999</v>
      </c>
      <c r="I59" s="10">
        <f>ROUND(+G59*CotizacionNavidad2026[[#This Row],[CANTIDAD]],2)</f>
        <v>1269378585.26</v>
      </c>
      <c r="J59" s="10">
        <f t="shared" si="1"/>
        <v>241181931.19999999</v>
      </c>
      <c r="K59" s="25">
        <f t="shared" si="2"/>
        <v>1510560516.46</v>
      </c>
    </row>
    <row r="60" spans="1:11" s="11" customFormat="1" ht="45" customHeight="1">
      <c r="A60" s="18">
        <v>57</v>
      </c>
      <c r="B60" s="7" t="s">
        <v>70</v>
      </c>
      <c r="C60" s="8" t="s">
        <v>131</v>
      </c>
      <c r="D60" s="8" t="s">
        <v>39</v>
      </c>
      <c r="E60" s="9">
        <v>2</v>
      </c>
      <c r="F60" s="19" t="s">
        <v>7</v>
      </c>
      <c r="G60" s="10">
        <v>85450726.010000005</v>
      </c>
      <c r="H60" s="10">
        <f t="shared" si="0"/>
        <v>16235637.939999999</v>
      </c>
      <c r="I60" s="10">
        <f>ROUND(+G60*CotizacionNavidad2026[[#This Row],[CANTIDAD]],2)</f>
        <v>170901452.02000001</v>
      </c>
      <c r="J60" s="10">
        <f t="shared" si="1"/>
        <v>32471275.879999999</v>
      </c>
      <c r="K60" s="25">
        <f t="shared" si="2"/>
        <v>203372727.90000001</v>
      </c>
    </row>
    <row r="61" spans="1:11" s="11" customFormat="1" ht="45" customHeight="1">
      <c r="A61" s="18">
        <v>58</v>
      </c>
      <c r="B61" s="7" t="s">
        <v>70</v>
      </c>
      <c r="C61" s="8" t="s">
        <v>132</v>
      </c>
      <c r="D61" s="8" t="s">
        <v>40</v>
      </c>
      <c r="E61" s="9">
        <v>2</v>
      </c>
      <c r="F61" s="19" t="s">
        <v>7</v>
      </c>
      <c r="G61" s="10">
        <v>122985905.61</v>
      </c>
      <c r="H61" s="10">
        <f t="shared" si="0"/>
        <v>23367322.07</v>
      </c>
      <c r="I61" s="10">
        <f>ROUND(+G61*CotizacionNavidad2026[[#This Row],[CANTIDAD]],2)</f>
        <v>245971811.22</v>
      </c>
      <c r="J61" s="10">
        <f t="shared" si="1"/>
        <v>46734644.130000003</v>
      </c>
      <c r="K61" s="25">
        <f t="shared" si="2"/>
        <v>292706455.35000002</v>
      </c>
    </row>
    <row r="62" spans="1:11" s="11" customFormat="1" ht="45" customHeight="1">
      <c r="A62" s="18">
        <v>59</v>
      </c>
      <c r="B62" s="7" t="s">
        <v>74</v>
      </c>
      <c r="C62" s="8" t="s">
        <v>113</v>
      </c>
      <c r="D62" s="8" t="s">
        <v>75</v>
      </c>
      <c r="E62" s="9">
        <v>36</v>
      </c>
      <c r="F62" s="19" t="s">
        <v>7</v>
      </c>
      <c r="G62" s="10">
        <v>1759922.35</v>
      </c>
      <c r="H62" s="10">
        <f t="shared" si="0"/>
        <v>334385.25</v>
      </c>
      <c r="I62" s="10">
        <f>ROUND(+G62*CotizacionNavidad2026[[#This Row],[CANTIDAD]],2)</f>
        <v>63357204.600000001</v>
      </c>
      <c r="J62" s="10">
        <f t="shared" si="1"/>
        <v>12037868.869999999</v>
      </c>
      <c r="K62" s="25">
        <f t="shared" si="2"/>
        <v>75395073.469999999</v>
      </c>
    </row>
    <row r="63" spans="1:11" s="11" customFormat="1" ht="36">
      <c r="A63" s="18">
        <v>60</v>
      </c>
      <c r="B63" s="7" t="s">
        <v>74</v>
      </c>
      <c r="C63" s="8" t="s">
        <v>89</v>
      </c>
      <c r="D63" s="8" t="s">
        <v>10</v>
      </c>
      <c r="E63" s="9">
        <v>300</v>
      </c>
      <c r="F63" s="19" t="s">
        <v>7</v>
      </c>
      <c r="G63" s="10">
        <v>98175.52</v>
      </c>
      <c r="H63" s="10">
        <f t="shared" si="0"/>
        <v>18653.349999999999</v>
      </c>
      <c r="I63" s="10">
        <f>ROUND(+G63*CotizacionNavidad2026[[#This Row],[CANTIDAD]],2)</f>
        <v>29452656</v>
      </c>
      <c r="J63" s="10">
        <f t="shared" si="1"/>
        <v>5596004.6399999997</v>
      </c>
      <c r="K63" s="25">
        <f t="shared" si="2"/>
        <v>35048660.640000001</v>
      </c>
    </row>
    <row r="64" spans="1:11" s="11" customFormat="1" ht="45" customHeight="1">
      <c r="A64" s="18">
        <v>61</v>
      </c>
      <c r="B64" s="7" t="s">
        <v>74</v>
      </c>
      <c r="C64" s="8" t="s">
        <v>133</v>
      </c>
      <c r="D64" s="8" t="s">
        <v>57</v>
      </c>
      <c r="E64" s="9">
        <v>2</v>
      </c>
      <c r="F64" s="19" t="s">
        <v>7</v>
      </c>
      <c r="G64" s="10">
        <v>17920804.440000001</v>
      </c>
      <c r="H64" s="10">
        <f t="shared" si="0"/>
        <v>3404952.84</v>
      </c>
      <c r="I64" s="10">
        <f>ROUND(+G64*CotizacionNavidad2026[[#This Row],[CANTIDAD]],2)</f>
        <v>35841608.880000003</v>
      </c>
      <c r="J64" s="10">
        <f t="shared" si="1"/>
        <v>6809905.6900000004</v>
      </c>
      <c r="K64" s="25">
        <f t="shared" si="2"/>
        <v>42651514.57</v>
      </c>
    </row>
    <row r="65" spans="1:11" s="11" customFormat="1" ht="50.25" customHeight="1">
      <c r="A65" s="18">
        <v>62</v>
      </c>
      <c r="B65" s="7" t="s">
        <v>76</v>
      </c>
      <c r="C65" s="8" t="s">
        <v>89</v>
      </c>
      <c r="D65" s="8" t="s">
        <v>10</v>
      </c>
      <c r="E65" s="9">
        <v>500</v>
      </c>
      <c r="F65" s="19" t="s">
        <v>7</v>
      </c>
      <c r="G65" s="10">
        <v>98175.52</v>
      </c>
      <c r="H65" s="10">
        <f t="shared" si="0"/>
        <v>18653.349999999999</v>
      </c>
      <c r="I65" s="10">
        <f>ROUND(+G65*CotizacionNavidad2026[[#This Row],[CANTIDAD]],2)</f>
        <v>49087760</v>
      </c>
      <c r="J65" s="10">
        <f t="shared" si="1"/>
        <v>9326674.4000000004</v>
      </c>
      <c r="K65" s="25">
        <f t="shared" si="2"/>
        <v>58414434.399999999</v>
      </c>
    </row>
    <row r="66" spans="1:11" s="11" customFormat="1" ht="50.25" customHeight="1">
      <c r="A66" s="18">
        <v>63</v>
      </c>
      <c r="B66" s="7" t="s">
        <v>76</v>
      </c>
      <c r="C66" s="8" t="s">
        <v>133</v>
      </c>
      <c r="D66" s="8" t="s">
        <v>77</v>
      </c>
      <c r="E66" s="9">
        <v>24</v>
      </c>
      <c r="F66" s="19" t="s">
        <v>7</v>
      </c>
      <c r="G66" s="10">
        <v>3345609.21</v>
      </c>
      <c r="H66" s="10">
        <f t="shared" si="0"/>
        <v>635665.75</v>
      </c>
      <c r="I66" s="10">
        <f>ROUND(+G66*CotizacionNavidad2026[[#This Row],[CANTIDAD]],2)</f>
        <v>80294621.040000007</v>
      </c>
      <c r="J66" s="10">
        <f t="shared" si="1"/>
        <v>15255978</v>
      </c>
      <c r="K66" s="25">
        <f t="shared" si="2"/>
        <v>95550599.040000007</v>
      </c>
    </row>
    <row r="67" spans="1:11" s="11" customFormat="1" ht="45" customHeight="1">
      <c r="A67" s="18">
        <v>64</v>
      </c>
      <c r="B67" s="7" t="s">
        <v>76</v>
      </c>
      <c r="C67" s="8" t="s">
        <v>134</v>
      </c>
      <c r="D67" s="8" t="s">
        <v>78</v>
      </c>
      <c r="E67" s="9">
        <v>120</v>
      </c>
      <c r="F67" s="19" t="s">
        <v>7</v>
      </c>
      <c r="G67" s="10">
        <v>1460752.5</v>
      </c>
      <c r="H67" s="10">
        <f t="shared" si="0"/>
        <v>277542.98</v>
      </c>
      <c r="I67" s="10">
        <f>ROUND(+G67*CotizacionNavidad2026[[#This Row],[CANTIDAD]],2)</f>
        <v>175290300</v>
      </c>
      <c r="J67" s="10">
        <f t="shared" si="1"/>
        <v>33305157</v>
      </c>
      <c r="K67" s="25">
        <f t="shared" si="2"/>
        <v>208595457</v>
      </c>
    </row>
    <row r="68" spans="1:11" s="11" customFormat="1" ht="36">
      <c r="A68" s="18">
        <v>65</v>
      </c>
      <c r="B68" s="7" t="s">
        <v>79</v>
      </c>
      <c r="C68" s="8" t="s">
        <v>89</v>
      </c>
      <c r="D68" s="8" t="s">
        <v>51</v>
      </c>
      <c r="E68" s="9">
        <v>60</v>
      </c>
      <c r="F68" s="19" t="s">
        <v>7</v>
      </c>
      <c r="G68" s="10">
        <v>98175.52</v>
      </c>
      <c r="H68" s="10">
        <f t="shared" si="0"/>
        <v>18653.349999999999</v>
      </c>
      <c r="I68" s="10">
        <f>ROUND(+G68*CotizacionNavidad2026[[#This Row],[CANTIDAD]],2)</f>
        <v>5890531.2000000002</v>
      </c>
      <c r="J68" s="10">
        <f t="shared" si="1"/>
        <v>1119200.93</v>
      </c>
      <c r="K68" s="25">
        <f t="shared" si="2"/>
        <v>7009732.1299999999</v>
      </c>
    </row>
    <row r="69" spans="1:11" s="11" customFormat="1" ht="25" thickBot="1">
      <c r="A69" s="20">
        <v>66</v>
      </c>
      <c r="B69" s="21" t="s">
        <v>79</v>
      </c>
      <c r="C69" s="22" t="s">
        <v>135</v>
      </c>
      <c r="D69" s="22" t="s">
        <v>80</v>
      </c>
      <c r="E69" s="23">
        <v>25</v>
      </c>
      <c r="F69" s="24" t="s">
        <v>7</v>
      </c>
      <c r="G69" s="10">
        <v>499386.79</v>
      </c>
      <c r="H69" s="10">
        <f t="shared" ref="H69" si="3">ROUND(+G69*0.19,2)</f>
        <v>94883.49</v>
      </c>
      <c r="I69" s="10">
        <f>ROUND(+G69*CotizacionNavidad2026[[#This Row],[CANTIDAD]],2)</f>
        <v>12484669.75</v>
      </c>
      <c r="J69" s="10">
        <f t="shared" ref="J69" si="4">+ROUND(I69*0.19,2)</f>
        <v>2372087.25</v>
      </c>
      <c r="K69" s="25">
        <f t="shared" ref="K69" si="5">+I69+J69</f>
        <v>14856757</v>
      </c>
    </row>
    <row r="70" spans="1:11" s="11" customFormat="1" ht="15" thickBot="1">
      <c r="A70" s="12"/>
      <c r="B70" s="13"/>
      <c r="C70" s="14"/>
      <c r="D70" s="14"/>
      <c r="E70" s="12"/>
      <c r="F70" s="15"/>
      <c r="G70" s="27">
        <f>+G69*E69</f>
        <v>12484669.75</v>
      </c>
      <c r="H70" s="28"/>
      <c r="I70" s="29">
        <f>ROUND(SUM(I4:I69),2)</f>
        <v>16801748584.9</v>
      </c>
      <c r="J70" s="29">
        <f t="shared" ref="J70:K70" si="6">SUM(J4:J69)</f>
        <v>3192332231.1599998</v>
      </c>
      <c r="K70" s="30">
        <f t="shared" si="6"/>
        <v>19994080816.060005</v>
      </c>
    </row>
    <row r="73" spans="1:11">
      <c r="I73" s="31"/>
      <c r="J73" s="31"/>
      <c r="K73" s="31"/>
    </row>
    <row r="74" spans="1:11">
      <c r="I74" s="26"/>
      <c r="J74" s="26"/>
      <c r="K74" s="26"/>
    </row>
  </sheetData>
  <mergeCells count="1">
    <mergeCell ref="C2:K2"/>
  </mergeCells>
  <pageMargins left="0.70866141732283472" right="0.70866141732283472" top="0.74803149606299213" bottom="0.74803149606299213" header="0.31496062992125984" footer="0.31496062992125984"/>
  <pageSetup paperSize="3" scale="83" fitToHeight="0" orientation="landscape" r:id="rId1"/>
  <rowBreaks count="1" manualBreakCount="1">
    <brk id="43" max="11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Oficial 2026</vt:lpstr>
      <vt:lpstr>'Presupuesto Oficial 2026'!Área_de_impresión</vt:lpstr>
      <vt:lpstr>'Presupuesto Oficial 2026'!Títulos_a_imprimir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</cp:lastModifiedBy>
  <cp:lastPrinted>2026-10-10T02:44:56Z</cp:lastPrinted>
  <dcterms:created xsi:type="dcterms:W3CDTF">2026-09-29T20:43:40Z</dcterms:created>
  <dcterms:modified xsi:type="dcterms:W3CDTF">2026-10-19T22:21:47Z</dcterms:modified>
  <cp:category/>
</cp:coreProperties>
</file>