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https://d.docs.live.net/8e3d303a1de42ebd/Documentos/00. TRABAJO/00. SABANALARGA/01. CONTRATACIÓN 2026/02. MENOR CUANTÍA/10. SC-SG-SA-MC-010 DE 2026 Andenes_(vias)_cementerio_Obras/"/>
    </mc:Choice>
  </mc:AlternateContent>
  <xr:revisionPtr revIDLastSave="2" documentId="8_{E4AB991A-725A-40D1-AE0E-B61439A2733C}" xr6:coauthVersionLast="47" xr6:coauthVersionMax="47" xr10:uidLastSave="{2992B016-8FAF-4182-8475-C0AF731FB251}"/>
  <bookViews>
    <workbookView minimized="1" xWindow="1152" yWindow="1152" windowWidth="7500" windowHeight="6552" tabRatio="752" xr2:uid="{00000000-000D-0000-FFFF-FFFF00000000}"/>
  </bookViews>
  <sheets>
    <sheet name="PRESUPUESTO OFICIAL" sheetId="265" r:id="rId1"/>
    <sheet name="AIU" sheetId="277" r:id="rId2"/>
    <sheet name="APU 1" sheetId="268" r:id="rId3"/>
    <sheet name="APU2" sheetId="273" r:id="rId4"/>
    <sheet name="TRANSPORTE DE MATERIALES" sheetId="270" r:id="rId5"/>
    <sheet name="MEMORIAS 1" sheetId="271" r:id="rId6"/>
    <sheet name="MEMORIAS 2" sheetId="276"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s>
  <definedNames>
    <definedName name="\0">#REF!</definedName>
    <definedName name="\00">#REF!</definedName>
    <definedName name="\a" localSheetId="2">#REF!</definedName>
    <definedName name="\a">#REF!</definedName>
    <definedName name="\AA">[1]LIQUIDACION!#REF!</definedName>
    <definedName name="\b" localSheetId="1">'[2]CUAD-DIURNA'!#REF!</definedName>
    <definedName name="\b">[3]STRSUMM0!#REF!</definedName>
    <definedName name="\bb">[3]STRSUMM0!#REF!</definedName>
    <definedName name="\c">#REF!</definedName>
    <definedName name="\E">#REF!</definedName>
    <definedName name="\EE">#REF!</definedName>
    <definedName name="\G">#REF!</definedName>
    <definedName name="\k">'[4]7422CW00'!#REF!</definedName>
    <definedName name="\L" localSheetId="1">#REF!</definedName>
    <definedName name="\l">[5]STRSUMM0!#REF!</definedName>
    <definedName name="\M">#REF!</definedName>
    <definedName name="\ñ">'[6]7422CW00'!#REF!</definedName>
    <definedName name="\P">#REF!</definedName>
    <definedName name="\q">#REF!</definedName>
    <definedName name="\R">#REF!</definedName>
    <definedName name="\s" localSheetId="2">#REF!</definedName>
    <definedName name="\s">#REF!</definedName>
    <definedName name="\V">#REF!</definedName>
    <definedName name="\w">#N/A</definedName>
    <definedName name="\X" localSheetId="1">AIU!err</definedName>
    <definedName name="\X" localSheetId="2">'APU 1'!ERR</definedName>
    <definedName name="\X">[0]!ERR</definedName>
    <definedName name="\Z" localSheetId="1">AIU!err</definedName>
    <definedName name="\Z" localSheetId="2">'APU 1'!ERR</definedName>
    <definedName name="\Z">[0]!ERR</definedName>
    <definedName name="_________________________________________________AFC1">[7]INV!$A$25:$D$28</definedName>
    <definedName name="_________________________________________________AFC3">[7]INV!$F$25:$I$28</definedName>
    <definedName name="_________________________________________________AFC5">[7]INV!$K$25:$N$28</definedName>
    <definedName name="_________________________________________________BGC1">[7]INV!$A$5:$D$8</definedName>
    <definedName name="_________________________________________________BGC3">[7]INV!$F$5:$I$8</definedName>
    <definedName name="_________________________________________________BGC5">[7]INV!$K$5:$N$8</definedName>
    <definedName name="_________________________________________________CAC1">[7]INV!$A$19:$D$22</definedName>
    <definedName name="_________________________________________________CAC3">[7]INV!$F$19:$I$22</definedName>
    <definedName name="_________________________________________________CAC5">[7]INV!$K$19:$N$22</definedName>
    <definedName name="_________________________________________________SBC1">[7]INV!$A$12:$D$15</definedName>
    <definedName name="_________________________________________________SBC3">[7]INV!$F$12:$I$15</definedName>
    <definedName name="_________________________________________________SBC5">[7]INV!$K$12:$N$15</definedName>
    <definedName name="________________________________________________AFC1">[7]INV!$A$25:$D$28</definedName>
    <definedName name="________________________________________________AFC3">[7]INV!$F$25:$I$28</definedName>
    <definedName name="________________________________________________AFC5">[7]INV!$K$25:$N$28</definedName>
    <definedName name="________________________________________________BGC1">[7]INV!$A$5:$D$8</definedName>
    <definedName name="________________________________________________BGC3">[7]INV!$F$5:$I$8</definedName>
    <definedName name="________________________________________________BGC5">[7]INV!$K$5:$N$8</definedName>
    <definedName name="________________________________________________CAC1">[7]INV!$A$19:$D$22</definedName>
    <definedName name="________________________________________________CAC3">[7]INV!$F$19:$I$22</definedName>
    <definedName name="________________________________________________CAC5">[7]INV!$K$19:$N$22</definedName>
    <definedName name="________________________________________________SBC1">[7]INV!$A$12:$D$15</definedName>
    <definedName name="________________________________________________SBC3">[7]INV!$F$12:$I$15</definedName>
    <definedName name="________________________________________________SBC5">[7]INV!$K$12:$N$15</definedName>
    <definedName name="_______________________________________________AFC1">[7]INV!$A$25:$D$28</definedName>
    <definedName name="_______________________________________________AFC3">[7]INV!$F$25:$I$28</definedName>
    <definedName name="_______________________________________________AFC5">[7]INV!$K$25:$N$28</definedName>
    <definedName name="_______________________________________________BGC1">[7]INV!$A$5:$D$8</definedName>
    <definedName name="_______________________________________________BGC3">[7]INV!$F$5:$I$8</definedName>
    <definedName name="_______________________________________________BGC5">[7]INV!$K$5:$N$8</definedName>
    <definedName name="_______________________________________________CAC1">[7]INV!$A$19:$D$22</definedName>
    <definedName name="_______________________________________________CAC3">[7]INV!$F$19:$I$22</definedName>
    <definedName name="_______________________________________________CAC5">[7]INV!$K$19:$N$22</definedName>
    <definedName name="_______________________________________________SBC1">[7]INV!$A$12:$D$15</definedName>
    <definedName name="_______________________________________________SBC3">[7]INV!$F$12:$I$15</definedName>
    <definedName name="_______________________________________________SBC5">[7]INV!$K$12:$N$15</definedName>
    <definedName name="______________________________________________AFC1">[7]INV!$A$25:$D$28</definedName>
    <definedName name="______________________________________________AFC3">[7]INV!$F$25:$I$28</definedName>
    <definedName name="______________________________________________AFC5">[7]INV!$K$25:$N$28</definedName>
    <definedName name="______________________________________________BGC1">[7]INV!$A$5:$D$8</definedName>
    <definedName name="______________________________________________BGC3">[7]INV!$F$5:$I$8</definedName>
    <definedName name="______________________________________________BGC5">[7]INV!$K$5:$N$8</definedName>
    <definedName name="______________________________________________CAC1">[7]INV!$A$19:$D$22</definedName>
    <definedName name="______________________________________________CAC3">[7]INV!$F$19:$I$22</definedName>
    <definedName name="______________________________________________CAC5">[7]INV!$K$19:$N$22</definedName>
    <definedName name="______________________________________________SBC1">[7]INV!$A$12:$D$15</definedName>
    <definedName name="______________________________________________SBC3">[7]INV!$F$12:$I$15</definedName>
    <definedName name="______________________________________________SBC5">[7]INV!$K$12:$N$15</definedName>
    <definedName name="_____________________________________________AFC1">[7]INV!$A$25:$D$28</definedName>
    <definedName name="_____________________________________________AFC3">[7]INV!$F$25:$I$28</definedName>
    <definedName name="_____________________________________________AFC5">[7]INV!$K$25:$N$28</definedName>
    <definedName name="_____________________________________________BGC1">[7]INV!$A$5:$D$8</definedName>
    <definedName name="_____________________________________________BGC3">[7]INV!$F$5:$I$8</definedName>
    <definedName name="_____________________________________________BGC5">[7]INV!$K$5:$N$8</definedName>
    <definedName name="_____________________________________________CAC1">[7]INV!$A$19:$D$22</definedName>
    <definedName name="_____________________________________________CAC3">[7]INV!$F$19:$I$22</definedName>
    <definedName name="_____________________________________________CAC5">[7]INV!$K$19:$N$22</definedName>
    <definedName name="_____________________________________________SBC1">[7]INV!$A$12:$D$15</definedName>
    <definedName name="_____________________________________________SBC3">[7]INV!$F$12:$I$15</definedName>
    <definedName name="_____________________________________________SBC5">[7]INV!$K$12:$N$15</definedName>
    <definedName name="____________________________________________AFC1">[7]INV!$A$25:$D$28</definedName>
    <definedName name="____________________________________________AFC3">[7]INV!$F$25:$I$28</definedName>
    <definedName name="____________________________________________AFC5">[7]INV!$K$25:$N$28</definedName>
    <definedName name="____________________________________________BGC1">[7]INV!$A$5:$D$8</definedName>
    <definedName name="____________________________________________BGC3">[7]INV!$F$5:$I$8</definedName>
    <definedName name="____________________________________________BGC5">[7]INV!$K$5:$N$8</definedName>
    <definedName name="____________________________________________CAC1">[7]INV!$A$19:$D$22</definedName>
    <definedName name="____________________________________________CAC3">[7]INV!$F$19:$I$22</definedName>
    <definedName name="____________________________________________CAC5">[7]INV!$K$19:$N$22</definedName>
    <definedName name="____________________________________________SBC1">[7]INV!$A$12:$D$15</definedName>
    <definedName name="____________________________________________SBC3">[7]INV!$F$12:$I$15</definedName>
    <definedName name="____________________________________________SBC5">[7]INV!$K$12:$N$15</definedName>
    <definedName name="___________________________________________AFC1">[7]INV!$A$25:$D$28</definedName>
    <definedName name="___________________________________________AFC3">[7]INV!$F$25:$I$28</definedName>
    <definedName name="___________________________________________AFC5">[7]INV!$K$25:$N$28</definedName>
    <definedName name="___________________________________________BGC1">[7]INV!$A$5:$D$8</definedName>
    <definedName name="___________________________________________BGC3">[7]INV!$F$5:$I$8</definedName>
    <definedName name="___________________________________________BGC5">[7]INV!$K$5:$N$8</definedName>
    <definedName name="___________________________________________CAC1">[7]INV!$A$19:$D$22</definedName>
    <definedName name="___________________________________________CAC3">[7]INV!$F$19:$I$22</definedName>
    <definedName name="___________________________________________CAC5">[7]INV!$K$19:$N$22</definedName>
    <definedName name="___________________________________________SBC1">[7]INV!$A$12:$D$15</definedName>
    <definedName name="___________________________________________SBC3">[7]INV!$F$12:$I$15</definedName>
    <definedName name="___________________________________________SBC5">[7]INV!$K$12:$N$15</definedName>
    <definedName name="__________________________________________AFC1">[7]INV!$A$25:$D$28</definedName>
    <definedName name="__________________________________________AFC3">[7]INV!$F$25:$I$28</definedName>
    <definedName name="__________________________________________AFC5">[7]INV!$K$25:$N$28</definedName>
    <definedName name="__________________________________________BGC1">[7]INV!$A$5:$D$8</definedName>
    <definedName name="__________________________________________BGC3">[7]INV!$F$5:$I$8</definedName>
    <definedName name="__________________________________________BGC5">[7]INV!$K$5:$N$8</definedName>
    <definedName name="__________________________________________CAC1">[7]INV!$A$19:$D$22</definedName>
    <definedName name="__________________________________________CAC3">[7]INV!$F$19:$I$22</definedName>
    <definedName name="__________________________________________CAC5">[7]INV!$K$19:$N$22</definedName>
    <definedName name="__________________________________________SBC1">[7]INV!$A$12:$D$15</definedName>
    <definedName name="__________________________________________SBC3">[7]INV!$F$12:$I$15</definedName>
    <definedName name="__________________________________________SBC5">[7]INV!$K$12:$N$15</definedName>
    <definedName name="_________________________________________AFC1">[7]INV!$A$25:$D$28</definedName>
    <definedName name="_________________________________________AFC3">[7]INV!$F$25:$I$28</definedName>
    <definedName name="_________________________________________AFC5">[7]INV!$K$25:$N$28</definedName>
    <definedName name="_________________________________________BGC1">[7]INV!$A$5:$D$8</definedName>
    <definedName name="_________________________________________BGC3">[7]INV!$F$5:$I$8</definedName>
    <definedName name="_________________________________________BGC5">[7]INV!$K$5:$N$8</definedName>
    <definedName name="_________________________________________CAC1">[7]INV!$A$19:$D$22</definedName>
    <definedName name="_________________________________________CAC3">[7]INV!$F$19:$I$22</definedName>
    <definedName name="_________________________________________CAC5">[7]INV!$K$19:$N$22</definedName>
    <definedName name="_________________________________________SBC1">[7]INV!$A$12:$D$15</definedName>
    <definedName name="_________________________________________SBC3">[7]INV!$F$12:$I$15</definedName>
    <definedName name="_________________________________________SBC5">[7]INV!$K$12:$N$15</definedName>
    <definedName name="________________________________________AFC1">[7]INV!$A$25:$D$28</definedName>
    <definedName name="________________________________________AFC3">[7]INV!$F$25:$I$28</definedName>
    <definedName name="________________________________________AFC5">[7]INV!$K$25:$N$28</definedName>
    <definedName name="________________________________________BGC1">[7]INV!$A$5:$D$8</definedName>
    <definedName name="________________________________________BGC3">[7]INV!$F$5:$I$8</definedName>
    <definedName name="________________________________________BGC5">[7]INV!$K$5:$N$8</definedName>
    <definedName name="________________________________________CAC1">[7]INV!$A$19:$D$22</definedName>
    <definedName name="________________________________________CAC3">[7]INV!$F$19:$I$22</definedName>
    <definedName name="________________________________________CAC5">[7]INV!$K$19:$N$22</definedName>
    <definedName name="________________________________________SBC1">[7]INV!$A$12:$D$15</definedName>
    <definedName name="________________________________________SBC3">[7]INV!$F$12:$I$15</definedName>
    <definedName name="________________________________________SBC5">[7]INV!$K$12:$N$15</definedName>
    <definedName name="_______________________________________AFC1">[7]INV!$A$25:$D$28</definedName>
    <definedName name="_______________________________________AFC3">[7]INV!$F$25:$I$28</definedName>
    <definedName name="_______________________________________AFC5">[7]INV!$K$25:$N$28</definedName>
    <definedName name="_______________________________________BGC1">[7]INV!$A$5:$D$8</definedName>
    <definedName name="_______________________________________BGC3">[7]INV!$F$5:$I$8</definedName>
    <definedName name="_______________________________________BGC5">[7]INV!$K$5:$N$8</definedName>
    <definedName name="_______________________________________CAC1">[7]INV!$A$19:$D$22</definedName>
    <definedName name="_______________________________________CAC3">[7]INV!$F$19:$I$22</definedName>
    <definedName name="_______________________________________CAC5">[7]INV!$K$19:$N$22</definedName>
    <definedName name="_______________________________________SBC1">[7]INV!$A$12:$D$15</definedName>
    <definedName name="_______________________________________SBC3">[7]INV!$F$12:$I$15</definedName>
    <definedName name="_______________________________________SBC5">[7]INV!$K$12:$N$15</definedName>
    <definedName name="______________________________________AFC1">[7]INV!$A$25:$D$28</definedName>
    <definedName name="______________________________________AFC3">[7]INV!$F$25:$I$28</definedName>
    <definedName name="______________________________________AFC5">[7]INV!$K$25:$N$28</definedName>
    <definedName name="______________________________________BGC1">[7]INV!$A$5:$D$8</definedName>
    <definedName name="______________________________________BGC3">[7]INV!$F$5:$I$8</definedName>
    <definedName name="______________________________________BGC5">[7]INV!$K$5:$N$8</definedName>
    <definedName name="______________________________________CAC1">[7]INV!$A$19:$D$22</definedName>
    <definedName name="______________________________________CAC3">[7]INV!$F$19:$I$22</definedName>
    <definedName name="______________________________________CAC5">[7]INV!$K$19:$N$22</definedName>
    <definedName name="______________________________________SBC1">[7]INV!$A$12:$D$15</definedName>
    <definedName name="______________________________________SBC3">[7]INV!$F$12:$I$15</definedName>
    <definedName name="______________________________________SBC5">[7]INV!$K$12:$N$15</definedName>
    <definedName name="_____________________________________AFC1">[7]INV!$A$25:$D$28</definedName>
    <definedName name="_____________________________________AFC3">[7]INV!$F$25:$I$28</definedName>
    <definedName name="_____________________________________AFC5">[7]INV!$K$25:$N$28</definedName>
    <definedName name="_____________________________________BGC1">[7]INV!$A$5:$D$8</definedName>
    <definedName name="_____________________________________BGC3">[7]INV!$F$5:$I$8</definedName>
    <definedName name="_____________________________________BGC5">[7]INV!$K$5:$N$8</definedName>
    <definedName name="_____________________________________CAC1">[7]INV!$A$19:$D$22</definedName>
    <definedName name="_____________________________________CAC3">[7]INV!$F$19:$I$22</definedName>
    <definedName name="_____________________________________CAC5">[7]INV!$K$19:$N$22</definedName>
    <definedName name="_____________________________________SBC1">[7]INV!$A$12:$D$15</definedName>
    <definedName name="_____________________________________SBC3">[7]INV!$F$12:$I$15</definedName>
    <definedName name="_____________________________________SBC5">[7]INV!$K$12:$N$15</definedName>
    <definedName name="____________________________________AFC1">[7]INV!$A$25:$D$28</definedName>
    <definedName name="____________________________________AFC3">[7]INV!$F$25:$I$28</definedName>
    <definedName name="____________________________________AFC5">[7]INV!$K$25:$N$28</definedName>
    <definedName name="____________________________________BGC1">[7]INV!$A$5:$D$8</definedName>
    <definedName name="____________________________________BGC3">[7]INV!$F$5:$I$8</definedName>
    <definedName name="____________________________________BGC5">[7]INV!$K$5:$N$8</definedName>
    <definedName name="____________________________________CAC1">[7]INV!$A$19:$D$22</definedName>
    <definedName name="____________________________________CAC3">[7]INV!$F$19:$I$22</definedName>
    <definedName name="____________________________________CAC5">[7]INV!$K$19:$N$22</definedName>
    <definedName name="____________________________________SBC1">[7]INV!$A$12:$D$15</definedName>
    <definedName name="____________________________________SBC3">[7]INV!$F$12:$I$15</definedName>
    <definedName name="____________________________________SBC5">[7]INV!$K$12:$N$15</definedName>
    <definedName name="___________________________________AFC1">[7]INV!$A$25:$D$28</definedName>
    <definedName name="___________________________________AFC3">[7]INV!$F$25:$I$28</definedName>
    <definedName name="___________________________________AFC5">[7]INV!$K$25:$N$28</definedName>
    <definedName name="___________________________________BGC1">[7]INV!$A$5:$D$8</definedName>
    <definedName name="___________________________________BGC3">[7]INV!$F$5:$I$8</definedName>
    <definedName name="___________________________________BGC5">[7]INV!$K$5:$N$8</definedName>
    <definedName name="___________________________________CAC1">[7]INV!$A$19:$D$22</definedName>
    <definedName name="___________________________________CAC3">[7]INV!$F$19:$I$22</definedName>
    <definedName name="___________________________________CAC5">[7]INV!$K$19:$N$22</definedName>
    <definedName name="___________________________________SBC1">[7]INV!$A$12:$D$15</definedName>
    <definedName name="___________________________________SBC3">[7]INV!$F$12:$I$15</definedName>
    <definedName name="___________________________________SBC5">[7]INV!$K$12:$N$15</definedName>
    <definedName name="__________________________________AFC1">[7]INV!$A$25:$D$28</definedName>
    <definedName name="__________________________________AFC3">[7]INV!$F$25:$I$28</definedName>
    <definedName name="__________________________________AFC5">[7]INV!$K$25:$N$28</definedName>
    <definedName name="__________________________________BGC1">[7]INV!$A$5:$D$8</definedName>
    <definedName name="__________________________________BGC3">[7]INV!$F$5:$I$8</definedName>
    <definedName name="__________________________________BGC5">[7]INV!$K$5:$N$8</definedName>
    <definedName name="__________________________________CAC1">[7]INV!$A$19:$D$22</definedName>
    <definedName name="__________________________________CAC3">[7]INV!$F$19:$I$22</definedName>
    <definedName name="__________________________________CAC5">[7]INV!$K$19:$N$22</definedName>
    <definedName name="__________________________________SBC1">[7]INV!$A$12:$D$15</definedName>
    <definedName name="__________________________________SBC3">[7]INV!$F$12:$I$15</definedName>
    <definedName name="__________________________________SBC5">[7]INV!$K$12:$N$15</definedName>
    <definedName name="_________________________________AFC1">[7]INV!$A$25:$D$28</definedName>
    <definedName name="_________________________________AFC3">[7]INV!$F$25:$I$28</definedName>
    <definedName name="_________________________________AFC5">[7]INV!$K$25:$N$28</definedName>
    <definedName name="_________________________________BGC1">[7]INV!$A$5:$D$8</definedName>
    <definedName name="_________________________________BGC3">[7]INV!$F$5:$I$8</definedName>
    <definedName name="_________________________________BGC5">[7]INV!$K$5:$N$8</definedName>
    <definedName name="_________________________________CAC1">[7]INV!$A$19:$D$22</definedName>
    <definedName name="_________________________________CAC3">[7]INV!$F$19:$I$22</definedName>
    <definedName name="_________________________________CAC5">[7]INV!$K$19:$N$22</definedName>
    <definedName name="_________________________________SBC1">[7]INV!$A$12:$D$15</definedName>
    <definedName name="_________________________________SBC3">[7]INV!$F$12:$I$15</definedName>
    <definedName name="_________________________________SBC5">[7]INV!$K$12:$N$15</definedName>
    <definedName name="________________________________AFC1">[7]INV!$A$25:$D$28</definedName>
    <definedName name="________________________________AFC3">[7]INV!$F$25:$I$28</definedName>
    <definedName name="________________________________AFC5">[7]INV!$K$25:$N$28</definedName>
    <definedName name="________________________________BGC1">[7]INV!$A$5:$D$8</definedName>
    <definedName name="________________________________BGC3">[7]INV!$F$5:$I$8</definedName>
    <definedName name="________________________________BGC5">[7]INV!$K$5:$N$8</definedName>
    <definedName name="________________________________CAC1">[7]INV!$A$19:$D$22</definedName>
    <definedName name="________________________________CAC3">[7]INV!$F$19:$I$22</definedName>
    <definedName name="________________________________CAC5">[7]INV!$K$19:$N$22</definedName>
    <definedName name="________________________________SBC1">[7]INV!$A$12:$D$15</definedName>
    <definedName name="________________________________SBC3">[7]INV!$F$12:$I$15</definedName>
    <definedName name="________________________________SBC5">[7]INV!$K$12:$N$15</definedName>
    <definedName name="_______________________________AFC1">[7]INV!$A$25:$D$28</definedName>
    <definedName name="_______________________________AFC3">[7]INV!$F$25:$I$28</definedName>
    <definedName name="_______________________________AFC5">[7]INV!$K$25:$N$28</definedName>
    <definedName name="_______________________________BGC1">[7]INV!$A$5:$D$8</definedName>
    <definedName name="_______________________________BGC3">[7]INV!$F$5:$I$8</definedName>
    <definedName name="_______________________________BGC5">[7]INV!$K$5:$N$8</definedName>
    <definedName name="_______________________________CAC1">[7]INV!$A$19:$D$22</definedName>
    <definedName name="_______________________________CAC3">[7]INV!$F$19:$I$22</definedName>
    <definedName name="_______________________________CAC5">[7]INV!$K$19:$N$22</definedName>
    <definedName name="_______________________________SBC1">[7]INV!$A$12:$D$15</definedName>
    <definedName name="_______________________________SBC3">[7]INV!$F$12:$I$15</definedName>
    <definedName name="_______________________________SBC5">[7]INV!$K$12:$N$15</definedName>
    <definedName name="______________________________AFC1">[7]INV!$A$25:$D$28</definedName>
    <definedName name="______________________________AFC3">[7]INV!$F$25:$I$28</definedName>
    <definedName name="______________________________AFC5">[7]INV!$K$25:$N$28</definedName>
    <definedName name="______________________________BGC1">[7]INV!$A$5:$D$8</definedName>
    <definedName name="______________________________BGC3">[7]INV!$F$5:$I$8</definedName>
    <definedName name="______________________________BGC5">[7]INV!$K$5:$N$8</definedName>
    <definedName name="______________________________CAC1">[7]INV!$A$19:$D$22</definedName>
    <definedName name="______________________________CAC3">[7]INV!$F$19:$I$22</definedName>
    <definedName name="______________________________CAC5">[7]INV!$K$19:$N$22</definedName>
    <definedName name="______________________________SBC1">[7]INV!$A$12:$D$15</definedName>
    <definedName name="______________________________SBC3">[7]INV!$F$12:$I$15</definedName>
    <definedName name="______________________________SBC5">[7]INV!$K$12:$N$15</definedName>
    <definedName name="_____________________________AFC1">[7]INV!$A$25:$D$28</definedName>
    <definedName name="_____________________________AFC3">[7]INV!$F$25:$I$28</definedName>
    <definedName name="_____________________________AFC5">[7]INV!$K$25:$N$28</definedName>
    <definedName name="_____________________________BGC1">[7]INV!$A$5:$D$8</definedName>
    <definedName name="_____________________________BGC3">[7]INV!$F$5:$I$8</definedName>
    <definedName name="_____________________________BGC5">[7]INV!$K$5:$N$8</definedName>
    <definedName name="_____________________________CAC1">[7]INV!$A$19:$D$22</definedName>
    <definedName name="_____________________________CAC3">[7]INV!$F$19:$I$22</definedName>
    <definedName name="_____________________________CAC5">[7]INV!$K$19:$N$22</definedName>
    <definedName name="_____________________________SBC1">[7]INV!$A$12:$D$15</definedName>
    <definedName name="_____________________________SBC3">[7]INV!$F$12:$I$15</definedName>
    <definedName name="_____________________________SBC5">[7]INV!$K$12:$N$15</definedName>
    <definedName name="____________________________AFC1">[7]INV!$A$25:$D$28</definedName>
    <definedName name="____________________________AFC3">[7]INV!$F$25:$I$28</definedName>
    <definedName name="____________________________AFC5">[7]INV!$K$25:$N$28</definedName>
    <definedName name="____________________________BGC1">[7]INV!$A$5:$D$8</definedName>
    <definedName name="____________________________BGC3">[7]INV!$F$5:$I$8</definedName>
    <definedName name="____________________________BGC5">[7]INV!$K$5:$N$8</definedName>
    <definedName name="____________________________CAC1">[7]INV!$A$19:$D$22</definedName>
    <definedName name="____________________________CAC3">[7]INV!$F$19:$I$22</definedName>
    <definedName name="____________________________CAC5">[7]INV!$K$19:$N$22</definedName>
    <definedName name="____________________________SBC1">[7]INV!$A$12:$D$15</definedName>
    <definedName name="____________________________SBC3">[7]INV!$F$12:$I$15</definedName>
    <definedName name="____________________________SBC5">[7]INV!$K$12:$N$15</definedName>
    <definedName name="___________________________AFC1">[7]INV!$A$25:$D$28</definedName>
    <definedName name="___________________________AFC3">[7]INV!$F$25:$I$28</definedName>
    <definedName name="___________________________AFC5">[7]INV!$K$25:$N$28</definedName>
    <definedName name="___________________________BGC1">[7]INV!$A$5:$D$8</definedName>
    <definedName name="___________________________BGC3">[7]INV!$F$5:$I$8</definedName>
    <definedName name="___________________________BGC5">[7]INV!$K$5:$N$8</definedName>
    <definedName name="___________________________CAC1">[7]INV!$A$19:$D$22</definedName>
    <definedName name="___________________________CAC3">[7]INV!$F$19:$I$22</definedName>
    <definedName name="___________________________CAC5">[7]INV!$K$19:$N$22</definedName>
    <definedName name="___________________________SBC1">[7]INV!$A$12:$D$15</definedName>
    <definedName name="___________________________SBC3">[7]INV!$F$12:$I$15</definedName>
    <definedName name="___________________________SBC5">[7]INV!$K$12:$N$15</definedName>
    <definedName name="__________________________AFC1">[7]INV!$A$25:$D$28</definedName>
    <definedName name="__________________________AFC3">[7]INV!$F$25:$I$28</definedName>
    <definedName name="__________________________AFC5">[7]INV!$K$25:$N$28</definedName>
    <definedName name="__________________________BGC1">[7]INV!$A$5:$D$8</definedName>
    <definedName name="__________________________BGC3">[7]INV!$F$5:$I$8</definedName>
    <definedName name="__________________________BGC5">[7]INV!$K$5:$N$8</definedName>
    <definedName name="__________________________CAC1">[7]INV!$A$19:$D$22</definedName>
    <definedName name="__________________________CAC3">[7]INV!$F$19:$I$22</definedName>
    <definedName name="__________________________CAC5">[7]INV!$K$19:$N$22</definedName>
    <definedName name="__________________________SBC1">[7]INV!$A$12:$D$15</definedName>
    <definedName name="__________________________SBC3">[7]INV!$F$12:$I$15</definedName>
    <definedName name="__________________________SBC5">[7]INV!$K$12:$N$15</definedName>
    <definedName name="_________________________AFC1">[7]INV!$A$25:$D$28</definedName>
    <definedName name="_________________________AFC3">[7]INV!$F$25:$I$28</definedName>
    <definedName name="_________________________AFC5">[7]INV!$K$25:$N$28</definedName>
    <definedName name="_________________________BGC1">[7]INV!$A$5:$D$8</definedName>
    <definedName name="_________________________BGC3">[7]INV!$F$5:$I$8</definedName>
    <definedName name="_________________________BGC5">[7]INV!$K$5:$N$8</definedName>
    <definedName name="_________________________CAC1">[7]INV!$A$19:$D$22</definedName>
    <definedName name="_________________________CAC3">[7]INV!$F$19:$I$22</definedName>
    <definedName name="_________________________CAC5">[7]INV!$K$19:$N$22</definedName>
    <definedName name="_________________________SBC1">[7]INV!$A$12:$D$15</definedName>
    <definedName name="_________________________SBC3">[7]INV!$F$12:$I$15</definedName>
    <definedName name="_________________________SBC5">[7]INV!$K$12:$N$15</definedName>
    <definedName name="________________________AFC1">[7]INV!$A$25:$D$28</definedName>
    <definedName name="________________________AFC3">[7]INV!$F$25:$I$28</definedName>
    <definedName name="________________________AFC5">[7]INV!$K$25:$N$28</definedName>
    <definedName name="________________________BGC1">[7]INV!$A$5:$D$8</definedName>
    <definedName name="________________________BGC3">[7]INV!$F$5:$I$8</definedName>
    <definedName name="________________________BGC5">[7]INV!$K$5:$N$8</definedName>
    <definedName name="________________________CAC1">[7]INV!$A$19:$D$22</definedName>
    <definedName name="________________________CAC3">[7]INV!$F$19:$I$22</definedName>
    <definedName name="________________________CAC5">[7]INV!$K$19:$N$22</definedName>
    <definedName name="________________________SBC1">[7]INV!$A$12:$D$15</definedName>
    <definedName name="________________________SBC3">[7]INV!$F$12:$I$15</definedName>
    <definedName name="________________________SBC5">[7]INV!$K$12:$N$15</definedName>
    <definedName name="_______________________AFC1">[7]INV!$A$25:$D$28</definedName>
    <definedName name="_______________________AFC3">[7]INV!$F$25:$I$28</definedName>
    <definedName name="_______________________AFC5">[7]INV!$K$25:$N$28</definedName>
    <definedName name="_______________________BGC1">[7]INV!$A$5:$D$8</definedName>
    <definedName name="_______________________BGC3">[7]INV!$F$5:$I$8</definedName>
    <definedName name="_______________________BGC5">[7]INV!$K$5:$N$8</definedName>
    <definedName name="_______________________CAC1">[7]INV!$A$19:$D$22</definedName>
    <definedName name="_______________________CAC3">[7]INV!$F$19:$I$22</definedName>
    <definedName name="_______________________CAC5">[7]INV!$K$19:$N$22</definedName>
    <definedName name="_______________________SBC1">[7]INV!$A$12:$D$15</definedName>
    <definedName name="_______________________SBC3">[7]INV!$F$12:$I$15</definedName>
    <definedName name="_______________________SBC5">[7]INV!$K$12:$N$15</definedName>
    <definedName name="______________________AFC1">[7]INV!$A$25:$D$28</definedName>
    <definedName name="______________________AFC3">[7]INV!$F$25:$I$28</definedName>
    <definedName name="______________________AFC5">[7]INV!$K$25:$N$28</definedName>
    <definedName name="______________________BGC1">[7]INV!$A$5:$D$8</definedName>
    <definedName name="______________________BGC3">[7]INV!$F$5:$I$8</definedName>
    <definedName name="______________________BGC5">[7]INV!$K$5:$N$8</definedName>
    <definedName name="______________________CAC1">[7]INV!$A$19:$D$22</definedName>
    <definedName name="______________________CAC3">[7]INV!$F$19:$I$22</definedName>
    <definedName name="______________________CAC5">[7]INV!$K$19:$N$22</definedName>
    <definedName name="______________________SBC1">[7]INV!$A$12:$D$15</definedName>
    <definedName name="______________________SBC3">[7]INV!$F$12:$I$15</definedName>
    <definedName name="______________________SBC5">[7]INV!$K$12:$N$15</definedName>
    <definedName name="_____________________AFC1">[7]INV!$A$25:$D$28</definedName>
    <definedName name="_____________________AFC3">[7]INV!$F$25:$I$28</definedName>
    <definedName name="_____________________AFC5">[7]INV!$K$25:$N$28</definedName>
    <definedName name="_____________________BGC1">[7]INV!$A$5:$D$8</definedName>
    <definedName name="_____________________BGC3">[7]INV!$F$5:$I$8</definedName>
    <definedName name="_____________________BGC5">[7]INV!$K$5:$N$8</definedName>
    <definedName name="_____________________CAC1">[7]INV!$A$19:$D$22</definedName>
    <definedName name="_____________________CAC3">[7]INV!$F$19:$I$22</definedName>
    <definedName name="_____________________CAC5">[7]INV!$K$19:$N$22</definedName>
    <definedName name="_____________________SBC1">[7]INV!$A$12:$D$15</definedName>
    <definedName name="_____________________SBC3">[7]INV!$F$12:$I$15</definedName>
    <definedName name="_____________________SBC5">[7]INV!$K$12:$N$15</definedName>
    <definedName name="____________________AFC1">[7]INV!$A$25:$D$28</definedName>
    <definedName name="____________________AFC3">[7]INV!$F$25:$I$28</definedName>
    <definedName name="____________________AFC5">[7]INV!$K$25:$N$28</definedName>
    <definedName name="____________________BGC1">[7]INV!$A$5:$D$8</definedName>
    <definedName name="____________________BGC3">[7]INV!$F$5:$I$8</definedName>
    <definedName name="____________________BGC5">[7]INV!$K$5:$N$8</definedName>
    <definedName name="____________________CAC1">[7]INV!$A$19:$D$22</definedName>
    <definedName name="____________________CAC3">[7]INV!$F$19:$I$22</definedName>
    <definedName name="____________________CAC5">[7]INV!$K$19:$N$22</definedName>
    <definedName name="____________________SBC1">[7]INV!$A$12:$D$15</definedName>
    <definedName name="____________________SBC3">[7]INV!$F$12:$I$15</definedName>
    <definedName name="____________________SBC5">[7]INV!$K$12:$N$15</definedName>
    <definedName name="___________________AFC1">[7]INV!$A$25:$D$28</definedName>
    <definedName name="___________________AFC3">[7]INV!$F$25:$I$28</definedName>
    <definedName name="___________________AFC5">[7]INV!$K$25:$N$28</definedName>
    <definedName name="___________________BGC1">[7]INV!$A$5:$D$8</definedName>
    <definedName name="___________________BGC3">[7]INV!$F$5:$I$8</definedName>
    <definedName name="___________________BGC5">[7]INV!$K$5:$N$8</definedName>
    <definedName name="___________________CAC1">[7]INV!$A$19:$D$22</definedName>
    <definedName name="___________________CAC3">[7]INV!$F$19:$I$22</definedName>
    <definedName name="___________________CAC5">[7]INV!$K$19:$N$22</definedName>
    <definedName name="___________________SBC1">[7]INV!$A$12:$D$15</definedName>
    <definedName name="___________________SBC3">[7]INV!$F$12:$I$15</definedName>
    <definedName name="___________________SBC5">[7]INV!$K$12:$N$15</definedName>
    <definedName name="__________________AFC1">[7]INV!$A$25:$D$28</definedName>
    <definedName name="__________________AFC3">[7]INV!$F$25:$I$28</definedName>
    <definedName name="__________________AFC5">[7]INV!$K$25:$N$28</definedName>
    <definedName name="__________________BGC1">[7]INV!$A$5:$D$8</definedName>
    <definedName name="__________________BGC3">[7]INV!$F$5:$I$8</definedName>
    <definedName name="__________________BGC5">[7]INV!$K$5:$N$8</definedName>
    <definedName name="__________________CAC1">[7]INV!$A$19:$D$22</definedName>
    <definedName name="__________________CAC3">[7]INV!$F$19:$I$22</definedName>
    <definedName name="__________________CAC5">[7]INV!$K$19:$N$22</definedName>
    <definedName name="__________________SBC1">[7]INV!$A$12:$D$15</definedName>
    <definedName name="__________________SBC3">[7]INV!$F$12:$I$15</definedName>
    <definedName name="__________________SBC5">[7]INV!$K$12:$N$15</definedName>
    <definedName name="_________________AFC1">[7]INV!$A$25:$D$28</definedName>
    <definedName name="_________________AFC3">[7]INV!$F$25:$I$28</definedName>
    <definedName name="_________________AFC5">[7]INV!$K$25:$N$28</definedName>
    <definedName name="_________________BGC1">[7]INV!$A$5:$D$8</definedName>
    <definedName name="_________________BGC3">[7]INV!$F$5:$I$8</definedName>
    <definedName name="_________________BGC5">[7]INV!$K$5:$N$8</definedName>
    <definedName name="_________________CAC1">[7]INV!$A$19:$D$22</definedName>
    <definedName name="_________________CAC3">[7]INV!$F$19:$I$22</definedName>
    <definedName name="_________________CAC5">[7]INV!$K$19:$N$22</definedName>
    <definedName name="_________________SBC1">[7]INV!$A$12:$D$15</definedName>
    <definedName name="_________________SBC3">[7]INV!$F$12:$I$15</definedName>
    <definedName name="_________________SBC5">[7]INV!$K$12:$N$15</definedName>
    <definedName name="________________AFC1">[7]INV!$A$25:$D$28</definedName>
    <definedName name="________________AFC3">[7]INV!$F$25:$I$28</definedName>
    <definedName name="________________AFC5">[7]INV!$K$25:$N$28</definedName>
    <definedName name="________________BGC1">[7]INV!$A$5:$D$8</definedName>
    <definedName name="________________BGC3">[7]INV!$F$5:$I$8</definedName>
    <definedName name="________________BGC5">[7]INV!$K$5:$N$8</definedName>
    <definedName name="________________CAC1">[7]INV!$A$19:$D$22</definedName>
    <definedName name="________________CAC3">[7]INV!$F$19:$I$22</definedName>
    <definedName name="________________CAC5">[7]INV!$K$19:$N$22</definedName>
    <definedName name="________________SBC1">[7]INV!$A$12:$D$15</definedName>
    <definedName name="________________SBC3">[7]INV!$F$12:$I$15</definedName>
    <definedName name="________________SBC5">[7]INV!$K$12:$N$15</definedName>
    <definedName name="_______________AFC1">[7]INV!$A$25:$D$28</definedName>
    <definedName name="_______________AFC3">[7]INV!$F$25:$I$28</definedName>
    <definedName name="_______________AFC5">[7]INV!$K$25:$N$28</definedName>
    <definedName name="_______________BGC1">[7]INV!$A$5:$D$8</definedName>
    <definedName name="_______________BGC3">[7]INV!$F$5:$I$8</definedName>
    <definedName name="_______________BGC5">[7]INV!$K$5:$N$8</definedName>
    <definedName name="_______________CAC1">[7]INV!$A$19:$D$22</definedName>
    <definedName name="_______________CAC3">[7]INV!$F$19:$I$22</definedName>
    <definedName name="_______________CAC5">[7]INV!$K$19:$N$22</definedName>
    <definedName name="_______________INF1">#REF!</definedName>
    <definedName name="_______________oa55">#REF!</definedName>
    <definedName name="_______________SBC1">[7]INV!$A$12:$D$15</definedName>
    <definedName name="_______________SBC3">[7]INV!$F$12:$I$15</definedName>
    <definedName name="_______________SBC5">[7]INV!$K$12:$N$15</definedName>
    <definedName name="______________AFC1">[7]INV!$A$25:$D$28</definedName>
    <definedName name="______________AFC3">[7]INV!$F$25:$I$28</definedName>
    <definedName name="______________AFC5">[7]INV!$K$25:$N$28</definedName>
    <definedName name="______________BGC1">[7]INV!$A$5:$D$8</definedName>
    <definedName name="______________BGC3">[7]INV!$F$5:$I$8</definedName>
    <definedName name="______________BGC5">[7]INV!$K$5:$N$8</definedName>
    <definedName name="______________CAC1">[7]INV!$A$19:$D$22</definedName>
    <definedName name="______________CAC3">[7]INV!$F$19:$I$22</definedName>
    <definedName name="______________CAC5">[7]INV!$K$19:$N$22</definedName>
    <definedName name="______________oa55">#REF!</definedName>
    <definedName name="______________SBC1">[7]INV!$A$12:$D$15</definedName>
    <definedName name="______________SBC3">[7]INV!$F$12:$I$15</definedName>
    <definedName name="______________SBC5">[7]INV!$K$12:$N$15</definedName>
    <definedName name="_____________AFC1">[7]INV!$A$25:$D$28</definedName>
    <definedName name="_____________AFC3">[7]INV!$F$25:$I$28</definedName>
    <definedName name="_____________AFC5">[7]INV!$K$25:$N$28</definedName>
    <definedName name="_____________BGC1">[7]INV!$A$5:$D$8</definedName>
    <definedName name="_____________BGC3">[7]INV!$F$5:$I$8</definedName>
    <definedName name="_____________BGC5">[7]INV!$K$5:$N$8</definedName>
    <definedName name="_____________CAC1">[7]INV!$A$19:$D$22</definedName>
    <definedName name="_____________CAC3">[7]INV!$F$19:$I$22</definedName>
    <definedName name="_____________CAC5">[7]INV!$K$19:$N$22</definedName>
    <definedName name="_____________oa55">#REF!</definedName>
    <definedName name="_____________SBC1">[7]INV!$A$12:$D$15</definedName>
    <definedName name="_____________SBC3">[7]INV!$F$12:$I$15</definedName>
    <definedName name="_____________SBC5">[7]INV!$K$12:$N$15</definedName>
    <definedName name="____________AFC1">[7]INV!$A$25:$D$28</definedName>
    <definedName name="____________AFC3">[7]INV!$F$25:$I$28</definedName>
    <definedName name="____________AFC5">[7]INV!$K$25:$N$28</definedName>
    <definedName name="____________BGC1">[7]INV!$A$5:$D$8</definedName>
    <definedName name="____________BGC3">[7]INV!$F$5:$I$8</definedName>
    <definedName name="____________BGC5">[7]INV!$K$5:$N$8</definedName>
    <definedName name="____________CAC1">[7]INV!$A$19:$D$22</definedName>
    <definedName name="____________CAC3">[7]INV!$F$19:$I$22</definedName>
    <definedName name="____________CAC5">[7]INV!$K$19:$N$22</definedName>
    <definedName name="____________oa55">#REF!</definedName>
    <definedName name="____________SBC1">[7]INV!$A$12:$D$15</definedName>
    <definedName name="____________SBC3">[7]INV!$F$12:$I$15</definedName>
    <definedName name="____________SBC5">[7]INV!$K$12:$N$15</definedName>
    <definedName name="___________AFC1">[7]INV!$A$25:$D$28</definedName>
    <definedName name="___________AFC3">[7]INV!$F$25:$I$28</definedName>
    <definedName name="___________AFC5">[7]INV!$K$25:$N$28</definedName>
    <definedName name="___________BGC1">[7]INV!$A$5:$D$8</definedName>
    <definedName name="___________BGC3">[7]INV!$F$5:$I$8</definedName>
    <definedName name="___________BGC5">[7]INV!$K$5:$N$8</definedName>
    <definedName name="___________CAC1">[7]INV!$A$19:$D$22</definedName>
    <definedName name="___________CAC3">[7]INV!$F$19:$I$22</definedName>
    <definedName name="___________CAC5">[7]INV!$K$19:$N$22</definedName>
    <definedName name="___________oa55">#REF!</definedName>
    <definedName name="___________SBC1">[7]INV!$A$12:$D$15</definedName>
    <definedName name="___________SBC3">[7]INV!$F$12:$I$15</definedName>
    <definedName name="___________SBC5">[7]INV!$K$12:$N$15</definedName>
    <definedName name="__________AFC1">[7]INV!$A$25:$D$28</definedName>
    <definedName name="__________AFC3">[7]INV!$F$25:$I$28</definedName>
    <definedName name="__________AFC5">[7]INV!$K$25:$N$28</definedName>
    <definedName name="__________BGC1">[7]INV!$A$5:$D$8</definedName>
    <definedName name="__________BGC3">[7]INV!$F$5:$I$8</definedName>
    <definedName name="__________BGC5">[7]INV!$K$5:$N$8</definedName>
    <definedName name="__________CAC1">[7]INV!$A$19:$D$22</definedName>
    <definedName name="__________CAC3">[7]INV!$F$19:$I$22</definedName>
    <definedName name="__________CAC5">[7]INV!$K$19:$N$22</definedName>
    <definedName name="__________oa55">#REF!</definedName>
    <definedName name="__________PJ50">#REF!</definedName>
    <definedName name="__________SBC1">[7]INV!$A$12:$D$15</definedName>
    <definedName name="__________SBC3">[7]INV!$F$12:$I$15</definedName>
    <definedName name="__________SBC5">[7]INV!$K$12:$N$15</definedName>
    <definedName name="_________AFC1" localSheetId="1">[7]INV!$A$25:$D$28</definedName>
    <definedName name="_________AFC1">[8]INV!$A$25:$D$28</definedName>
    <definedName name="_________AFC3" localSheetId="1">[7]INV!$F$25:$I$28</definedName>
    <definedName name="_________AFC3">[8]INV!$F$25:$I$28</definedName>
    <definedName name="_________AFC5" localSheetId="1">[7]INV!$K$25:$N$28</definedName>
    <definedName name="_________AFC5">[8]INV!$K$25:$N$28</definedName>
    <definedName name="_________BGC1" localSheetId="1">[7]INV!$A$5:$D$8</definedName>
    <definedName name="_________BGC1">[8]INV!$A$5:$D$8</definedName>
    <definedName name="_________BGC3" localSheetId="1">[7]INV!$F$5:$I$8</definedName>
    <definedName name="_________BGC3">[8]INV!$F$5:$I$8</definedName>
    <definedName name="_________BGC5" localSheetId="1">[7]INV!$K$5:$N$8</definedName>
    <definedName name="_________BGC5">[8]INV!$K$5:$N$8</definedName>
    <definedName name="_________CAC1" localSheetId="1">[7]INV!$A$19:$D$22</definedName>
    <definedName name="_________CAC1">[8]INV!$A$19:$D$22</definedName>
    <definedName name="_________CAC3" localSheetId="1">[7]INV!$F$19:$I$22</definedName>
    <definedName name="_________CAC3">[8]INV!$F$19:$I$22</definedName>
    <definedName name="_________CAC5" localSheetId="1">[7]INV!$K$19:$N$22</definedName>
    <definedName name="_________CAC5">[8]INV!$K$19:$N$22</definedName>
    <definedName name="_________key2" hidden="1">[9]INST!#REF!</definedName>
    <definedName name="_________oa55">#REF!</definedName>
    <definedName name="_________PJ50" localSheetId="2">#REF!</definedName>
    <definedName name="_________PJ50">#REF!</definedName>
    <definedName name="_________SBC1" localSheetId="1">[7]INV!$A$12:$D$15</definedName>
    <definedName name="_________SBC1">[8]INV!$A$12:$D$15</definedName>
    <definedName name="_________SBC3" localSheetId="1">[7]INV!$F$12:$I$15</definedName>
    <definedName name="_________SBC3">[8]INV!$F$12:$I$15</definedName>
    <definedName name="_________SBC5" localSheetId="1">[7]INV!$K$12:$N$15</definedName>
    <definedName name="_________SBC5">[8]INV!$K$12:$N$15</definedName>
    <definedName name="________AFC1" localSheetId="1">[7]INV!$A$25:$D$28</definedName>
    <definedName name="________AFC1">[8]INV!$A$25:$D$28</definedName>
    <definedName name="________AFC3" localSheetId="1">[7]INV!$F$25:$I$28</definedName>
    <definedName name="________AFC3">[8]INV!$F$25:$I$28</definedName>
    <definedName name="________AFC5" localSheetId="1">[7]INV!$K$25:$N$28</definedName>
    <definedName name="________AFC5">[8]INV!$K$25:$N$28</definedName>
    <definedName name="________BGC1" localSheetId="1">[7]INV!$A$5:$D$8</definedName>
    <definedName name="________BGC1">[8]INV!$A$5:$D$8</definedName>
    <definedName name="________BGC3" localSheetId="1">[7]INV!$F$5:$I$8</definedName>
    <definedName name="________BGC3">[8]INV!$F$5:$I$8</definedName>
    <definedName name="________BGC5" localSheetId="1">[7]INV!$K$5:$N$8</definedName>
    <definedName name="________BGC5">[8]INV!$K$5:$N$8</definedName>
    <definedName name="________CAC1" localSheetId="1">[7]INV!$A$19:$D$22</definedName>
    <definedName name="________CAC1">[8]INV!$A$19:$D$22</definedName>
    <definedName name="________CAC3" localSheetId="1">[7]INV!$F$19:$I$22</definedName>
    <definedName name="________CAC3">[8]INV!$F$19:$I$22</definedName>
    <definedName name="________CAC5" localSheetId="1">[7]INV!$K$19:$N$22</definedName>
    <definedName name="________CAC5">[8]INV!$K$19:$N$22</definedName>
    <definedName name="________key2" hidden="1">[10]INST!#REF!</definedName>
    <definedName name="________key3" hidden="1">#REF!</definedName>
    <definedName name="________MA2" localSheetId="2">#REF!</definedName>
    <definedName name="________MA2">#REF!</definedName>
    <definedName name="________oa55">#REF!</definedName>
    <definedName name="________PJ50" localSheetId="2">#REF!</definedName>
    <definedName name="________PJ50">#REF!</definedName>
    <definedName name="________SBC1" localSheetId="1">[7]INV!$A$12:$D$15</definedName>
    <definedName name="________SBC1">[8]INV!$A$12:$D$15</definedName>
    <definedName name="________SBC3" localSheetId="1">[7]INV!$F$12:$I$15</definedName>
    <definedName name="________SBC3">[8]INV!$F$12:$I$15</definedName>
    <definedName name="________SBC5" localSheetId="1">[7]INV!$K$12:$N$15</definedName>
    <definedName name="________SBC5">[8]INV!$K$12:$N$15</definedName>
    <definedName name="_______AFC1" localSheetId="1">[7]INV!$A$25:$D$28</definedName>
    <definedName name="_______AFC1">[8]INV!$A$25:$D$28</definedName>
    <definedName name="_______AFC3" localSheetId="1">[7]INV!$F$25:$I$28</definedName>
    <definedName name="_______AFC3">[8]INV!$F$25:$I$28</definedName>
    <definedName name="_______AFC5" localSheetId="1">[7]INV!$K$25:$N$28</definedName>
    <definedName name="_______AFC5">[8]INV!$K$25:$N$28</definedName>
    <definedName name="_______BGC1" localSheetId="1">[7]INV!$A$5:$D$8</definedName>
    <definedName name="_______BGC1">[8]INV!$A$5:$D$8</definedName>
    <definedName name="_______BGC3" localSheetId="1">[7]INV!$F$5:$I$8</definedName>
    <definedName name="_______BGC3">[8]INV!$F$5:$I$8</definedName>
    <definedName name="_______BGC5" localSheetId="1">[7]INV!$K$5:$N$8</definedName>
    <definedName name="_______BGC5">[8]INV!$K$5:$N$8</definedName>
    <definedName name="_______CAC1" localSheetId="1">[7]INV!$A$19:$D$22</definedName>
    <definedName name="_______CAC1">[8]INV!$A$19:$D$22</definedName>
    <definedName name="_______CAC3" localSheetId="1">[7]INV!$F$19:$I$22</definedName>
    <definedName name="_______CAC3">[8]INV!$F$19:$I$22</definedName>
    <definedName name="_______CAC5" localSheetId="1">[7]INV!$K$19:$N$22</definedName>
    <definedName name="_______CAC5">[8]INV!$K$19:$N$22</definedName>
    <definedName name="_______FS01">NA()</definedName>
    <definedName name="_______MA2" localSheetId="2">#REF!</definedName>
    <definedName name="_______MA2">#REF!</definedName>
    <definedName name="_______oa55">#REF!</definedName>
    <definedName name="_______PJ50" localSheetId="2">#REF!</definedName>
    <definedName name="_______PJ50">#REF!</definedName>
    <definedName name="_______SBC1" localSheetId="1">[7]INV!$A$12:$D$15</definedName>
    <definedName name="_______SBC1">[8]INV!$A$12:$D$15</definedName>
    <definedName name="_______SBC3" localSheetId="1">[7]INV!$F$12:$I$15</definedName>
    <definedName name="_______SBC3">[8]INV!$F$12:$I$15</definedName>
    <definedName name="_______SBC5" localSheetId="1">[7]INV!$K$12:$N$15</definedName>
    <definedName name="_______SBC5">[8]INV!$K$12:$N$15</definedName>
    <definedName name="______AFC1" localSheetId="1">[7]INV!$A$25:$D$28</definedName>
    <definedName name="______AFC1">[8]INV!$A$25:$D$28</definedName>
    <definedName name="______AFC3" localSheetId="1">[7]INV!$F$25:$I$28</definedName>
    <definedName name="______AFC3">[8]INV!$F$25:$I$28</definedName>
    <definedName name="______AFC5" localSheetId="1">[7]INV!$K$25:$N$28</definedName>
    <definedName name="______AFC5">[8]INV!$K$25:$N$28</definedName>
    <definedName name="______APU221">#REF!</definedName>
    <definedName name="______APU465">[11]!absc</definedName>
    <definedName name="______BGC1" localSheetId="1">[7]INV!$A$5:$D$8</definedName>
    <definedName name="______BGC1">[8]INV!$A$5:$D$8</definedName>
    <definedName name="______BGC3" localSheetId="1">[7]INV!$F$5:$I$8</definedName>
    <definedName name="______BGC3">[8]INV!$F$5:$I$8</definedName>
    <definedName name="______BGC5" localSheetId="1">[7]INV!$K$5:$N$8</definedName>
    <definedName name="______BGC5">[8]INV!$K$5:$N$8</definedName>
    <definedName name="______CAC1" localSheetId="1">[7]INV!$A$19:$D$22</definedName>
    <definedName name="______CAC1">[8]INV!$A$19:$D$22</definedName>
    <definedName name="______CAC3" localSheetId="1">[7]INV!$F$19:$I$22</definedName>
    <definedName name="______CAC3">[8]INV!$F$19:$I$22</definedName>
    <definedName name="______CAC5" localSheetId="1">[7]INV!$K$19:$N$22</definedName>
    <definedName name="______CAC5">[8]INV!$K$19:$N$22</definedName>
    <definedName name="______F4" hidden="1">{"SUMINISTRO E INSTALACIÓN CANALETAS L=7.50"}</definedName>
    <definedName name="______MA2" localSheetId="2">#REF!</definedName>
    <definedName name="______MA2">#REF!</definedName>
    <definedName name="______oa55">#REF!</definedName>
    <definedName name="______PJ50" localSheetId="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1">[7]INV!$A$12:$D$15</definedName>
    <definedName name="______SBC1">[8]INV!$A$12:$D$15</definedName>
    <definedName name="______SBC3" localSheetId="1">[7]INV!$F$12:$I$15</definedName>
    <definedName name="______SBC3">[8]INV!$F$12:$I$15</definedName>
    <definedName name="______SBC5" localSheetId="1">[7]INV!$K$12:$N$15</definedName>
    <definedName name="______SBC5">[8]INV!$K$12:$N$15</definedName>
    <definedName name="_____AFC1" localSheetId="1">[7]INV!$A$25:$D$28</definedName>
    <definedName name="_____AFC1">[8]INV!$A$25:$D$28</definedName>
    <definedName name="_____AFC3" localSheetId="1">[7]INV!$F$25:$I$28</definedName>
    <definedName name="_____AFC3">[8]INV!$F$25:$I$28</definedName>
    <definedName name="_____AFC5" localSheetId="1">[7]INV!$K$25:$N$28</definedName>
    <definedName name="_____AFC5">[8]INV!$K$25:$N$28</definedName>
    <definedName name="_____ane7">[12]!_xlbgnm.ane7</definedName>
    <definedName name="_____ane8">[12]!_xlbgnm.ane8</definedName>
    <definedName name="_____APU221">#REF!</definedName>
    <definedName name="_____APU465">[11]!absc</definedName>
    <definedName name="_____Atp2">[13]EMPRESA!$F$22</definedName>
    <definedName name="_____BGC1" localSheetId="1">[7]INV!$A$5:$D$8</definedName>
    <definedName name="_____BGC1">[8]INV!$A$5:$D$8</definedName>
    <definedName name="_____BGC3" localSheetId="1">[7]INV!$F$5:$I$8</definedName>
    <definedName name="_____BGC3">[8]INV!$F$5:$I$8</definedName>
    <definedName name="_____BGC5" localSheetId="1">[7]INV!$K$5:$N$8</definedName>
    <definedName name="_____BGC5">[8]INV!$K$5:$N$8</definedName>
    <definedName name="_____CAC1" localSheetId="1">[7]INV!$A$19:$D$22</definedName>
    <definedName name="_____CAC1">[8]INV!$A$19:$D$22</definedName>
    <definedName name="_____CAC3" localSheetId="1">[7]INV!$F$19:$I$22</definedName>
    <definedName name="_____CAC3">[8]INV!$F$19:$I$22</definedName>
    <definedName name="_____CAC5" localSheetId="1">[7]INV!$K$19:$N$22</definedName>
    <definedName name="_____CAC5">[8]INV!$K$19:$N$22</definedName>
    <definedName name="_____DCI1">[14]Tablas!#REF!</definedName>
    <definedName name="_____DDS1">[14]Tablas!#REF!</definedName>
    <definedName name="_____DGO1">[14]Tablas!#REF!</definedName>
    <definedName name="_____DGP1">[14]Tablas!#REF!</definedName>
    <definedName name="_____DIJ1">[14]Tablas!#REF!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F4" hidden="1">{"SUMINISTRO E INSTALACIÓN CANALETAS L=7.50"}</definedName>
    <definedName name="_____FS01">NA()</definedName>
    <definedName name="_____ICP1">[14]Tablas!#REF!</definedName>
    <definedName name="_____ITM4">#REF!</definedName>
    <definedName name="_____MA2" localSheetId="2">#REF!</definedName>
    <definedName name="_____MA2">#REF!</definedName>
    <definedName name="_____oa55">#REF!</definedName>
    <definedName name="_____OCD1">[14]Tablas!#REF!</definedName>
    <definedName name="_____OCI1">[14]Tablas!#REF!</definedName>
    <definedName name="_____PJ50" localSheetId="2">#REF!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 localSheetId="1">[7]INV!$A$12:$D$15</definedName>
    <definedName name="_____SBC1">[8]INV!$A$12:$D$15</definedName>
    <definedName name="_____SBC3" localSheetId="1">[7]INV!$F$12:$I$15</definedName>
    <definedName name="_____SBC3">[8]INV!$F$12:$I$15</definedName>
    <definedName name="_____SBC5" localSheetId="1">[7]INV!$K$12:$N$15</definedName>
    <definedName name="_____SBC5">[8]INV!$K$12:$N$15</definedName>
    <definedName name="_____VEX1">[14]Tablas!#REF!</definedName>
    <definedName name="_____VFA1">[14]Tablas!#REF!</definedName>
    <definedName name="_____VIT1">[14]Tablas!#REF!</definedName>
    <definedName name="_____VPR1">[14]Tablas!#REF!</definedName>
    <definedName name="_____VPR2">[15]Tablas!#REF!</definedName>
    <definedName name="_____VRP1">[14]Tablas!#REF!</definedName>
    <definedName name="_____VSM1">[14]Tablas!#REF!</definedName>
    <definedName name="____AFC1" localSheetId="1">[7]INV!$A$25:$D$28</definedName>
    <definedName name="____AFC1">[8]INV!$A$25:$D$28</definedName>
    <definedName name="____AFC3" localSheetId="1">[7]INV!$F$25:$I$28</definedName>
    <definedName name="____AFC3">[8]INV!$F$25:$I$28</definedName>
    <definedName name="____AFC5" localSheetId="1">[7]INV!$K$25:$N$28</definedName>
    <definedName name="____AFC5">[8]INV!$K$25:$N$28</definedName>
    <definedName name="____ane7">[16]!_xlbgnm.ane7</definedName>
    <definedName name="____ane8">[16]!_xlbgnm.ane8</definedName>
    <definedName name="____Atp2">[17]EMPRESA!$F$22</definedName>
    <definedName name="____BGC1" localSheetId="1">[7]INV!$A$5:$D$8</definedName>
    <definedName name="____BGC1">[8]INV!$A$5:$D$8</definedName>
    <definedName name="____BGC3" localSheetId="1">[7]INV!$F$5:$I$8</definedName>
    <definedName name="____BGC3">[8]INV!$F$5:$I$8</definedName>
    <definedName name="____BGC5" localSheetId="1">[7]INV!$K$5:$N$8</definedName>
    <definedName name="____BGC5">[8]INV!$K$5:$N$8</definedName>
    <definedName name="____CAC1" localSheetId="1">[7]INV!$A$19:$D$22</definedName>
    <definedName name="____CAC1">[8]INV!$A$19:$D$22</definedName>
    <definedName name="____CAC3" localSheetId="1">[7]INV!$F$19:$I$22</definedName>
    <definedName name="____CAC3">[8]INV!$F$19:$I$22</definedName>
    <definedName name="____CAC5" localSheetId="1">[7]INV!$K$19:$N$22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ICP1">[14]Tablas!#REF!</definedName>
    <definedName name="____ITM4">#REF!</definedName>
    <definedName name="____LEY80">#REF!</definedName>
    <definedName name="____MA2" localSheetId="2">#REF!</definedName>
    <definedName name="____MA2">#REF!</definedName>
    <definedName name="____oa55">#REF!</definedName>
    <definedName name="____OCD1">[14]Tablas!#REF!</definedName>
    <definedName name="____OCI1">[14]Tablas!#REF!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 localSheetId="1">[7]INV!$A$12:$D$15</definedName>
    <definedName name="____SBC1">[8]INV!$A$12:$D$15</definedName>
    <definedName name="____SBC3" localSheetId="1">[7]INV!$F$12:$I$15</definedName>
    <definedName name="____SBC3">[8]INV!$F$12:$I$15</definedName>
    <definedName name="____SBC5" localSheetId="1">[7]INV!$K$12:$N$15</definedName>
    <definedName name="____SBC5">[8]INV!$K$12:$N$15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[14]Tablas!#REF!</definedName>
    <definedName name="____VFA1">[14]Tablas!#REF!</definedName>
    <definedName name="____VIT1">[14]Tablas!#REF!</definedName>
    <definedName name="____VPR1">[14]Tablas!#REF!</definedName>
    <definedName name="____VPR2">#REF!</definedName>
    <definedName name="____VRP1">[14]Tablas!#REF!</definedName>
    <definedName name="____VSM1">[14]Tablas!#REF!</definedName>
    <definedName name="____xz2">#REF!</definedName>
    <definedName name="___A1">#N/A</definedName>
    <definedName name="___A17000">#REF!</definedName>
    <definedName name="___A20000">#REF!</definedName>
    <definedName name="___A30000">#REF!</definedName>
    <definedName name="___AFC1" localSheetId="1">[7]INV!$A$25:$D$28</definedName>
    <definedName name="___AFC1">[8]INV!$A$25:$D$28</definedName>
    <definedName name="___AFC3" localSheetId="1">[7]INV!$F$25:$I$28</definedName>
    <definedName name="___AFC3">[8]INV!$F$25:$I$28</definedName>
    <definedName name="___AFC5" localSheetId="1">[7]INV!$K$25:$N$28</definedName>
    <definedName name="___AFC5">[8]INV!$K$25:$N$28</definedName>
    <definedName name="___ane7">[18]!_xlbgnm.ane7</definedName>
    <definedName name="___ane8">[18]!_xlbgnm.ane8</definedName>
    <definedName name="___APU221">#REF!</definedName>
    <definedName name="___APU465">[11]!absc</definedName>
    <definedName name="___Atp2">[19]EMPRESA!$F$22</definedName>
    <definedName name="___BGC1" localSheetId="1">[7]INV!$A$5:$D$8</definedName>
    <definedName name="___BGC1">[8]INV!$A$5:$D$8</definedName>
    <definedName name="___BGC3" localSheetId="1">[7]INV!$F$5:$I$8</definedName>
    <definedName name="___BGC3">[8]INV!$F$5:$I$8</definedName>
    <definedName name="___BGC5" localSheetId="1">[7]INV!$K$5:$N$8</definedName>
    <definedName name="___BGC5">[8]INV!$K$5:$N$8</definedName>
    <definedName name="___CAC1" localSheetId="1">[7]INV!$A$19:$D$22</definedName>
    <definedName name="___CAC1">[8]INV!$A$19:$D$22</definedName>
    <definedName name="___CAC3" localSheetId="1">[7]INV!$F$19:$I$22</definedName>
    <definedName name="___CAC3">[8]INV!$F$19:$I$22</definedName>
    <definedName name="___CAC5" localSheetId="1">[7]INV!$K$19:$N$22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[14]Tablas!#REF!</definedName>
    <definedName name="___DDS1">[14]Tablas!#REF!</definedName>
    <definedName name="___DGO1">[14]Tablas!#REF!</definedName>
    <definedName name="___DGP1">[14]Tablas!#REF!</definedName>
    <definedName name="___DIJ1">[14]Tablas!#REF!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F4" hidden="1">{"SUMINISTRO E INSTALACIÓN CANALETAS L=7.50"}</definedName>
    <definedName name="___FS01">NA()</definedName>
    <definedName name="___G1">#N/A</definedName>
    <definedName name="___ICP1">[14]Tablas!#REF!</definedName>
    <definedName name="___IPC2002">#REF!</definedName>
    <definedName name="___ITM4">#REF!</definedName>
    <definedName name="___key2" hidden="1">[10]INST!#REF!</definedName>
    <definedName name="___key3" hidden="1">#REF!</definedName>
    <definedName name="___key31" hidden="1">#REF!</definedName>
    <definedName name="___LEY80">#REF!</definedName>
    <definedName name="___MA2" localSheetId="2">#REF!</definedName>
    <definedName name="___MA2">#REF!</definedName>
    <definedName name="___oa55">#REF!</definedName>
    <definedName name="___OCD1">[14]Tablas!#REF!</definedName>
    <definedName name="___OCI1">[14]Tablas!#REF!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 localSheetId="1">[7]INV!$A$12:$D$15</definedName>
    <definedName name="___SBC1">[8]INV!$A$12:$D$15</definedName>
    <definedName name="___SBC3" localSheetId="1">[7]INV!$F$12:$I$15</definedName>
    <definedName name="___SBC3">[8]INV!$F$12:$I$15</definedName>
    <definedName name="___SBC5" localSheetId="1">[7]INV!$K$12:$N$15</definedName>
    <definedName name="___SBC5">[8]INV!$K$12:$N$15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VEX1">[14]Tablas!#REF!</definedName>
    <definedName name="___VFA1">[14]Tablas!#REF!</definedName>
    <definedName name="___VIT1">[14]Tablas!#REF!</definedName>
    <definedName name="___VPR1">[14]Tablas!#REF!</definedName>
    <definedName name="___VPR2">#REF!</definedName>
    <definedName name="___VRP1">[14]Tablas!#REF!</definedName>
    <definedName name="___VSM1">[14]Tablas!#REF!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123Graph_A" localSheetId="1" hidden="1">[20]AIU!$D$338:$D$357</definedName>
    <definedName name="__123Graph_A" hidden="1">#REF!</definedName>
    <definedName name="__123Graph_Acaja" hidden="1">[20]EVA!$D$39:$AD$39</definedName>
    <definedName name="__123Graph_ACart_AnticAdic" hidden="1">[20]EVA!$F$95:$I$95</definedName>
    <definedName name="__123Graph_AFACTURAC" hidden="1">[20]Program!$B$120:$Y$120</definedName>
    <definedName name="__123Graph_AGraph2" hidden="1">[20]AIU!$D$338:$D$357</definedName>
    <definedName name="__123Graph_B" hidden="1">#REF!</definedName>
    <definedName name="__123Graph_Bcaja" hidden="1">[20]EVA!$D$56:$AD$56</definedName>
    <definedName name="__123Graph_BCart_AnticAdic" hidden="1">[20]EVA!$F$96:$I$96</definedName>
    <definedName name="__123Graph_Ccaja" hidden="1">[20]EVA!$D$58:$AD$58</definedName>
    <definedName name="__123Graph_CCart_AnticAdic" hidden="1">[20]EVA!$F$97:$I$97</definedName>
    <definedName name="__123Graph_Dcaja" hidden="1">[20]EVA!$D$61:$AD$61</definedName>
    <definedName name="__123Graph_DCart_AnticAdic" hidden="1">[20]EVA!$F$99:$I$99</definedName>
    <definedName name="__123Graph_ECart_AnticAdic" hidden="1">[20]EVA!$F$99:$I$99</definedName>
    <definedName name="__123Graph_LBL_ACart_AnticAdic" hidden="1">[20]EVA!$J$95:$K$95</definedName>
    <definedName name="__123Graph_LBL_Ccaja" hidden="1">[20]EVA!$D$58:$AD$58</definedName>
    <definedName name="__123Graph_LBL_DCart_AnticAdic" hidden="1">[20]EVA!$F$98:$I$98</definedName>
    <definedName name="__123Graph_X" hidden="1">[20]AIU!$C$338:$C$357</definedName>
    <definedName name="__123Graph_Xcaja" hidden="1">[20]EVA!$D$6:$AD$6</definedName>
    <definedName name="__1Sin_nombre">#REF!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 localSheetId="1">[7]INV!$A$25:$D$28</definedName>
    <definedName name="__AFC1">[8]INV!$A$25:$D$28</definedName>
    <definedName name="__AFC3" localSheetId="1">[7]INV!$F$25:$I$28</definedName>
    <definedName name="__AFC3">[8]INV!$F$25:$I$28</definedName>
    <definedName name="__AFC5" localSheetId="1">[7]INV!$K$25:$N$28</definedName>
    <definedName name="__AFC5">[8]INV!$K$25:$N$28</definedName>
    <definedName name="__ane7">[16]!_xlbgnm.ane7</definedName>
    <definedName name="__ane8">[16]!_xlbgnm.ane8</definedName>
    <definedName name="__APU221">#REF!</definedName>
    <definedName name="__APU465">[11]!absc</definedName>
    <definedName name="__Atp2">[21]EMPRESA!$F$22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1">[7]INV!$A$5:$D$8</definedName>
    <definedName name="__BGC1">[8]INV!$A$5:$D$8</definedName>
    <definedName name="__BGC3" localSheetId="1">[7]INV!$F$5:$I$8</definedName>
    <definedName name="__BGC3">[8]INV!$F$5:$I$8</definedName>
    <definedName name="__BGC5" localSheetId="1">[7]INV!$K$5:$N$8</definedName>
    <definedName name="__BGC5">[8]INV!$K$5:$N$8</definedName>
    <definedName name="__CAC1" localSheetId="1">[7]INV!$A$19:$D$22</definedName>
    <definedName name="__CAC1">[8]INV!$A$19:$D$22</definedName>
    <definedName name="__CAC3" localSheetId="1">[7]INV!$F$19:$I$22</definedName>
    <definedName name="__CAC3">[8]INV!$F$19:$I$22</definedName>
    <definedName name="__CAC5" localSheetId="1">[7]INV!$K$19:$N$22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[14]Tablas!#REF!</definedName>
    <definedName name="__DDS1">[14]Tablas!#REF!</definedName>
    <definedName name="__DGO1">[14]Tablas!#REF!</definedName>
    <definedName name="__DGP1">[14]Tablas!#REF!</definedName>
    <definedName name="__DIJ1">[14]Tablas!#REF!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AIU!err</definedName>
    <definedName name="__F" localSheetId="2">'APU 1'!ERR</definedName>
    <definedName name="__F">[0]!ERR</definedName>
    <definedName name="__FS01" localSheetId="1">AIU!err</definedName>
    <definedName name="__FS01" localSheetId="2">'APU 1'!ERR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[14]Tablas!#REF!</definedName>
    <definedName name="__IPC2002">#REF!</definedName>
    <definedName name="__ITM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[22]INST!#REF!</definedName>
    <definedName name="__key21" hidden="1">[10]INST!#REF!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[23]PESOS!#REF!</definedName>
    <definedName name="__mun2">[23]PESOS!#REF!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[14]Tablas!#REF!</definedName>
    <definedName name="__OCI1">[14]Tablas!#REF!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'[24]Paral. 1'!$E$1:$E$65536</definedName>
    <definedName name="__Pa2">'[24]Paral. 2'!$E$1:$E$65536</definedName>
    <definedName name="__Pa3">'[24]Paral. 3'!$E$1:$E$65536</definedName>
    <definedName name="__Pa4">[24]Paral.4!$E$1:$E$65536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1">[7]INV!$A$12:$D$15</definedName>
    <definedName name="__SBC1">[8]INV!$A$12:$D$15</definedName>
    <definedName name="__SBC3" localSheetId="1">[7]INV!$F$12:$I$15</definedName>
    <definedName name="__SBC3">[8]INV!$F$12:$I$15</definedName>
    <definedName name="__SBC5" localSheetId="1">[7]INV!$K$12:$N$15</definedName>
    <definedName name="__SBC5">[8]INV!$K$12:$N$15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[14]Tablas!#REF!</definedName>
    <definedName name="__VFA1">[14]Tablas!#REF!</definedName>
    <definedName name="__vfv4" hidden="1">{"via1",#N/A,TRUE,"general";"via2",#N/A,TRUE,"general";"via3",#N/A,TRUE,"general"}</definedName>
    <definedName name="__VIT1">[14]Tablas!#REF!</definedName>
    <definedName name="__VPR1">[14]Tablas!#REF!</definedName>
    <definedName name="__VPR2">[15]Tablas!#REF!</definedName>
    <definedName name="__VRP1">[14]Tablas!#REF!</definedName>
    <definedName name="__VSM1">[14]Tablas!#REF!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fn_ISO_CEILING">NA()</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[25]EST2!#REF!</definedName>
    <definedName name="_02_DER_K15_700_–_K16_100">[25]EST2!#REF!</definedName>
    <definedName name="_03_K15_140_–_K20_540">[25]EST2!#REF!</definedName>
    <definedName name="_04">[25]EST2!#REF!</definedName>
    <definedName name="_05_DER_K35_250_–_K35_605.41">[25]EST2!#REF!</definedName>
    <definedName name="_05_IZQ_K25_695_–_K35_327.62">[25]EST2!#REF!</definedName>
    <definedName name="_05_IZQ_K35_420_–_K36_462.29">[25]EST2!#REF!</definedName>
    <definedName name="_06_K41_785.67_–_K48_083.55">[25]EST2!#REF!</definedName>
    <definedName name="_07_DER_K48_000_–_K49_563.19">[25]EST2!#REF!</definedName>
    <definedName name="_07_IZQ_K49_320_–_K52_112.74">[25]EST2!#REF!</definedName>
    <definedName name="_08_DER_K57_040_–_K61_476.50">[25]EST2!#REF!</definedName>
    <definedName name="_08_IZQ_K52_300_–_K57_577.97">[25]EST2!#REF!</definedName>
    <definedName name="_08_K24_723__A_K55_717.28">[25]EST2!#REF!</definedName>
    <definedName name="_09_K61_520_A_K61_144">[25]EST2!#REF!</definedName>
    <definedName name="_1" localSheetId="1">#N/A</definedName>
    <definedName name="_1">#REF!</definedName>
    <definedName name="_1__123Graph_ACart_Utilidad" hidden="1">[20]EVA!$F$104:$I$104</definedName>
    <definedName name="_1_25">[15]Tablas!#REF!</definedName>
    <definedName name="_10_PR64_500_–_PR_69_541.49">[25]EST2!#REF!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#N/A</definedName>
    <definedName name="_2__123Graph_BCart_Utilidad" hidden="1">[20]EVA!$F$105:$I$105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[20]EVA!$F$106:$I$106</definedName>
    <definedName name="_3ane_o10">#REF!</definedName>
    <definedName name="_4__123Graph_LBL_ACart_Utilidad" hidden="1">[20]EVA!$F$109:$I$109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[20]EVA!$F$110:$I$110</definedName>
    <definedName name="_6__123Graph_LBL_CCart_Utilidad" hidden="1">[20]EVA!$F$111:$I$111</definedName>
    <definedName name="_7__123Graph_XCart_Utilidad" hidden="1">[20]EVA!$F$103:$I$103</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 localSheetId="1">[7]INV!$A$25:$D$28</definedName>
    <definedName name="_AFC1">[8]INV!$A$25:$D$28</definedName>
    <definedName name="_AFC3" localSheetId="1">[7]INV!$F$25:$I$28</definedName>
    <definedName name="_AFC3">[8]INV!$F$25:$I$28</definedName>
    <definedName name="_AFC5" localSheetId="1">[7]INV!$K$25:$N$28</definedName>
    <definedName name="_AFC5">[8]INV!$K$25:$N$28</definedName>
    <definedName name="_ALM1">#REF!</definedName>
    <definedName name="_AND1">#REF!</definedName>
    <definedName name="_ane7">[16]!_xlbgnm.ane7</definedName>
    <definedName name="_ane8">[16]!_xlbgnm.ane8</definedName>
    <definedName name="_APU221" localSheetId="2">#REF!</definedName>
    <definedName name="_APU221">#REF!</definedName>
    <definedName name="_APU465" localSheetId="1">[11]!absc</definedName>
    <definedName name="_APU465">[26]!absc</definedName>
    <definedName name="_Atp2">[21]EMPRESA!$F$22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1">[7]INV!$A$5:$D$8</definedName>
    <definedName name="_BGC1">[8]INV!$A$5:$D$8</definedName>
    <definedName name="_BGC3" localSheetId="1">[7]INV!$F$5:$I$8</definedName>
    <definedName name="_BGC3">[8]INV!$F$5:$I$8</definedName>
    <definedName name="_BGC5" localSheetId="1">[7]INV!$K$5:$N$8</definedName>
    <definedName name="_BGC5">[8]INV!$K$5:$N$8</definedName>
    <definedName name="_CAC1" localSheetId="1">[7]INV!$A$19:$D$22</definedName>
    <definedName name="_CAC1">[8]INV!$A$19:$D$22</definedName>
    <definedName name="_CAC3" localSheetId="1">[7]INV!$F$19:$I$22</definedName>
    <definedName name="_CAC3">[8]INV!$F$19:$I$22</definedName>
    <definedName name="_CAC5" localSheetId="1">[7]INV!$K$19:$N$22</definedName>
    <definedName name="_CAC5">[8]INV!$K$19:$N$22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[14]Tablas!#REF!</definedName>
    <definedName name="_DDS1">[14]Tablas!#REF!</definedName>
    <definedName name="_DGO1">[14]Tablas!#REF!</definedName>
    <definedName name="_DGP1">[14]Tablas!#REF!</definedName>
    <definedName name="_DIJ1">[14]Tablas!#REF!</definedName>
    <definedName name="_DPI1">[14]Tablas!#REF!</definedName>
    <definedName name="_DPY1">[14]Tablas!#REF!</definedName>
    <definedName name="_DRI1">[14]Tablas!#REF!</definedName>
    <definedName name="_DRL1">[14]Tablas!#REF!</definedName>
    <definedName name="_DSP1">[14]Tablas!#REF!</definedName>
    <definedName name="_ECP1">[14]Tablas!#REF!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1">AIU!err</definedName>
    <definedName name="_F" localSheetId="2">'APU 1'!ERR</definedName>
    <definedName name="_F">[0]!ERR</definedName>
    <definedName name="_F10">#REF!</definedName>
    <definedName name="_F4" hidden="1">{"SUMINISTRO E INSTALACIÓN CANALETAS L=7.50"}</definedName>
    <definedName name="_FC">#REF!</definedName>
    <definedName name="_Fill" localSheetId="2" hidden="1">#REF!</definedName>
    <definedName name="_Fill" hidden="1">#REF!</definedName>
    <definedName name="_xlnm._FilterDatabase" localSheetId="0" hidden="1">'PRESUPUESTO OFICIAL'!$G$8:$G$41</definedName>
    <definedName name="_xlnm._FilterDatabase" hidden="1">'[27]46W9'!#REF!</definedName>
    <definedName name="_FS01" localSheetId="1">AIU!err</definedName>
    <definedName name="_FS01" localSheetId="2">'APU 1'!ERR</definedName>
    <definedName name="_FS01">[0]!ERR</definedName>
    <definedName name="_G1">#N/A</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[14]Tablas!#REF!</definedName>
    <definedName name="_IMP1">#REF!</definedName>
    <definedName name="_INF1">#REF!</definedName>
    <definedName name="_IPC2002" localSheetId="2">#REF!</definedName>
    <definedName name="_IPC2002">#REF!</definedName>
    <definedName name="_ITM4">#REF!</definedName>
    <definedName name="_IVA1">#REF!</definedName>
    <definedName name="_jor2">'[28]Cuadr.'!$H$16</definedName>
    <definedName name="_jor3">'[28]Cuadr.'!$H$26</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 hidden="1">#REF!</definedName>
    <definedName name="_Key1" localSheetId="1" hidden="1">[29]OCTUBRE!#REF!</definedName>
    <definedName name="_Key1" localSheetId="2"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[23]PESOS!#REF!</definedName>
    <definedName name="_mun2">[23]PESOS!#REF!</definedName>
    <definedName name="_Mux2">[31]CALCULO!$E$19</definedName>
    <definedName name="_Mux3">[31]CALCULO!$H$19</definedName>
    <definedName name="_Muy1">[31]CALCULO!$B$20</definedName>
    <definedName name="_Muy2">[31]CALCULO!$E$20</definedName>
    <definedName name="_Muy3">[31]CALCULO!$H$20</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[14]Tablas!#REF!</definedName>
    <definedName name="_OCI1">[14]Tablas!#REF!</definedName>
    <definedName name="_Order1" hidden="1">0</definedName>
    <definedName name="_Order2" hidden="1">255</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'[24]Paral. 1'!$E$1:$E$65536</definedName>
    <definedName name="_Pa2">'[24]Paral. 2'!$E$1:$E$65536</definedName>
    <definedName name="_Pa3">'[24]Paral. 3'!$E$1:$E$65536</definedName>
    <definedName name="_Pa4">[24]Paral.4!$E$1:$E$65536</definedName>
    <definedName name="_Parse_Out" localSheetId="1" hidden="1">#REF!</definedName>
    <definedName name="_Parse_Out" hidden="1">'[4]7422CW00'!#REF!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u2">[31]CALCULO!$E$18</definedName>
    <definedName name="_Pu3">[31]CALCULO!$H$18</definedName>
    <definedName name="_PW2">#REF!</definedName>
    <definedName name="_QTY1">#REF!</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c">#REF!</definedName>
    <definedName name="_REC1">"Rectángulo 31"</definedName>
    <definedName name="_ref4" localSheetId="2">#REF!</definedName>
    <definedName name="_ref4">#REF!</definedName>
    <definedName name="_Regression_X" hidden="1">#REF!</definedName>
    <definedName name="_REGRESSION_XNJA" hidden="1">#REF!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f8">#REF!</definedName>
    <definedName name="_RF9">#REF!</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BC1" localSheetId="1">[7]INV!$A$12:$D$15</definedName>
    <definedName name="_SBC1">[8]INV!$A$12:$D$15</definedName>
    <definedName name="_SBC3" localSheetId="1">[7]INV!$F$12:$I$15</definedName>
    <definedName name="_SBC3">[8]INV!$F$12:$I$15</definedName>
    <definedName name="_SBC5" localSheetId="1">[7]INV!$K$12:$N$15</definedName>
    <definedName name="_SBC5">[8]INV!$K$12:$N$15</definedName>
    <definedName name="_scenchg1" hidden="1">[32]inpermeabOTRO!#REF!</definedName>
    <definedName name="_Sort" localSheetId="1" hidden="1">[29]OCTUBRE!#REF!</definedName>
    <definedName name="_Sort" localSheetId="2" hidden="1">#REF!</definedName>
    <definedName name="_Sort" hidden="1">#REF!</definedName>
    <definedName name="_SortNJA" hidden="1">#REF!</definedName>
    <definedName name="_srn001" localSheetId="2">#REF!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[10]INST!#REF!</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[14]Tablas!#REF!</definedName>
    <definedName name="_VFA1">[14]Tablas!#REF!</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[14]Tablas!#REF!</definedName>
    <definedName name="_VPR1">[14]Tablas!#REF!</definedName>
    <definedName name="_VPR2">[15]Tablas!#REF!</definedName>
    <definedName name="_VRP1">[14]Tablas!#REF!</definedName>
    <definedName name="_VSM1">[14]Tablas!#REF!</definedName>
    <definedName name="_Vu2">[31]CALCULO!$E$23</definedName>
    <definedName name="_Vu3">[31]CALCULO!$H$23</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1">#REF!</definedName>
    <definedName name="a" localSheetId="2">'[33]DUB-823'!#REF!</definedName>
    <definedName name="a">'[33]DUB-823'!#REF!</definedName>
    <definedName name="A_1">#REF!</definedName>
    <definedName name="A_impresión_IM" localSheetId="2">#REF!</definedName>
    <definedName name="A_impresión_IM">#REF!</definedName>
    <definedName name="A18A200">[34]ESPEC!#REF!</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1">AIU!err</definedName>
    <definedName name="aa" localSheetId="2">'APU 1'!ERR</definedName>
    <definedName name="aa">[0]!ERR</definedName>
    <definedName name="AAA" localSheetId="1">'[35]AC2-AG96'!#REF!</definedName>
    <definedName name="AAA" localSheetId="2">'APU 1'!ERR</definedName>
    <definedName name="AAA">[0]!ERR</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'[35]AC2-AG96'!#REF!</definedName>
    <definedName name="aaaaa">'[35]AC2-AG96'!#REF!</definedName>
    <definedName name="aaaaaa" localSheetId="1">[36]otros!$C$5</definedName>
    <definedName name="aaaaaa">[37]otros!$C$5</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 localSheetId="1">[7]AASHTO!$A$14:$F$17</definedName>
    <definedName name="AAC">[8]AASHTO!$A$14:$F$17</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 localSheetId="1">[7]AASHTO!$A$2:$F$5</definedName>
    <definedName name="ABG">[8]AASHTO!$A$2:$F$5</definedName>
    <definedName name="absc">#N/A</definedName>
    <definedName name="absc_">[38]!absc</definedName>
    <definedName name="absc_1">[38]!absc</definedName>
    <definedName name="absc1" localSheetId="1">[39]!absc</definedName>
    <definedName name="absc1">[40]!absc</definedName>
    <definedName name="AC" localSheetId="1">#N/A</definedName>
    <definedName name="ac">#REF!</definedName>
    <definedName name="AccessDatabase" hidden="1">"C:\C-314\VOLUMENES\volfin4.mdb"</definedName>
    <definedName name="acero">#REF!</definedName>
    <definedName name="AceroCaseta" hidden="1">#REF!</definedName>
    <definedName name="acpm">5000</definedName>
    <definedName name="ACT" localSheetId="1">'[2]CUAD-DIURNA'!#REF!</definedName>
    <definedName name="ACT">#REF!</definedName>
    <definedName name="ACT_COMP">#REF!</definedName>
    <definedName name="ACT_COMP2">#REF!</definedName>
    <definedName name="ACT_CONT">#REF!</definedName>
    <definedName name="ACT_CONT2">#REF!</definedName>
    <definedName name="Actividades">#REF!</definedName>
    <definedName name="actual">'[41]ESTADO RED'!#REF!</definedName>
    <definedName name="ACTV">#REF!</definedName>
    <definedName name="acumulado">'[42]Reservas de Petróleo'!$A$2,'[42]Reservas de Petróleo'!$A$1,'[42]Reservas de Petróleo'!$D$4,'[42]Reservas de Petróleo'!$E$1:$E$65536</definedName>
    <definedName name="ad" localSheetId="2">#REF!</definedName>
    <definedName name="ad">#REF!</definedName>
    <definedName name="adasd">#REF!</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I">#REF!</definedName>
    <definedName name="ADM" localSheetId="1">[36]otros!$C$2</definedName>
    <definedName name="ADM">[37]otros!$C$2</definedName>
    <definedName name="ADMINISTRADOR" localSheetId="1">[43]CUMPLIMIENTO!$C$5</definedName>
    <definedName name="administrador">[44]Informacion!$B$15</definedName>
    <definedName name="ADMINISTRADOR_VIAL__ARMANDO_SANCHEZ_SANCHEZ">[45]INDICMICROEMP!$A$20</definedName>
    <definedName name="admon" localSheetId="1">[46]DATOS!$B$16</definedName>
    <definedName name="ADMON">#REF!</definedName>
    <definedName name="admon1" localSheetId="1">[47]DATOS!$B$16</definedName>
    <definedName name="ADMON1">#REF!</definedName>
    <definedName name="adoc1" localSheetId="1">[39]!absc</definedName>
    <definedName name="adoc1">[40]!absc</definedName>
    <definedName name="ADOC125" localSheetId="1">[39]!absc</definedName>
    <definedName name="ADOC125">[48]!absc</definedName>
    <definedName name="adoq" localSheetId="1">[49]!absc</definedName>
    <definedName name="adoq">[50]!absc</definedName>
    <definedName name="ads">#REF!</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 hidden="1">#REF!</definedName>
    <definedName name="afirmado">Scheduled_Payment+Extra_Payment</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h">#REF!</definedName>
    <definedName name="ahe">#REF!</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#REF!</definedName>
    <definedName name="AjustDelAIU" localSheetId="2">#REF!</definedName>
    <definedName name="AjustDelAIU">#REF!</definedName>
    <definedName name="alam">#REF!</definedName>
    <definedName name="alc">[51]!absc</definedName>
    <definedName name="AlcanceProyecto">#REF!</definedName>
    <definedName name="ALM">#REF!</definedName>
    <definedName name="ALTO">[52]Tabla!$A$1:$A$5</definedName>
    <definedName name="Amount">#REF!</definedName>
    <definedName name="ANCLAJE" localSheetId="2">'[53]MC SF GAVIONES'!#REF!</definedName>
    <definedName name="ANCLAJE">'[53]MC SF GAVIONES'!#REF!</definedName>
    <definedName name="AND">#REF!</definedName>
    <definedName name="ANE">'[54]ANEXO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[55]COMPARATIVO!#REF!</definedName>
    <definedName name="anexo8">#REF!</definedName>
    <definedName name="anexo9">#REF!</definedName>
    <definedName name="anexů7">#REF!</definedName>
    <definedName name="anscount" hidden="1">1</definedName>
    <definedName name="Antic" localSheetId="1">[56]BASES!$B$33</definedName>
    <definedName name="Antic">[57]BASES!$B$33</definedName>
    <definedName name="ANTICIPO" localSheetId="1">[58]BASES!$B$33</definedName>
    <definedName name="ANTICIPO">[59]BASES!$B$33</definedName>
    <definedName name="ANTONIA">#N/A</definedName>
    <definedName name="año" localSheetId="1">'[41]ESTADO RED'!#REF!</definedName>
    <definedName name="AÑO">[37]PRESUPUESTO!$D$13</definedName>
    <definedName name="año1">'[60]ESTADO RED'!#REF!</definedName>
    <definedName name="AÑOWUIE">'[61]Res-Accide-10'!$R$2:$R$7</definedName>
    <definedName name="ao">#REF!</definedName>
    <definedName name="apaiy">#REF!</definedName>
    <definedName name="APELLIDOS">#REF!</definedName>
    <definedName name="API">#REF!</definedName>
    <definedName name="APU" localSheetId="1">[49]!absc</definedName>
    <definedName name="APU">[62]!absc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1">AIU!err</definedName>
    <definedName name="aq" localSheetId="2">'APU 1'!ERR</definedName>
    <definedName name="aq">[0]!ERR</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 localSheetId="1">'[35]AC2-AG96'!#REF!</definedName>
    <definedName name="_xlnm.Extract">#REF!</definedName>
    <definedName name="_xlnm.Print_Area" localSheetId="1">AIU!$A$1:$O$43</definedName>
    <definedName name="_xlnm.Print_Area" localSheetId="2">'APU 1'!$A$1:$M$990</definedName>
    <definedName name="_xlnm.Print_Area" localSheetId="3">'APU2'!$A$1:$M$868</definedName>
    <definedName name="_xlnm.Print_Area" localSheetId="0">'PRESUPUESTO OFICIAL'!$A$1:$I$57</definedName>
    <definedName name="_xlnm.Print_Area" localSheetId="4">'TRANSPORTE DE MATERIALES'!$A$1:$M$601</definedName>
    <definedName name="_xlnm.Print_Area">#REF!</definedName>
    <definedName name="AreaLimpiar">'[63]Info-Portaf'!$N$4,'[63]Info-Portaf'!$C$10:$AE$24,'[63]Info-Portaf'!$C$26:$AE$28,'[63]Info-Portaf'!$C$31:$AE$40,'[63]Info-Portaf'!$C$41:$H$41,'[63]Info-Portaf'!$C$42:$AE$51,'[63]Info-Portaf'!$C$53:$AE$54,'[63]Info-Portaf'!$C$57:$AE$57,'[63]Info-Portaf'!$C$59:$AE$59,'[63]Info-Portaf'!$B$10:$B$61</definedName>
    <definedName name="Areatotal">#REF!</definedName>
    <definedName name="Aref">#REF!</definedName>
    <definedName name="ARENA">[64]MATERIALES!$D$2</definedName>
    <definedName name="armuve" localSheetId="1">AIU!err</definedName>
    <definedName name="armuve" localSheetId="2">'APU 1'!ERR</definedName>
    <definedName name="armuve">[0]!ERR</definedName>
    <definedName name="ARP">#REF!</definedName>
    <definedName name="ARS">#REF!</definedName>
    <definedName name="as" localSheetId="1">#REF!</definedName>
    <definedName name="as" localSheetId="2">'APU 1'!ERR</definedName>
    <definedName name="as">[0]!ERR</definedName>
    <definedName name="asasdasd">#N/A</definedName>
    <definedName name="ASB" localSheetId="1">[7]AASHTO!$A$8:$F$11</definedName>
    <definedName name="ASB">[8]AASHTO!$A$8:$F$11</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GHJKLÑ" localSheetId="1">AIU!err</definedName>
    <definedName name="ASDFGHJKLÑ" localSheetId="2">'APU 1'!ERR</definedName>
    <definedName name="ASDFGHJKLÑ">[0]!ERR</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FALTO">'[65]5.2'!$D$21</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[13]EMPRESA!$F$20</definedName>
    <definedName name="au">#REF!</definedName>
    <definedName name="aur">#REF!</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22">#REF!</definedName>
    <definedName name="AUTOMOTOR">#REF!</definedName>
    <definedName name="AUTOMOTOR1">#REF!</definedName>
    <definedName name="AuxAlim">'[13]DATOS CONTRATO'!$E$18</definedName>
    <definedName name="auxalimentacion">[66]CONTRATO!$E$18</definedName>
    <definedName name="AuxCom">'[13]DATOS CONTRATO'!$I$16</definedName>
    <definedName name="auxcomisariato">[66]CONTRATO!$I$16</definedName>
    <definedName name="AuxDot">'[13]DATOS CONTRATO'!$I$17</definedName>
    <definedName name="auxdotacion">[66]CONTRATO!$I$17</definedName>
    <definedName name="AuxHab">'[13]DATOS CONTRATO'!$E$17</definedName>
    <definedName name="auxhabi">[67]CONTRATO!$E$17</definedName>
    <definedName name="auxhabitacion">[66]CONTRATO!$E$17</definedName>
    <definedName name="auxtransporte">[66]CONTRATO!$E$16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x">#REF!</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_impresión_IM">#REF!</definedName>
    <definedName name="Bajo_L">[52]Tabla!$A$1:$A$5</definedName>
    <definedName name="bASE" localSheetId="2">#REF!</definedName>
    <definedName name="Base">#REF!</definedName>
    <definedName name="Base_datos_IM">#REF!</definedName>
    <definedName name="base_VaR">#REF!</definedName>
    <definedName name="base1">#REF!</definedName>
    <definedName name="base2">#REF!</definedName>
    <definedName name="BASEDATOS" localSheetId="1">#REF!</definedName>
    <definedName name="basedatos">[68]Hoja1!$A$4:$BZ$55</definedName>
    <definedName name="_xlnm.Database" localSheetId="2">#REF!</definedName>
    <definedName name="_xlnm.Database">#REF!</definedName>
    <definedName name="BaseDeDatos1">#REF!</definedName>
    <definedName name="basep">[69]PRESUPUESTAL!$A$4:$P$190</definedName>
    <definedName name="Basica_Centro_costo_2001">#REF!</definedName>
    <definedName name="Basica_Facturacion_2001">#REF!</definedName>
    <definedName name="Basica_Reserva_2001">#REF!</definedName>
    <definedName name="Básico">#REF!</definedName>
    <definedName name="bb" localSheetId="1">#REF!</definedName>
    <definedName name="BB" localSheetId="2">'APU 1'!ERR</definedName>
    <definedName name="BB">[0]!ERR</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'[70]ESTADO RED'!$E$8</definedName>
    <definedName name="BJHVVHGH">DATE(YEAR(Loan_Start),MONTH(Loan_Start)+Payment_Number,DAY(Loan_Start))</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'[71]Ejecutado%'!#REF!</definedName>
    <definedName name="blEjecutadoPorcen">'[71]Ejecutado$'!$D$1:$CE$45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'[71]Programado$'!$I$1:$CK$45</definedName>
    <definedName name="blReferenciaInforme">#REF!</definedName>
    <definedName name="bn" localSheetId="2">#REF!</definedName>
    <definedName name="bn">#REF!</definedName>
    <definedName name="bnm">#REF!</definedName>
    <definedName name="Bombas">#REF!</definedName>
    <definedName name="BONO">#REF!</definedName>
    <definedName name="BORDER1">[72]steel!#REF!</definedName>
    <definedName name="BORDET">#REF!</definedName>
    <definedName name="BORSHE">'[4]7422CW00'!#REF!</definedName>
    <definedName name="BORSUM">'[4]7422CW00'!#REF!</definedName>
    <definedName name="BOX__" hidden="1">#REF!</definedName>
    <definedName name="boxes">#REF!</definedName>
    <definedName name="BQ">#REF!</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[73]medelo!$D$37</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1">#REF!</definedName>
    <definedName name="BuiltIn_Print_Area">'[74]Form5 _Pág_ 1'!#REF!</definedName>
    <definedName name="BuiltIn_Print_Area___0">'[74]Form5 _Pág_ 2'!#REF!</definedName>
    <definedName name="BuiltIn_Print_Titles">#REF!</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'[75]TRAMO 03'!$F:$F,'[75]TRAMO 03'!$I:$I,'[75]TRAMO 03'!$K:$K,'[75]TRAMO 03'!#REF!,'[75]TRAMO 03'!#REF!,'[75]TRAMO 03'!#REF!,'[75]TRAMO 03'!#REF!,'[75]TRAMO 03'!#REF!,'[75]TRAMO 03'!#REF!,'[75]TRAMO 03'!#REF!,'[75]TRAMO 03'!#REF!,'[75]TRAMO 03'!#REF!,'[75]TRAMO 03'!#REF!,'[75]TRAMO 03'!#REF!,'[75]TRAMO 03'!#REF!,'[75]TRAMO 03'!#REF!</definedName>
    <definedName name="CantObraDefinitiva" hidden="1">{"SUMINISTRO E INSTALACIÓN CANALETAS L=7.50"}</definedName>
    <definedName name="cap" localSheetId="2">#REF!</definedName>
    <definedName name="CAP">#REF!</definedName>
    <definedName name="CAPAC._HSE">#REF!</definedName>
    <definedName name="CapFinanciera1">#REF!</definedName>
    <definedName name="CapFinanciera2">#REF!</definedName>
    <definedName name="CapFinanciera3">#REF!</definedName>
    <definedName name="CapFinanciera4">#REF!</definedName>
    <definedName name="CAPÍTULO">[76]Hoja1!$A$12:$B$21</definedName>
    <definedName name="CAPITULO_I">#REF!</definedName>
    <definedName name="CAPÍTULO_I">#REF!</definedName>
    <definedName name="CAPÍTULO_II">#REF!</definedName>
    <definedName name="CAPITULOI">#REF!</definedName>
    <definedName name="CAPÍTULOS">#REF!</definedName>
    <definedName name="CapTecnica1">#REF!</definedName>
    <definedName name="CapTecnica2">#REF!</definedName>
    <definedName name="CARGA">#REF!</definedName>
    <definedName name="CARGADOR">[64]EQUIPO!$D$10</definedName>
    <definedName name="CARGOS">#REF!</definedName>
    <definedName name="CARLOS" localSheetId="1">DATE(YEAR(Loan_Start),MONTH(Loan_Start)+Payment_Number,DAY(Loan_Start))</definedName>
    <definedName name="carlos">MODULO10.auto_abrir</definedName>
    <definedName name="CAROL">'[46]precios-básicos2002'!$C$12:$C$56</definedName>
    <definedName name="carol1">'[47]precios-básicos2002'!$C$12:$C$56</definedName>
    <definedName name="CARRETERAS">[46]DATOS!$A$9</definedName>
    <definedName name="Category">#REF!</definedName>
    <definedName name="CategoryArea">'[77]Civil work'!$16:$19,'[77]Civil work'!$29:$39,'[77]Civil work'!$49:$60,'[77]Civil work'!$70:$71,'[77]Civil work'!$81:$87</definedName>
    <definedName name="causa">#REF!</definedName>
    <definedName name="CBLES">#REF!</definedName>
    <definedName name="CBLES1">#REF!</definedName>
    <definedName name="CBRDISEÑO">[78]SECTORIZACIÓN!$A$12:$G$20</definedName>
    <definedName name="CBWorkbookPriority" hidden="1">-1602700874</definedName>
    <definedName name="cc" localSheetId="1">#REF!</definedName>
    <definedName name="CC">[79]Personalizar!$G$22:$G$25</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1">'[80]A. P. U.'!#REF!</definedName>
    <definedName name="CCCCCC" localSheetId="2">'[81]A. P. U.'!#REF!</definedName>
    <definedName name="CCCCCC">'[81]A. P. U.'!#REF!</definedName>
    <definedName name="CCT">#REF!</definedName>
    <definedName name="ccto210" localSheetId="2">#REF!</definedName>
    <definedName name="ccto210">#REF!</definedName>
    <definedName name="cd" localSheetId="1">#REF!</definedName>
    <definedName name="cd">[82]Hoja1!$C$81</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l" localSheetId="1">[56]CDItem!$G$8</definedName>
    <definedName name="CDctrl">[57]CDItem!$G$8</definedName>
    <definedName name="CDE">#REF!</definedName>
    <definedName name="cdfgrtfd" hidden="1">#REF!</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1">[83]Insum!$A$3:$H$63</definedName>
    <definedName name="CEMENTO" localSheetId="2">[83]Insum!$A$3:$H$63</definedName>
    <definedName name="CEMENTO">[84]Insum!$A$3:$H$63</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#REF!</definedName>
    <definedName name="CHK_PU">'[4]7422CW00'!#REF!</definedName>
    <definedName name="CHP">#REF!</definedName>
    <definedName name="CINTA">#REF!</definedName>
    <definedName name="CIP">#REF!</definedName>
    <definedName name="CIRCUITOS">[85]Circuitos!$C$2:$C$891</definedName>
    <definedName name="CISNEROS">#REF!</definedName>
    <definedName name="cjsa" hidden="1">#REF!</definedName>
    <definedName name="CL">#REF!</definedName>
    <definedName name="clase">#REF!</definedName>
    <definedName name="cmf">[86]Hoja1!$C$27</definedName>
    <definedName name="CMIBLE">#REF!</definedName>
    <definedName name="CMIBLE1">#REF!</definedName>
    <definedName name="co">#REF!</definedName>
    <definedName name="Cod">#REF!</definedName>
    <definedName name="CodActEco">[13]EMPRESA!$F$10</definedName>
    <definedName name="codigo">#REF!,#REF!</definedName>
    <definedName name="CodigoInversion">#REF!</definedName>
    <definedName name="CodigoProyecto">#REF!</definedName>
    <definedName name="Codigos">#REF!</definedName>
    <definedName name="CODOS">#REF!</definedName>
    <definedName name="cogvsiruj">[55]COMPARATIVO!#REF!</definedName>
    <definedName name="COLON">#REF!</definedName>
    <definedName name="ColTap">'[24]Coloc. e Interc. Tapones'!$E$1:$E$65536</definedName>
    <definedName name="Com">'[66]LIQUIDA-NOMINA'!$AL$4</definedName>
    <definedName name="COMIDA">#REF!</definedName>
    <definedName name="COMPRESOR">[64]EQUIPO!$D$5</definedName>
    <definedName name="Compresores">#REF!</definedName>
    <definedName name="COMPROBANTE_DE_PAGO">#REF!</definedName>
    <definedName name="concreto">#REF!</definedName>
    <definedName name="concreto_21">#REF!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seqCat">0</definedName>
    <definedName name="ConseqForMitRisk">3</definedName>
    <definedName name="Consultor">'[87]Datos básicos'!$B$2</definedName>
    <definedName name="CONT">'[88]DATOS CONTRATO'!$G$13</definedName>
    <definedName name="Contratante" localSheetId="1">'[87]Datos básicos'!$B$1</definedName>
    <definedName name="Contratante">'[13]DATOS CONTRATO'!$E$6</definedName>
    <definedName name="Contrato" localSheetId="1">'[87]Datos básicos'!$B$3</definedName>
    <definedName name="CONTRATO">[66]CONTRATO!$E$8</definedName>
    <definedName name="Contreto_3000">#REF!</definedName>
    <definedName name="COPIA" localSheetId="1">AIU!err</definedName>
    <definedName name="COPIA" localSheetId="2">'APU 1'!ERR</definedName>
    <definedName name="COPIA">[0]!ERR</definedName>
    <definedName name="COPIA1">#REF!</definedName>
    <definedName name="COPIA2">#REF!</definedName>
    <definedName name="copiao4" localSheetId="1">AIU!err</definedName>
    <definedName name="copiao4" localSheetId="2">'APU 1'!ERR</definedName>
    <definedName name="copiao4">[0]!ERR</definedName>
    <definedName name="corri" localSheetId="1">AIU!err</definedName>
    <definedName name="corri" localSheetId="2">'APU 1'!ERR</definedName>
    <definedName name="corri">[0]!ERR</definedName>
    <definedName name="COSTO_FRENTE">[89]BITACORA!$E$1:$E$65536</definedName>
    <definedName name="costo2" hidden="1">#REF!</definedName>
    <definedName name="COSTODIRECTO" localSheetId="2">#REF!</definedName>
    <definedName name="COSTODIRECTO">#REF!</definedName>
    <definedName name="COSTOS" localSheetId="1">[90]TARIFAS!$A$1:$F$52</definedName>
    <definedName name="COSTOS">[91]TARIFAS!$A$1:$F$52</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[92]civ_roma!$C$803:$G$804</definedName>
    <definedName name="_xlnm.Criteria">'[35]AC2-AG96'!#REF!</definedName>
    <definedName name="Criterios_IM">'[4]7422CW00'!#REF!</definedName>
    <definedName name="Criticidad">[93]Tabla!$A$1:$A$5</definedName>
    <definedName name="Criticos">#REF!</definedName>
    <definedName name="cs">#REF!</definedName>
    <definedName name="CS_AVG_SIZE">#REF!</definedName>
    <definedName name="CS_WELDING">#REF!</definedName>
    <definedName name="CTA" localSheetId="2">#REF!</definedName>
    <definedName name="CTA">#REF!</definedName>
    <definedName name="CTE">#REF!</definedName>
    <definedName name="ctipo2">'[94]Cuadr.'!$B$19</definedName>
    <definedName name="ctipo3">'[95]Cuadr.'!$B$26</definedName>
    <definedName name="CTR">'[4]7422CW00'!#REF!</definedName>
    <definedName name="CTRPAG">'[4]7422CW00'!#REF!</definedName>
    <definedName name="cuad1">#REF!</definedName>
    <definedName name="cuad2">#REF!</definedName>
    <definedName name="cuad3">#REF!</definedName>
    <definedName name="cuad4">#REF!</definedName>
    <definedName name="CUAD5">#REF!</definedName>
    <definedName name="cuado">#REF!</definedName>
    <definedName name="cual" localSheetId="1">#REF!</definedName>
    <definedName name="CUAL" localSheetId="2">'APU 1'!ERR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 localSheetId="2">#REF!</definedName>
    <definedName name="CUBS">#REF!</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stomize">[79]!Customize</definedName>
    <definedName name="cv" localSheetId="2">#REF!</definedName>
    <definedName name="cv">#REF!</definedName>
    <definedName name="cv_51">#REF!</definedName>
    <definedName name="CVa">'[24]Cambio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[96]Sanitario!$AC$9:$AD$9</definedName>
    <definedName name="DAFT">#REF!</definedName>
    <definedName name="DANI">[46]ITEMS!$B$6:$B$176</definedName>
    <definedName name="DANODO">#REF!</definedName>
    <definedName name="DANODOF">#REF!</definedName>
    <definedName name="DANODOFT">#REF!</definedName>
    <definedName name="dario" localSheetId="1">'[97]GPI 526'!#REF!</definedName>
    <definedName name="dario" localSheetId="2">'[33]GPI 526'!#REF!</definedName>
    <definedName name="dario">'[33]GPI 526'!#REF!</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[92]civ_roma!$C$9:$G$799</definedName>
    <definedName name="DATO1">'[98]46'!$D$3:$CK$429</definedName>
    <definedName name="DATOS" localSheetId="2">#REF!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F">#REF!</definedName>
    <definedName name="DCI">[15]Tablas!#REF!</definedName>
    <definedName name="DCI1_1">[15]Tablas!#REF!</definedName>
    <definedName name="DCI1_1_1">[15]Tablas!#REF!</definedName>
    <definedName name="DCI1_1_2">[15]Tablas!#REF!</definedName>
    <definedName name="DCI1_1_3">[15]Tablas!#REF!</definedName>
    <definedName name="DCI1_1_4">[15]Tablas!#REF!</definedName>
    <definedName name="DCI1_2">[15]Tablas!#REF!</definedName>
    <definedName name="DCI1_3">[15]Tablas!#REF!</definedName>
    <definedName name="DCI1_4">[15]Tablas!#REF!</definedName>
    <definedName name="DCorriente">#REF!</definedName>
    <definedName name="Dcorriente1">'[99]Pta a tierra'!#REF!</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1">'[35]AC2-AG96'!#REF!</definedName>
    <definedName name="ddd" localSheetId="2" hidden="1">{"via1",#N/A,TRUE,"general";"via2",#N/A,TRUE,"general";"via3",#N/A,TRUE,"general"}</definedName>
    <definedName name="ddd" hidden="1">{"via1",#N/A,TRUE,"general";"via2",#N/A,TRUE,"general";"via3",#N/A,TRUE,"general"}</definedName>
    <definedName name="DDDD" localSheetId="1">#N/A</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[15]Tablas!#REF!</definedName>
    <definedName name="DDS1_1">[15]Tablas!#REF!</definedName>
    <definedName name="DDS1_1_1">[15]Tablas!#REF!</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 localSheetId="2">#REF!</definedName>
    <definedName name="demanto">#REF!</definedName>
    <definedName name="demanto_51">#REF!</definedName>
    <definedName name="demolicion">#REF!</definedName>
    <definedName name="DEMOLICIÓN">'[100]BASE-LISTAS'!$B$24:$B$29</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[93]Tabla!$B$1:$B$397</definedName>
    <definedName name="DEPENDENCIA">[93]Tabla!$B$1:$B$397</definedName>
    <definedName name="DEPENDENCIAS">[93]Tabla!$B$1:$B$397</definedName>
    <definedName name="DER">[101]DIST!$C$7:$D$2942</definedName>
    <definedName name="DERFE">#REF!</definedName>
    <definedName name="desarrolladas">'[42]Reservas de Petróleo'!$A$2,'[42]Reservas de Petróleo'!$A$1,'[42]Reservas de Petróleo'!$D$4,'[42]Reservas de Petróleo'!$F$1:$F$65536</definedName>
    <definedName name="DESCUNMI">#REF!</definedName>
    <definedName name="DEST_ART">[72]steel!#REF!</definedName>
    <definedName name="DESTCOD">'[4]7422CW00'!#REF!</definedName>
    <definedName name="DESTFG">'[4]7422CW00'!#REF!</definedName>
    <definedName name="DESTQTY">'[4]7422CW00'!#REF!</definedName>
    <definedName name="DETAIL">#REF!</definedName>
    <definedName name="Detalle_Reserva">#REF!</definedName>
    <definedName name="DEX" localSheetId="2">#REF!</definedName>
    <definedName name="DEX">#REF!</definedName>
    <definedName name="df" localSheetId="1">#REF!</definedName>
    <definedName name="DF">[102]Cronograma!#REF!</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[79]Personalizar!$E$22</definedName>
    <definedName name="dflt2">[79]Personalizar!$E$23</definedName>
    <definedName name="dflt3">[79]Personalizar!$D$24</definedName>
    <definedName name="dflt4">[79]Personalizar!$E$26</definedName>
    <definedName name="dflt5">[79]Personalizar!$E$27</definedName>
    <definedName name="dflt6">[79]Personalizar!$D$28</definedName>
    <definedName name="dflt7">[79]Personalizar!$G$27</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[15]Tablas!#REF!</definedName>
    <definedName name="DGO1_1">[15]Tablas!#REF!</definedName>
    <definedName name="DGO1_1_1">[15]Tablas!#REF!</definedName>
    <definedName name="DGP">[15]Tablas!#REF!</definedName>
    <definedName name="DGP1_1">[15]Tablas!#REF!</definedName>
    <definedName name="DGP1_1_1">[15]Tablas!#REF!</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#REF!</definedName>
    <definedName name="DIA" localSheetId="1">[103]PRESUPUESTO!$B$13</definedName>
    <definedName name="DIA">[37]PRESUPUESTO!$B$13</definedName>
    <definedName name="Diámetro">#REF!</definedName>
    <definedName name="diámetroft">#REF!</definedName>
    <definedName name="diametros">#REF!</definedName>
    <definedName name="diego">#REF!</definedName>
    <definedName name="diego1">#REF!</definedName>
    <definedName name="dife">#REF!</definedName>
    <definedName name="diferencia">'[104]MEDIA GEOMETRICA'!$J$8,'[104]MEDIA GEOMETRICA'!$N$8,'[104]MEDIA GEOMETRICA'!$R$8,'[104]MEDIA GEOMETRICA'!$V$8,'[104]MEDIA GEOMETRICA'!$Z$8,'[104]MEDIA GEOMETRICA'!$AD$8,'[104]MEDIA GEOMETRICA'!$AH$8,'[104]MEDIA GEOMETRICA'!$AL$8,'[104]MEDIA GEOMETRICA'!#REF!,'[104]MEDIA GEOMETRICA'!#REF!</definedName>
    <definedName name="DIJ">[15]Tablas!#REF!</definedName>
    <definedName name="DIJ1_1">[15]Tablas!#REF!</definedName>
    <definedName name="DIJ1_1_1">[15]Tablas!#REF!</definedName>
    <definedName name="DIJ1_1_2">[15]Tablas!#REF!</definedName>
    <definedName name="DIJ1_1_3">[15]Tablas!#REF!</definedName>
    <definedName name="DIJ1_1_4">[15]Tablas!#REF!</definedName>
    <definedName name="DIJ1_1_5">[15]Tablas!#REF!</definedName>
    <definedName name="DIJ1_2">[15]Tablas!#REF!</definedName>
    <definedName name="DIJ1_3">[15]Tablas!#REF!</definedName>
    <definedName name="DIJ1_4">[15]Tablas!#REF!</definedName>
    <definedName name="DIJ1_5">[15]Tablas!#REF!</definedName>
    <definedName name="Direccion">[66]EMPRESA!$F$14</definedName>
    <definedName name="DISEÑOMARSHALL">#REF!</definedName>
    <definedName name="display_area_2">#REF!</definedName>
    <definedName name="dj">#REF!</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c__2637_03_xxxxxx" comment="Escriba aqui el número del documento, dependiendo del capítulo que haga referencia las memorias de cantidades">#REF!</definedName>
    <definedName name="dolar">#REF!</definedName>
    <definedName name="DOLLAR">[105]CÁLCULOS!$H$34</definedName>
    <definedName name="DOR">#REF!</definedName>
    <definedName name="DOTACIÓN">#REF!</definedName>
    <definedName name="Dp">[96]Sanitario!$AC$8:$AD$8</definedName>
    <definedName name="DPI">[15]Tablas!#REF!</definedName>
    <definedName name="DPI1_1">[15]Tablas!#REF!</definedName>
    <definedName name="DPI1_1_1">[15]Tablas!#REF!</definedName>
    <definedName name="DPY">[15]Tablas!#REF!</definedName>
    <definedName name="DPY1_1">[15]Tablas!#REF!</definedName>
    <definedName name="DPY1_1_1">[15]Tablas!#REF!</definedName>
    <definedName name="drf">#REF!</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I">[15]Tablas!#REF!</definedName>
    <definedName name="DRI1_1">[15]Tablas!#REF!</definedName>
    <definedName name="DRI1_1_1">[15]Tablas!#REF!</definedName>
    <definedName name="DRI1_1_2">[15]Tablas!#REF!</definedName>
    <definedName name="DRI1_1_3">[15]Tablas!#REF!</definedName>
    <definedName name="DRI1_1_4">[15]Tablas!#REF!</definedName>
    <definedName name="DRI1_2">[15]Tablas!#REF!</definedName>
    <definedName name="DRI1_3">[15]Tablas!#REF!</definedName>
    <definedName name="DRI1_4">[15]Tablas!#REF!</definedName>
    <definedName name="DRL">[15]Tablas!#REF!</definedName>
    <definedName name="DRL1_1">[15]Tablas!#REF!</definedName>
    <definedName name="DRL1_1_1">[15]Tablas!#REF!</definedName>
    <definedName name="DRL1_1_2">[15]Tablas!#REF!</definedName>
    <definedName name="DRL1_1_3">[15]Tablas!#REF!</definedName>
    <definedName name="DRL1_1_4">[15]Tablas!#REF!</definedName>
    <definedName name="DRL1_2">[15]Tablas!#REF!</definedName>
    <definedName name="DRL1_3">[15]Tablas!#REF!</definedName>
    <definedName name="DRL1_4">[15]Tablas!#REF!</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[102]Cronograma!#REF!</definedName>
    <definedName name="DSA">#REF!</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[106]EMPRESA!$I$25</definedName>
    <definedName name="DsctoPension">[106]EMPRESA!$I$23</definedName>
    <definedName name="DsctoSalud">[106]EMPRESA!$I$24</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P">[15]Tablas!#REF!</definedName>
    <definedName name="DSP1_1">[15]Tablas!#REF!</definedName>
    <definedName name="DSP1_1_1">[15]Tablas!#REF!</definedName>
    <definedName name="dt">#REF!</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#REF!</definedName>
    <definedName name="Dv">[96]Sanitario!$AC$7:$AD$7</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#REF!</definedName>
    <definedName name="E_03">#REF!</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P">[15]Tablas!#REF!</definedName>
    <definedName name="ECP1_1">[15]Tablas!#REF!</definedName>
    <definedName name="ECP1_1_1">[15]Tablas!#REF!</definedName>
    <definedName name="EDC">#REF!</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localSheetId="1">#REF!</definedName>
    <definedName name="EE" localSheetId="2">'APU 1'!ERR</definedName>
    <definedName name="EE">[0]!ERR</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 localSheetId="1">[103]PRESUPUESTO!$E$7</definedName>
    <definedName name="EJEC">[37]PRESUPUESTO!$E$7</definedName>
    <definedName name="Ejecutivo">'[107]Info Ejec'!$A$1:$AV$153</definedName>
    <definedName name="el">#REF!</definedName>
    <definedName name="ELIMINACIONPROYC">#REF!</definedName>
    <definedName name="emanto" localSheetId="2">#REF!</definedName>
    <definedName name="emanto">#REF!</definedName>
    <definedName name="emanto_51">#REF!</definedName>
    <definedName name="eme" localSheetId="1">AIU!err</definedName>
    <definedName name="eme" localSheetId="2">'APU 1'!ERR</definedName>
    <definedName name="eme">[0]!ERR</definedName>
    <definedName name="EMPLEADO">#REF!</definedName>
    <definedName name="Empresa">[66]EMPRESA!$F$6</definedName>
    <definedName name="EMULSION">#REF!</definedName>
    <definedName name="End_Bal">#REF!</definedName>
    <definedName name="ene">#REF!</definedName>
    <definedName name="Ensayos">#REF!</definedName>
    <definedName name="ENSAYOSLAB">'[108]Formato Presupuesto Consultoria'!$Z$1139:$AC$1267</definedName>
    <definedName name="ENTRADASP" localSheetId="2">#REF!</definedName>
    <definedName name="ENTRADASP">#REF!</definedName>
    <definedName name="EPECIALIDAD_SIDOE">[15]Tablas!#REF!</definedName>
    <definedName name="equi">'[46]precios-básicos2002'!$C$12:$C$56</definedName>
    <definedName name="EQUIPO" localSheetId="1">#REF!</definedName>
    <definedName name="equipo">[109]Equipo!$A$7:$A$65536</definedName>
    <definedName name="EQUIPO1">#REF!</definedName>
    <definedName name="EQUIPOS" localSheetId="1">'[108]Formato Presupuesto Consultoria'!$Z$1116:$AB$1131</definedName>
    <definedName name="EQUIPOS" localSheetId="2">'[110]TABLA EQUIPOS'!$A$3:$D$70</definedName>
    <definedName name="Equipos">#REF!</definedName>
    <definedName name="EQUIPOS1">#REF!</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#REF!</definedName>
    <definedName name="erds" hidden="1">#REF!</definedName>
    <definedName name="ere">#REF!</definedName>
    <definedName name="ERE_ART">[72]steel!$B$8:$B$47</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[111]TARIF2002!#REF!</definedName>
    <definedName name="ERROR5">[111]TARIF2002!#REF!</definedName>
    <definedName name="ERRORE">#REF!</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1">AIU!err</definedName>
    <definedName name="ES" localSheetId="2">'APU 1'!ERR</definedName>
    <definedName name="ES">[0]!ERR</definedName>
    <definedName name="ES_10">NA()</definedName>
    <definedName name="ES_3">NA()</definedName>
    <definedName name="ES_4">NA()</definedName>
    <definedName name="ES_5">NA()</definedName>
    <definedName name="ES_6">NA()</definedName>
    <definedName name="ES_7">NA()</definedName>
    <definedName name="ES_8">NA()</definedName>
    <definedName name="ES_9">NA()</definedName>
    <definedName name="ESA">#REF!</definedName>
    <definedName name="esd">#REF!</definedName>
    <definedName name="ESE">#REF!</definedName>
    <definedName name="ESP">#REF!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'[4]7422CW00'!#REF!</definedName>
    <definedName name="ESTRU">[112]Estructura!$C$7:$E$2570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[113]Hoja3!$B$7:$B$15</definedName>
    <definedName name="ETAP">#REF!</definedName>
    <definedName name="ETAPA_PACC">#REF!</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51">#REF!</definedName>
    <definedName name="Excel_BuiltIn_Print_Area_3" localSheetId="2">#REF!</definedName>
    <definedName name="Excel_BuiltIn_Print_Area_3">#REF!</definedName>
    <definedName name="Excel_BuiltIn_Print_Area_3_51">#REF!</definedName>
    <definedName name="Excel_BuiltIn_Print_Area_3_X" localSheetId="2">#REF!</definedName>
    <definedName name="Excel_BuiltIn_Print_Area_3_X">#REF!</definedName>
    <definedName name="Excel_BuiltIn_Print_Area_3_X_51">#REF!</definedName>
    <definedName name="Excel_BuiltIn_Print_Titles_10" localSheetId="1">[97]SKJ452!#REF!</definedName>
    <definedName name="Excel_BuiltIn_Print_Titles_10" localSheetId="2">[33]SKJ452!#REF!</definedName>
    <definedName name="Excel_BuiltIn_Print_Titles_10">[33]SKJ452!#REF!</definedName>
    <definedName name="Excel_BuiltIn_Print_Titles_10_51">#REF!</definedName>
    <definedName name="Excel_BuiltIn_Print_Titles_11" localSheetId="1">[97]ITA878!#REF!</definedName>
    <definedName name="Excel_BuiltIn_Print_Titles_11" localSheetId="2">[33]ITA878!#REF!</definedName>
    <definedName name="Excel_BuiltIn_Print_Titles_11">[33]ITA878!#REF!</definedName>
    <definedName name="Excel_BuiltIn_Print_Titles_11_51">#REF!</definedName>
    <definedName name="Excel_BuiltIn_Print_Titles_12" localSheetId="1">'[97]AEA-944'!#REF!</definedName>
    <definedName name="Excel_BuiltIn_Print_Titles_12" localSheetId="2">'[33]AEA-944'!#REF!</definedName>
    <definedName name="Excel_BuiltIn_Print_Titles_12">'[33]AEA-944'!#REF!</definedName>
    <definedName name="Excel_BuiltIn_Print_Titles_12_51">#REF!</definedName>
    <definedName name="Excel_BuiltIn_Print_Titles_13" localSheetId="1">'[97]DUB-823'!#REF!</definedName>
    <definedName name="Excel_BuiltIn_Print_Titles_13" localSheetId="2">'[33]DUB-823'!#REF!</definedName>
    <definedName name="Excel_BuiltIn_Print_Titles_13">'[33]DUB-823'!#REF!</definedName>
    <definedName name="Excel_BuiltIn_Print_Titles_13_51">#REF!</definedName>
    <definedName name="Excel_BuiltIn_Print_Titles_14" localSheetId="1">'[97]GPI 526'!#REF!</definedName>
    <definedName name="Excel_BuiltIn_Print_Titles_14" localSheetId="2">'[33]GPI 526'!#REF!</definedName>
    <definedName name="Excel_BuiltIn_Print_Titles_14">'[33]GPI 526'!#REF!</definedName>
    <definedName name="Excel_BuiltIn_Print_Titles_14_51">#REF!</definedName>
    <definedName name="Excel_BuiltIn_Print_Titles_15" localSheetId="2">#REF!</definedName>
    <definedName name="Excel_BuiltIn_Print_Titles_15">#REF!</definedName>
    <definedName name="Excel_BuiltIn_Print_Titles_15_51">#REF!</definedName>
    <definedName name="Excel_BuiltIn_Print_Titles_16" localSheetId="2">#REF!</definedName>
    <definedName name="Excel_BuiltIn_Print_Titles_16">#REF!</definedName>
    <definedName name="Excel_BuiltIn_Print_Titles_16_51">#REF!</definedName>
    <definedName name="Excel_BuiltIn_Print_Titles_17" localSheetId="2">#REF!</definedName>
    <definedName name="Excel_BuiltIn_Print_Titles_17">#REF!</definedName>
    <definedName name="Excel_BuiltIn_Print_Titles_17_51">#REF!</definedName>
    <definedName name="Excel_BuiltIn_Print_Titles_18" localSheetId="2">#REF!</definedName>
    <definedName name="Excel_BuiltIn_Print_Titles_18">#REF!</definedName>
    <definedName name="Excel_BuiltIn_Print_Titles_18_51">#REF!</definedName>
    <definedName name="Excel_BuiltIn_Print_Titles_19" localSheetId="1">[97]XXJ617!#REF!</definedName>
    <definedName name="Excel_BuiltIn_Print_Titles_19" localSheetId="2">[33]XXJ617!#REF!</definedName>
    <definedName name="Excel_BuiltIn_Print_Titles_19">[33]XXJ617!#REF!</definedName>
    <definedName name="Excel_BuiltIn_Print_Titles_19_51">#REF!</definedName>
    <definedName name="Excel_BuiltIn_Print_Titles_20" localSheetId="2">#REF!</definedName>
    <definedName name="Excel_BuiltIn_Print_Titles_20">#REF!</definedName>
    <definedName name="Excel_BuiltIn_Print_Titles_20_51">#REF!</definedName>
    <definedName name="Excel_BuiltIn_Print_Titles_21" localSheetId="1">[97]SNG_855!#REF!</definedName>
    <definedName name="Excel_BuiltIn_Print_Titles_21" localSheetId="2">[33]SNG_855!#REF!</definedName>
    <definedName name="Excel_BuiltIn_Print_Titles_21">[33]SNG_855!#REF!</definedName>
    <definedName name="Excel_BuiltIn_Print_Titles_21_51">#REF!</definedName>
    <definedName name="Excel_BuiltIn_Print_Titles_23" localSheetId="2">#REF!</definedName>
    <definedName name="Excel_BuiltIn_Print_Titles_23">#REF!</definedName>
    <definedName name="Excel_BuiltIn_Print_Titles_23_51">#REF!</definedName>
    <definedName name="Excel_BuiltIn_Print_Titles_3" localSheetId="2">#REF!</definedName>
    <definedName name="Excel_BuiltIn_Print_Titles_3">#REF!</definedName>
    <definedName name="Excel_BuiltIn_Print_Titles_3_51">#REF!</definedName>
    <definedName name="Excel_BuiltIn_Print_Titles_5" localSheetId="1">'[97]VEA 374'!#REF!</definedName>
    <definedName name="Excel_BuiltIn_Print_Titles_5" localSheetId="2">'[33]VEA 374'!#REF!</definedName>
    <definedName name="Excel_BuiltIn_Print_Titles_5">'[33]VEA 374'!#REF!</definedName>
    <definedName name="Excel_BuiltIn_Print_Titles_5_51">#REF!</definedName>
    <definedName name="Excel_BuiltIn_Print_Titles_5_XX" localSheetId="1">'[97]VEA 374'!#REF!</definedName>
    <definedName name="Excel_BuiltIn_Print_Titles_5_XX" localSheetId="2">'[33]VEA 374'!#REF!</definedName>
    <definedName name="Excel_BuiltIn_Print_Titles_5_XX">'[33]VEA 374'!#REF!</definedName>
    <definedName name="Excel_BuiltIn_Print_Titles_5_XX_51">#REF!</definedName>
    <definedName name="Excel_BuiltIn_Print_Titles_6" localSheetId="2">#REF!</definedName>
    <definedName name="Excel_BuiltIn_Print_Titles_6">#REF!</definedName>
    <definedName name="Excel_BuiltIn_Print_Titles_6_51">#REF!</definedName>
    <definedName name="Excel_BuiltIn_Print_Titles_7" localSheetId="1">[97]HFB024!#REF!</definedName>
    <definedName name="Excel_BuiltIn_Print_Titles_7" localSheetId="2">[33]HFB024!#REF!</definedName>
    <definedName name="Excel_BuiltIn_Print_Titles_7">[33]HFB024!#REF!</definedName>
    <definedName name="Excel_BuiltIn_Print_Titles_7_51">#REF!</definedName>
    <definedName name="Excel_BuiltIn_Print_Titles_8" localSheetId="2">#REF!</definedName>
    <definedName name="Excel_BuiltIn_Print_Titles_8">#REF!</definedName>
    <definedName name="Excel_BuiltIn_Print_Titles_8_51">#REF!</definedName>
    <definedName name="Excel_BuiltIn_Print_Titles_9" localSheetId="1">[97]PAJ825!#REF!</definedName>
    <definedName name="Excel_BuiltIn_Print_Titles_9" localSheetId="2">[33]PAJ825!#REF!</definedName>
    <definedName name="Excel_BuiltIn_Print_Titles_9">[33]PAJ825!#REF!</definedName>
    <definedName name="Excel_BuiltIn_Print_Titles_9_51">#REF!</definedName>
    <definedName name="EXCROC" localSheetId="1">'[114]Análisis de precios'!$H$52</definedName>
    <definedName name="EXCROC">'[115]Análisis de precios'!$H$52</definedName>
    <definedName name="Experiencia1">#REF!</definedName>
    <definedName name="Experiencia2">#REF!</definedName>
    <definedName name="Experiencia3">#REF!</definedName>
    <definedName name="ExtensionCoordinador">#REF!</definedName>
    <definedName name="Extra_Pay">#REF!</definedName>
    <definedName name="Extracción_IM">#REF!</definedName>
    <definedName name="Extras">'[66]LIQUIDA-NOMINA'!$AH$4</definedName>
    <definedName name="F._INGRESO">#REF!</definedName>
    <definedName name="F._RETIRO">#REF!</definedName>
    <definedName name="F.L">#REF!</definedName>
    <definedName name="fa">#REF!</definedName>
    <definedName name="FABI">Scheduled_Payment+Extra_Payment</definedName>
    <definedName name="FABIAN">#N/A</definedName>
    <definedName name="FAC" hidden="1">#REF!</definedName>
    <definedName name="FAC_PRU">#REF!</definedName>
    <definedName name="Facilidades">#REF!</definedName>
    <definedName name="factor">#REF!</definedName>
    <definedName name="FACTURADO" localSheetId="1">'[116]Itemes Renovación'!#REF!</definedName>
    <definedName name="FACTURADO">'[117]Itemes Renovación'!#REF!</definedName>
    <definedName name="FareWellStmnt">[79]!FareWellStmnt</definedName>
    <definedName name="FaseProyecto">#REF!</definedName>
    <definedName name="fb">#REF!</definedName>
    <definedName name="fd" localSheetId="1">'[80]A. P. U.'!#REF!</definedName>
    <definedName name="FD" localSheetId="2">'APU 1'!ERR</definedName>
    <definedName name="FD">[0]!ERR</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1">[87]Datos!$B$5</definedName>
    <definedName name="Fecha">[118]Tablas!$B$1:$B$65536</definedName>
    <definedName name="FechaInicio">[66]CONTRATO!$E$10</definedName>
    <definedName name="FechaTermina">[66]CONTRATO!$E$11</definedName>
    <definedName name="FechaTerminacion">#REF!</definedName>
    <definedName name="fer" localSheetId="2">'[61]Res-Accide-10'!#REF!</definedName>
    <definedName name="fer">'[61]Res-Accide-10'!#REF!</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 localSheetId="1">#REF!</definedName>
    <definedName name="ff" localSheetId="2">'APU 1'!ERR</definedName>
    <definedName name="ff">[0]!ERR</definedName>
    <definedName name="ff_10">NA()</definedName>
    <definedName name="ff_3">NA()</definedName>
    <definedName name="ff_4">NA()</definedName>
    <definedName name="ff_5">NA()</definedName>
    <definedName name="ff_6">NA()</definedName>
    <definedName name="ff_7">NA()</definedName>
    <definedName name="ff_8">NA()</definedName>
    <definedName name="ff_9">NA()</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 hidden="1">#REF!</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1">#REF!</definedName>
    <definedName name="fg" localSheetId="2">'APU 1'!ERR</definedName>
    <definedName name="fg">[0]!ERR</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'[119]7422CW00'!#REF!</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#REF!</definedName>
    <definedName name="FINANCIACION" localSheetId="1">AIU!err</definedName>
    <definedName name="FINANCIACION" localSheetId="2">'APU 1'!ERR</definedName>
    <definedName name="FINANCIACION">[0]!ERR</definedName>
    <definedName name="FINANCIACION_10">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ePrint">[79]!FinePrint</definedName>
    <definedName name="fk">#REF!</definedName>
    <definedName name="flq">#REF!</definedName>
    <definedName name="fm" localSheetId="1">#REF!</definedName>
    <definedName name="FM">1.18</definedName>
    <definedName name="fnic">[86]Hoja1!$C$13</definedName>
    <definedName name="FO">1.32</definedName>
    <definedName name="FORDESCR">'[4]7422CW00'!#REF!</definedName>
    <definedName name="FORM_C3">[120]Hoja1!$A$33:$N$51</definedName>
    <definedName name="FORMOLT">'[4]7422CW00'!#REF!</definedName>
    <definedName name="formularioCantidades">#REF!</definedName>
    <definedName name="FORSHE">'[4]7422CW00'!#REF!</definedName>
    <definedName name="FORUNMIS">'[4]7422CW00'!#REF!</definedName>
    <definedName name="FR">1.15</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01_10">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u" localSheetId="1">#REF!</definedName>
    <definedName name="fu" localSheetId="2">'APU 1'!ERR</definedName>
    <definedName name="fu">[0]!ERR</definedName>
    <definedName name="Fub">[121]Cálculo!$B$36</definedName>
    <definedName name="Full_Print">#REF!</definedName>
    <definedName name="Fup">[121]Cálculo!$B$38</definedName>
    <definedName name="fv">#REF!</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Fyp">[121]Cálculo!$B$37</definedName>
    <definedName name="G">#REF!</definedName>
    <definedName name="G.Eg">#REF!</definedName>
    <definedName name="G.Em">#REF!</definedName>
    <definedName name="G.Eo">#REF!</definedName>
    <definedName name="G.Ew">#REF!</definedName>
    <definedName name="G_C1">[15]Tablas!#REF!</definedName>
    <definedName name="G_C10">[15]Tablas!#REF!</definedName>
    <definedName name="G_C11">[15]Tablas!#REF!</definedName>
    <definedName name="G_C12">[15]Tablas!#REF!</definedName>
    <definedName name="G_C13">[15]Tablas!#REF!</definedName>
    <definedName name="G_C14">[15]Tablas!#REF!</definedName>
    <definedName name="G_C15">[15]Tablas!#REF!</definedName>
    <definedName name="G_C16">[15]Tablas!#REF!</definedName>
    <definedName name="G_C17">[15]Tablas!#REF!</definedName>
    <definedName name="G_C18">[15]Tablas!#REF!</definedName>
    <definedName name="G_C19">[15]Tablas!#REF!</definedName>
    <definedName name="G_C2">[15]Tablas!#REF!</definedName>
    <definedName name="G_C20">[15]Tablas!#REF!</definedName>
    <definedName name="G_C21">[15]Tablas!#REF!</definedName>
    <definedName name="G_C22">[15]Tablas!#REF!</definedName>
    <definedName name="G_C3">[15]Tablas!#REF!</definedName>
    <definedName name="G_C4">[15]Tablas!#REF!</definedName>
    <definedName name="G_C5">[15]Tablas!#REF!</definedName>
    <definedName name="G_C6">[15]Tablas!#REF!</definedName>
    <definedName name="G_C7">[15]Tablas!#REF!</definedName>
    <definedName name="G_C8">[15]Tablas!#REF!</definedName>
    <definedName name="G_C9">[15]Tablas!#REF!</definedName>
    <definedName name="G1_">#REF!</definedName>
    <definedName name="ga">#REF!</definedName>
    <definedName name="GAJ" localSheetId="2">#REF!</definedName>
    <definedName name="GAJ">#REF!</definedName>
    <definedName name="GAS">[15]Tablas!#REF!</definedName>
    <definedName name="gb">#REF!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[14]Tablas!#REF!</definedName>
    <definedName name="GCI">[15]Tablas!#REF!</definedName>
    <definedName name="GCN">[15]Tablas!#REF!</definedName>
    <definedName name="GCP">[15]Tablas!#REF!</definedName>
    <definedName name="gd">#REF!</definedName>
    <definedName name="gddfgdfgdf">#REF!</definedName>
    <definedName name="gdj">#REF!</definedName>
    <definedName name="GDN">[15]Tablas!#REF!</definedName>
    <definedName name="GDR">[15]Tablas!#REF!</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[15]Tablas!#REF!</definedName>
    <definedName name="GEA1_1">[15]Tablas!#REF!</definedName>
    <definedName name="GEA1_1_1">[15]Tablas!#REF!</definedName>
    <definedName name="GEA1_1_10">[15]Tablas!#REF!</definedName>
    <definedName name="GEA1_1_2">[15]Tablas!#REF!</definedName>
    <definedName name="GEA1_1_3">[15]Tablas!#REF!</definedName>
    <definedName name="GEA1_1_4">[15]Tablas!#REF!</definedName>
    <definedName name="GEA1_1_5">[15]Tablas!#REF!</definedName>
    <definedName name="GEA1_1_6">[15]Tablas!#REF!</definedName>
    <definedName name="GEA1_1_7">[15]Tablas!#REF!</definedName>
    <definedName name="GEA1_1_8">[15]Tablas!#REF!</definedName>
    <definedName name="GEA1_1_9">[15]Tablas!#REF!</definedName>
    <definedName name="GEA1_2">[15]Tablas!#REF!</definedName>
    <definedName name="GEA1_3">[15]Tablas!#REF!</definedName>
    <definedName name="GEA1_4">[15]Tablas!#REF!</definedName>
    <definedName name="GEC">[15]Tablas!#REF!</definedName>
    <definedName name="GEC_ON_DAPIAY">#REF!</definedName>
    <definedName name="GEC_ON_GER">#REF!</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[66]EMPRESA!$F$12</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[15]Tablas!#REF!</definedName>
    <definedName name="gft">#REF!</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1">AIU!err</definedName>
    <definedName name="GGG" localSheetId="2">'APU 1'!ERR</definedName>
    <definedName name="GGG">[0]!ERR</definedName>
    <definedName name="GGG_10">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'[119]7422CW00'!#REF!</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hu">#REF!</definedName>
    <definedName name="GI">MATCH(0.01,[0]!End_Bal,-1)+1</definedName>
    <definedName name="gj">#REF!</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[15]Tablas!#REF!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[15]Tablas!#REF!</definedName>
    <definedName name="gp">#REF!</definedName>
    <definedName name="GPO">[15]Tablas!#REF!</definedName>
    <definedName name="GPR">[15]Tablas!#REF!</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VILLA">[64]MATERIALES!$D$3</definedName>
    <definedName name="GRC">[15]Tablas!#REF!</definedName>
    <definedName name="GRC_ON_ASO">[15]Tablas!#REF!</definedName>
    <definedName name="GRC_ON_DAPIAY">#REF!</definedName>
    <definedName name="GRC_ON_GER">#REF!</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l">#REF!</definedName>
    <definedName name="GRM">[15]Tablas!#REF!</definedName>
    <definedName name="GRM_ON_DMARES">#REF!</definedName>
    <definedName name="GRM_ON_DRIO">#REF!</definedName>
    <definedName name="GRN">[15]Tablas!#REF!</definedName>
    <definedName name="GRN_ON_ASO">[15]Tablas!#REF!</definedName>
    <definedName name="GRN_ON_DIREC">#REF!</definedName>
    <definedName name="GRS">[15]Tablas!#REF!</definedName>
    <definedName name="GRS_ON_ASO">[15]Tablas!#REF!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[86]Hoja1!$F$6</definedName>
    <definedName name="grupo4">[86]Hoja1!$F$7</definedName>
    <definedName name="grupo5">[86]Hoja1!$F$10</definedName>
    <definedName name="grupo6">[86]Hoja1!$F$11</definedName>
    <definedName name="grupo7">[86]Hoja1!$F$12</definedName>
    <definedName name="grupo8">[86]Hoja1!$F$13</definedName>
    <definedName name="grupo9">[86]Hoja1!$F$14</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1">[122]BASE!$C$4:$H$255</definedName>
    <definedName name="GT">[123]BASE!$C$4:$H$255</definedName>
    <definedName name="GTC">[15]Tablas!#REF!</definedName>
    <definedName name="gte" localSheetId="1">#REF!</definedName>
    <definedName name="GTE">[15]Tablas!#REF!</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[15]Tablas!#REF!</definedName>
    <definedName name="GTRE" localSheetId="2">#REF!</definedName>
    <definedName name="GTRE">#REF!</definedName>
    <definedName name="gy">#REF!</definedName>
    <definedName name="h" localSheetId="1">[96]perfil!$AG$10:$AG$111</definedName>
    <definedName name="h">#REF!</definedName>
    <definedName name="H_pump">#REF!</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#REF!</definedName>
    <definedName name="hab___viv">[96]Sanitario!$AC$6:$AD$6</definedName>
    <definedName name="Hazards">#REF!</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[86]Datos!$D$8</definedName>
    <definedName name="hen">[86]Datos!$D$9</definedName>
    <definedName name="hernan">'[124]Itemes Renovación'!#REF!</definedName>
    <definedName name="HERRERO">#REF!</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1">#REF!</definedName>
    <definedName name="hh" localSheetId="2">'APU 1'!ERR</definedName>
    <definedName name="hh">[0]!ERR</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'[24]Interc de Hidr.'!$E$1:$E$65536</definedName>
    <definedName name="HIDE1">[72]steel!$F$7:$J$7</definedName>
    <definedName name="hj">#REF!</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1">AIU!err</definedName>
    <definedName name="HK" localSheetId="2">'APU 1'!ERR</definedName>
    <definedName name="HK">[0]!ERR</definedName>
    <definedName name="hl">#REF!</definedName>
    <definedName name="HM">#REF!</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 localSheetId="2">#REF!</definedName>
    <definedName name="HOJA1">#REF!</definedName>
    <definedName name="horat" localSheetId="1">'[125]Itemes Renovación'!#REF!</definedName>
    <definedName name="horat">'[24]Itemes Renovación'!#REF!</definedName>
    <definedName name="horat2">'[126]Itemes Renovación'!#REF!</definedName>
    <definedName name="Hornos">#REF!</definedName>
    <definedName name="hp">#REF!</definedName>
    <definedName name="HP_stg_Hz">#REF!</definedName>
    <definedName name="hqi">#REF!</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[86]Datos!$D$7</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[86]Hoja1!$C$17</definedName>
    <definedName name="icbf">[86]Hoja1!$C$15</definedName>
    <definedName name="Icct">#REF!</definedName>
    <definedName name="ICP">[15]Tablas!#REF!</definedName>
    <definedName name="ICP1_1">[15]Tablas!#REF!</definedName>
    <definedName name="ICP1_1_1">[15]Tablas!#REF!</definedName>
    <definedName name="ICP1_1_2">[15]Tablas!#REF!</definedName>
    <definedName name="ICP1_1_3">[15]Tablas!#REF!</definedName>
    <definedName name="ICP1_1_4">[15]Tablas!#REF!</definedName>
    <definedName name="ICP1_2">[15]Tablas!#REF!</definedName>
    <definedName name="ICP1_3">[15]Tablas!#REF!</definedName>
    <definedName name="ICP1_4">[15]Tablas!#REF!</definedName>
    <definedName name="id" localSheetId="1">#REF!</definedName>
    <definedName name="ID" localSheetId="2">'APU 1'!ERR</definedName>
    <definedName name="ID">[0]!ERR</definedName>
    <definedName name="IF" localSheetId="1">'[80]A. P. U.'!#REF!</definedName>
    <definedName name="IF" localSheetId="2">'[81]A. P. U.'!#REF!</definedName>
    <definedName name="IF">'[81]A. P. U.'!#REF!</definedName>
    <definedName name="Ig">#REF!</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'[127]1'!$N$41</definedName>
    <definedName name="IMP" localSheetId="1">[36]otros!$C$3</definedName>
    <definedName name="IMP">[37]otros!$C$3</definedName>
    <definedName name="IMPRESSION">#REF!</definedName>
    <definedName name="imprevistos">[46]DATOS!$B$17</definedName>
    <definedName name="imprimir">#REF!</definedName>
    <definedName name="IMPTOS">#REF!</definedName>
    <definedName name="IMPTOS1">#REF!</definedName>
    <definedName name="INC">#REF!</definedName>
    <definedName name="INCR._PRODC.">#REF!</definedName>
    <definedName name="IND">[128]items!$C$4:$J$247</definedName>
    <definedName name="INDI">[129]Indice!$1:$1048576</definedName>
    <definedName name="INDICE" localSheetId="2">#REF!</definedName>
    <definedName name="INDICE">#REF!</definedName>
    <definedName name="ÍNDICE">[76]Hoja1!$A$35:$D$129</definedName>
    <definedName name="inf" localSheetId="2">#REF!</definedName>
    <definedName name="inf">#REF!</definedName>
    <definedName name="INFG">#REF!</definedName>
    <definedName name="INFORME">[130]TABLAS!$A$1:$A$65536</definedName>
    <definedName name="Informe_semanal">#REF!</definedName>
    <definedName name="INGENIERIA1" hidden="1">#REF!</definedName>
    <definedName name="INGENIERIA11" hidden="1">#REF!</definedName>
    <definedName name="iniciales">'[42]Reservas de Petróleo'!$A$2,'[42]Reservas de Petróleo'!$A$1,'[42]Reservas de Petróleo'!$D$4,'[42]Reservas de Petróleo'!$D$1:$D$65536</definedName>
    <definedName name="Inicio" localSheetId="1">[56]BASES!$E$26</definedName>
    <definedName name="Inicio">[57]BASES!$E$26</definedName>
    <definedName name="inme">#REF!</definedName>
    <definedName name="INPU">#REF!</definedName>
    <definedName name="INPUT">'[4]7422CW00'!#REF!</definedName>
    <definedName name="INSU">[131]INSUMOS!$A$1:$E$65536</definedName>
    <definedName name="Insumos_auxiliares" localSheetId="1">[132]Insumos!#REF!</definedName>
    <definedName name="Insumos_auxiliares" localSheetId="2">[133]Insumos!#REF!</definedName>
    <definedName name="Insumos_auxiliares">[133]Insumos!#REF!</definedName>
    <definedName name="Insumos_basicos" localSheetId="2">#REF!</definedName>
    <definedName name="Insumos_basicos">#REF!</definedName>
    <definedName name="Int">#REF!</definedName>
    <definedName name="InTap">[24]Interc.tapones!$E$1:$E$65536</definedName>
    <definedName name="INTER">[113]Hoja3!$F$7:$F$9</definedName>
    <definedName name="Intercambiadores">#REF!</definedName>
    <definedName name="Interest_Rate">#REF!</definedName>
    <definedName name="INTERMEDIA_I">#REF!</definedName>
    <definedName name="Interventor">[66]CONTRATO!$E$12</definedName>
    <definedName name="IntVal">'[24]Interc.válv.'!$E$1:$E$65536</definedName>
    <definedName name="INV">#REF!</definedName>
    <definedName name="INV_11" localSheetId="1">'[134]PR 1'!$A$2:$N$655</definedName>
    <definedName name="INV_11">'[135]PR 1'!$A$2:$N$655</definedName>
    <definedName name="INV_Payments">[79]!INV_Payments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1">AIU!err</definedName>
    <definedName name="IOUHH" localSheetId="2">'APU 1'!ERR</definedName>
    <definedName name="IOUHH">[0]!ERR</definedName>
    <definedName name="IP">#REF!</definedName>
    <definedName name="ir">#REF!</definedName>
    <definedName name="irng" hidden="1">#REF!</definedName>
    <definedName name="Iss">'[66]LIQUIDA-NOMINA'!$AT$4</definedName>
    <definedName name="issafp">[86]Hoja1!$C$19</definedName>
    <definedName name="isscs">[86]Hoja1!$C$21</definedName>
    <definedName name="isseps">[86]Hoja1!$C$20</definedName>
    <definedName name="it.">#REF!</definedName>
    <definedName name="ITEM" localSheetId="1">[136]BASE!$C$4:$H$268</definedName>
    <definedName name="ITEM">[123]BASE!$C$4:$H$255</definedName>
    <definedName name="ITEM1" localSheetId="2">#REF!</definedName>
    <definedName name="ITEM1">#REF!</definedName>
    <definedName name="ITEM1_133">#REF!</definedName>
    <definedName name="ITEM1_149">#REF!</definedName>
    <definedName name="ITEM1_186">#REF!</definedName>
    <definedName name="ITEM1_187">#REF!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16">#REF!</definedName>
    <definedName name="ITEM2" localSheetId="2">#REF!</definedName>
    <definedName name="ITEM2">#REF!</definedName>
    <definedName name="ITEM2_133">#REF!</definedName>
    <definedName name="ITEM2_149">#REF!</definedName>
    <definedName name="ITEM2_186">#REF!</definedName>
    <definedName name="ITEM2_187">#REF!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_133">#REF!</definedName>
    <definedName name="ITEM3_149">#REF!</definedName>
    <definedName name="ITEM3_186">#REF!</definedName>
    <definedName name="ITEM3_187">#REF!</definedName>
    <definedName name="item310" localSheetId="2">#REF!</definedName>
    <definedName name="item310">#REF!</definedName>
    <definedName name="ITEM32">#REF!</definedName>
    <definedName name="item320.2" localSheetId="2">#REF!</definedName>
    <definedName name="item320.2">#REF!</definedName>
    <definedName name="item330.1" localSheetId="2">#REF!</definedName>
    <definedName name="item330.1">#REF!</definedName>
    <definedName name="ITEM4">#REF!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tems">[46]ITEMS!$B$6:$B$176</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2">#REF!</definedName>
    <definedName name="IVA">#REF!</definedName>
    <definedName name="iwjer">#REF!</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IZQ">[101]DIST!$G$7:$H$2413</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f">Scheduled_Payment+Extra_Payment</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2">'APU 1'!ERR</definedName>
    <definedName name="jj">[0]!ERR</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 hidden="1">{"SUMINISTRO E INSTALACIÓN CANALETAS L=7.50"}</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2">#REF!</definedName>
    <definedName name="jkl">#REF!</definedName>
    <definedName name="jn">#REF!</definedName>
    <definedName name="jñ">#REF!</definedName>
    <definedName name="jo">#REF!</definedName>
    <definedName name="JOHNNY" localSheetId="1">AIU!err</definedName>
    <definedName name="JOHNNY" localSheetId="2">'APU 1'!ERR</definedName>
    <definedName name="JOHNNY">[0]!ERR</definedName>
    <definedName name="JOHNNY_10">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f">#REF!</definedName>
    <definedName name="kh">#REF!</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1">#REF!</definedName>
    <definedName name="kl" localSheetId="2">'APU 1'!ERR</definedName>
    <definedName name="kl">[0]!ERR</definedName>
    <definedName name="klklk" localSheetId="2">#REF!</definedName>
    <definedName name="klklk">#REF!</definedName>
    <definedName name="km">#REF!</definedName>
    <definedName name="kñy">#REF!</definedName>
    <definedName name="ko">[137]items!$C$4:$J$247</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o">'[138]Itemes Renovación'!#REF!</definedName>
    <definedName name="Libro1_Hoja1_Lista">[139]LISTADO!#REF!</definedName>
    <definedName name="LICITACION" localSheetId="2">#REF!</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NEA" localSheetId="1">[46]DATOS!$B$16</definedName>
    <definedName name="LINEA" localSheetId="2">[140]CONT_ADI!#REF!</definedName>
    <definedName name="LINEA">[140]CONT_ADI!#REF!</definedName>
    <definedName name="ListaCantidad">#REF!</definedName>
    <definedName name="Listado">#REF!</definedName>
    <definedName name="Listado1">#REF!</definedName>
    <definedName name="LISTADO3" hidden="1">#REF!</definedName>
    <definedName name="ListaItem">#REF!</definedName>
    <definedName name="ListaUni" localSheetId="1">[141]TOTALES!$D$7:$D$654</definedName>
    <definedName name="ListaUni">[142]TOTALES!$D$7:$D$654</definedName>
    <definedName name="listequi">#REF!</definedName>
    <definedName name="listmat">#REF!</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1">#REF!</definedName>
    <definedName name="LL" hidden="1">{#N/A,#N/A,FALSE,"orthoflow";#N/A,#N/A,FALSE,"Miscelaneos";#N/A,#N/A,FALSE,"Instrumentacio";#N/A,#N/A,FALSE,"Electrico";#N/A,#N/A,FALSE,"Valv. Seguridad"}</definedName>
    <definedName name="llam">#REF!</definedName>
    <definedName name="LLL" localSheetId="1">[143]tub!$C$1:$J$39</definedName>
    <definedName name="LLL">[143]tub!$C$1:$J$39</definedName>
    <definedName name="LLLL">#REF!</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ÑP">#REF!</definedName>
    <definedName name="Loan_Amount">#REF!</definedName>
    <definedName name="Loan_Start">#REF!</definedName>
    <definedName name="Loan_Years">#REF!</definedName>
    <definedName name="LOCA" localSheetId="1">[49]!absc</definedName>
    <definedName name="LOCA">[40]!absc</definedName>
    <definedName name="LOCA1" localSheetId="1">[49]!absc</definedName>
    <definedName name="LOCA1">[62]!absc</definedName>
    <definedName name="LOCALIZACION_Y_REPLANTEO" localSheetId="2">#REF!</definedName>
    <definedName name="LOCALIZACION_Y_REPLANTEO">#REF!</definedName>
    <definedName name="LOCALIZACIÓN_Y_REPLANTEO._ESTRUCTURAS">[144]INDICE!#REF!</definedName>
    <definedName name="LOCAT1999" hidden="1">{"SUMINISTRO E INSTALACIÓN CANALETAS L=7.50"}</definedName>
    <definedName name="LOGO" localSheetId="1">AIU!err</definedName>
    <definedName name="LOGO" localSheetId="2">'APU 1'!ERR</definedName>
    <definedName name="LOGO">[0]!ERR</definedName>
    <definedName name="LOGO_10">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I">#REF!</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IF(COUNT([145]GENERAL!$A$8)=0,0,ABS([145]GENERAL!$A$8))</definedName>
    <definedName name="LOPE">#REF!</definedName>
    <definedName name="lp">#REF!</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sttros">#REF!</definedName>
    <definedName name="lt">#REF!</definedName>
    <definedName name="LUCY">#N/A</definedName>
    <definedName name="lun" localSheetId="2">'[61]Res-Accide-10'!#REF!</definedName>
    <definedName name="lun">'[61]Res-Accide-10'!#REF!</definedName>
    <definedName name="lv">#REF!</definedName>
    <definedName name="m" localSheetId="1">Scheduled_Payment+Extra_Payment</definedName>
    <definedName name="m">#REF!</definedName>
    <definedName name="MA" localSheetId="2">'[61]Res-Accide-10'!#REF!</definedName>
    <definedName name="MA">'[61]Res-Accide-10'!#REF!</definedName>
    <definedName name="MACR">#REF!</definedName>
    <definedName name="MACRDEL">'[4]7422CW00'!#REF!</definedName>
    <definedName name="Macroactividad">#REF!</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L">'[146]Estado Resumen'!#REF!&lt;2.5</definedName>
    <definedName name="MALO">'[147]ESTADO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Obra">[148]Insum!$A$104:$E$116</definedName>
    <definedName name="MANUAL">#REF!</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QUINAR" localSheetId="1">[83]Insum!$A$68:$H$98</definedName>
    <definedName name="MAQUINAR" localSheetId="2">[83]Insum!$A$68:$H$98</definedName>
    <definedName name="MAQUINAR">[84]Insum!$A$68:$H$98</definedName>
    <definedName name="Maquinaria">[148]Insum!$A$76:$E$99</definedName>
    <definedName name="mar" localSheetId="2">'[61]Res-Accide-10'!#REF!</definedName>
    <definedName name="mar">'[61]Res-Accide-10'!#REF!</definedName>
    <definedName name="MARCO_H">#REF!</definedName>
    <definedName name="marina">'[149]Informe Semanal 1'!#REF!</definedName>
    <definedName name="MARTA">IF(Loan_Amount*Interest_Rate*Loan_Years*Loan_Start&gt;0,1,0)</definedName>
    <definedName name="MARTHA">[46]DATOS!$A$9</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[24]MATERIALES!$1:$1048576</definedName>
    <definedName name="mater">'[46]precios-básicos2002'!$C$59:$C$127</definedName>
    <definedName name="MATERIAL">'[110]TABLA MATERIALES'!$A$3:$D$654</definedName>
    <definedName name="materiales" localSheetId="1">'[46]precios-básicos2002'!$C$59:$E$127</definedName>
    <definedName name="materiales">[109]materiales!$A$7:$A$1317</definedName>
    <definedName name="materiales1">#REF!</definedName>
    <definedName name="MaterialTub">#REF!</definedName>
    <definedName name="MATRIZ">#REF!</definedName>
    <definedName name="MATRIZ_DE_DATOS">#REF!</definedName>
    <definedName name="MATRIZRICS">'[150]RICS NUEVA HOJA DIARIA'!$A$1:$AB$42</definedName>
    <definedName name="MAX">[151]INDICE!$1:$1048576</definedName>
    <definedName name="MCCs">#REF!</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o">'[46]precios-básicos2002'!$C$131:$C$140</definedName>
    <definedName name="mediah_reposo_comida">'[152]CCP,LEYES, Y DEC.'!#REF!</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 localSheetId="1">[103]PRESUPUESTO!$C$13</definedName>
    <definedName name="MES">[37]PRESUPUESTO!$C$13</definedName>
    <definedName name="MesCotiz">'[13]LIQ-NOM'!$H$3</definedName>
    <definedName name="MesCotizacion">'[66]LIQUIDA-NOMINA'!$H$3</definedName>
    <definedName name="MESES" localSheetId="2">#REF!</definedName>
    <definedName name="MESES">#REF!</definedName>
    <definedName name="MesesMora">'[13]LIQ-NOM'!$I$3</definedName>
    <definedName name="Meta1">#REF!</definedName>
    <definedName name="Meta2">#REF!</definedName>
    <definedName name="Meta3">#REF!</definedName>
    <definedName name="mf">#REF!</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O">[153]INDICE!$1:$1048576</definedName>
    <definedName name="mjh">#REF!</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bra">'[46]precios-básicos2002'!$C$131:$E$140</definedName>
    <definedName name="MOD">#REF!</definedName>
    <definedName name="MODIVejec" localSheetId="1" hidden="1">{#N/A,#N/A,FALSE,"Hoja1";#N/A,#N/A,FALSE,"Hoja2"}</definedName>
    <definedName name="MODIVejec" hidden="1">{#N/A,#N/A,FALSE,"Hoja1";#N/A,#N/A,FALSE,"Hoja2"}</definedName>
    <definedName name="Módulo3.anexo1">[12]!Módulo3.anexo1</definedName>
    <definedName name="Módulo3.anexo10">[12]!Módulo3.anexo10</definedName>
    <definedName name="Módulo3.anexo11">[12]!Módulo3.anexo11</definedName>
    <definedName name="Módulo3.anexo12">[12]!Módulo3.anexo12</definedName>
    <definedName name="Módulo3.anexo3">[12]!Módulo3.anexo3</definedName>
    <definedName name="Módulo3.anexo4">[12]!Módulo3.anexo4</definedName>
    <definedName name="Módulo3.anexo5">[12]!Módulo3.anexo5</definedName>
    <definedName name="Módulo3.anexo6">[12]!Módulo3.anexo6</definedName>
    <definedName name="Módulo8.anexo16">[12]!Módulo8.anexo16</definedName>
    <definedName name="MOE" localSheetId="1" hidden="1">{#N/A,#N/A,FALSE,"Hoja1";#N/A,#N/A,FALSE,"Hoja2"}</definedName>
    <definedName name="MOE" hidden="1">{#N/A,#N/A,FALSE,"Hoja1";#N/A,#N/A,FALSE,"Hoja2"}</definedName>
    <definedName name="MONEDA">[154]Tablas!$AO$6:$AO$7</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[13]EMPRESA!$I$29</definedName>
    <definedName name="MORON">#REF!</definedName>
    <definedName name="mr">#REF!</definedName>
    <definedName name="MRLART">[3]STRSUMM0!#REF!</definedName>
    <definedName name="MRSUPDET">[72]steel!#REF!</definedName>
    <definedName name="Mtz_Avance">#REF!</definedName>
    <definedName name="Mv">#REF!</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ada">[79]!Nada</definedName>
    <definedName name="Nafta_2">'[155] ASR+Nafta'!$K$19:$AS$19</definedName>
    <definedName name="Nafta2">'[155] ASR+Nafta'!$K$19:$AS$19</definedName>
    <definedName name="Nafta3">'[155]Todos+Nafta'!$K$19:$AS$19</definedName>
    <definedName name="nb">#REF!</definedName>
    <definedName name="nbv">#REF!</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#REF!</definedName>
    <definedName name="NHG">#REF!</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t">[66]EMPRESA!$F$8</definedName>
    <definedName name="NJH">#REF!</definedName>
    <definedName name="nm">#REF!</definedName>
    <definedName name="Nmax">#REF!</definedName>
    <definedName name="nmdlf">#REF!</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203bbb" hidden="1">{"SUMINISTRO E INSTALACIÓN CANALETAS L=7.50"}</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1">AIU!err</definedName>
    <definedName name="NO" localSheetId="2">'APU 1'!ERR</definedName>
    <definedName name="NO">[0]!ERR</definedName>
    <definedName name="NO_10">NA()</definedName>
    <definedName name="NO_3">NA()</definedName>
    <definedName name="NO_4">NA()</definedName>
    <definedName name="NO_5">NA()</definedName>
    <definedName name="NO_6">NA()</definedName>
    <definedName name="NO_7">NA()</definedName>
    <definedName name="NO_8">NA()</definedName>
    <definedName name="NO_9">NA()</definedName>
    <definedName name="No_desarrolladas">'[42]Reservas de Petróleo'!$A$2,'[42]Reservas de Petróleo'!$A$1,'[42]Reservas de Petróleo'!$D$4,'[42]Reservas de Petróleo'!$G$1:$G$65536</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 localSheetId="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#REF!</definedName>
    <definedName name="NPAGE">[3]STRSUMM0!#REF!</definedName>
    <definedName name="nr">#REF!</definedName>
    <definedName name="nt">#REF!</definedName>
    <definedName name="NUEVO" localSheetId="2">#REF!</definedName>
    <definedName name="NUEVO">#REF!</definedName>
    <definedName name="Num_Pmt_Per_Year">#REF!</definedName>
    <definedName name="Number_of_Payments" localSheetId="1">MATCH(0.01,End_Bal,-1)+1</definedName>
    <definedName name="Number_of_Payments">MATCH(0.01,End_Bal,-1)+1</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#REF!</definedName>
    <definedName name="o">'[156]APU Expo Terrestre'!$J$10</definedName>
    <definedName name="º1" localSheetId="2">#REF!</definedName>
    <definedName name="º1">#REF!</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 localSheetId="1">[103]PRESUPUESTO!$C$10</definedName>
    <definedName name="OBJ">[37]PRESUPUESTO!$C$10</definedName>
    <definedName name="ObjetivoProyecto">#REF!</definedName>
    <definedName name="Objeto">'[87]Datos básicos'!$B$4</definedName>
    <definedName name="Obra" localSheetId="2">#REF!</definedName>
    <definedName name="Obra">#REF!</definedName>
    <definedName name="obras" hidden="1">#REF!</definedName>
    <definedName name="obras1" localSheetId="1">DATE(YEAR([157]!Loan_Start),MONTH([157]!Loan_Start)+Payment_Number,DAY([157]!Loan_Start))</definedName>
    <definedName name="obras1">DATE(YEAR([157]!Loan_Start),MONTH([157]!Loan_Start)+Payment_Number,DAY([157]!Loan_Start))</definedName>
    <definedName name="obras11" hidden="1">#REF!</definedName>
    <definedName name="obras111" localSheetId="1">DATE(YEAR([158]!Loan_Start),MONTH([158]!Loan_Start)+Payment_Number,DAY([158]!Loan_Start))</definedName>
    <definedName name="obras111">DATE(YEAR([158]!Loan_Start),MONTH([158]!Loan_Start)+Payment_Number,DAY([158]!Loan_Start))</definedName>
    <definedName name="OCD">[15]Tablas!#REF!</definedName>
    <definedName name="OCD1_1">[15]Tablas!#REF!</definedName>
    <definedName name="OCD1_1_1">[15]Tablas!#REF!</definedName>
    <definedName name="OCI">[15]Tablas!#REF!</definedName>
    <definedName name="OCI1_1">[15]Tablas!#REF!</definedName>
    <definedName name="OCI1_1_1">[15]Tablas!#REF!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1"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 localSheetId="1">'[108]Formato Presupuesto Consultoria'!$Z$1058:$AA$1111</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[9]INST!#REF!</definedName>
    <definedName name="os">#REF!</definedName>
    <definedName name="OTR">[159]Otros!#REF!</definedName>
    <definedName name="OTRO">[24]OTROS!$1:$1048576</definedName>
    <definedName name="otros" localSheetId="1">[160]otros!$A$6:$A$1235</definedName>
    <definedName name="otros">[109]otros!$A$6:$A$1235</definedName>
    <definedName name="OTROS1">#REF!</definedName>
    <definedName name="OUT">#REF!</definedName>
    <definedName name="P">#REF!</definedName>
    <definedName name="P_1">#N/A</definedName>
    <definedName name="P_2">'[2]CUAD-DIURNA'!#REF!</definedName>
    <definedName name="P_Yacimiento">#REF!</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ge">#REF!</definedName>
    <definedName name="Page____1____of____2">#REF!</definedName>
    <definedName name="Parametro_Peso">[89]Tablas!$A$1:$A$65536</definedName>
    <definedName name="PATIOS">[161]INDICE!$A$9:$G$290</definedName>
    <definedName name="pav">#REF!</definedName>
    <definedName name="Pay_Date">#REF!</definedName>
    <definedName name="Pay_Num">#REF!</definedName>
    <definedName name="Payment_Date" localSheetId="1">DATE(YEAR(Loan_Start),MONTH(Loan_Start)+Payment_Number,DAY(Loan_Start))</definedName>
    <definedName name="Payment_Date">DATE(YEAR(Loan_Start),MONTH(Loan_Start)+Payment_Number,DAY(Loan_Start))</definedName>
    <definedName name="Payment_Date1" localSheetId="1">DATE(YEAR([158]!Loan_Start),MONTH([158]!Loan_Start)+Payment_Number,DAY([158]!Loan_Start))</definedName>
    <definedName name="Payment_Date1">DATE(YEAR([158]!Loan_Start),MONTH([158]!Loan_Start)+Payment_Number,DAY([158]!Loan_Start))</definedName>
    <definedName name="Payment_Needed">"Pago necesario"</definedName>
    <definedName name="PAZ">[162]INDICE!$A$3:$F$9</definedName>
    <definedName name="Pb">#REF!</definedName>
    <definedName name="Pd">#REF!</definedName>
    <definedName name="PEPE" localSheetId="1">AIU!err</definedName>
    <definedName name="PEPE" localSheetId="2">'APU 1'!ERR</definedName>
    <definedName name="PEPE">[0]!ERR</definedName>
    <definedName name="periodo" localSheetId="1">#REF!</definedName>
    <definedName name="Periodo">[68]Hoja1!$C$1</definedName>
    <definedName name="PeriodoPago">'[66]LIQUIDA-NOMINA'!$C$4</definedName>
    <definedName name="PeriodoRepago">#REF!</definedName>
    <definedName name="PeriodoRepagoCCP">#REF!</definedName>
    <definedName name="PERRD">#REF!</definedName>
    <definedName name="phed">[86]Hoja1!$C$4</definedName>
    <definedName name="phen">[86]Hoja1!$C$5</definedName>
    <definedName name="PILOTE">#REF!</definedName>
    <definedName name="Pindis">#REF!</definedName>
    <definedName name="pint">'[119]7422CW00'!#REF!</definedName>
    <definedName name="pintura">'[119]7422CW00'!#REF!</definedName>
    <definedName name="pintyura">[163]STRSUMM0!#REF!</definedName>
    <definedName name="PIP">#REF!</definedName>
    <definedName name="Piscinas">#REF!</definedName>
    <definedName name="pk">#REF!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1">[56]BASES!$E$27</definedName>
    <definedName name="Plazo">[57]BASES!$E$27</definedName>
    <definedName name="PlazoAIU" localSheetId="2">#REF!</definedName>
    <definedName name="PlazoAIU">#REF!</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2">#REF!</definedName>
    <definedName name="POCETAS">#REF!</definedName>
    <definedName name="poi">#REF!</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 localSheetId="1">[58]BASES!$E$26</definedName>
    <definedName name="PORCE">[59]BASES!$E$26</definedName>
    <definedName name="Porcentaje">#REF!</definedName>
    <definedName name="PORCENTAJE1">#REF!</definedName>
    <definedName name="PORTADA2">'[164]Hoja 1 '!#REF!</definedName>
    <definedName name="POSICION_PRESUP">[14]Tablas!#REF!</definedName>
    <definedName name="POSICIONES">#REF!</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[89]Tablas!$C$1:$C$65536</definedName>
    <definedName name="pp">#REF!</definedName>
    <definedName name="ppp">#REF!</definedName>
    <definedName name="pppp" localSheetId="1">#REF!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[73]medelo!$D$46</definedName>
    <definedName name="PRE" localSheetId="2">#REF!</definedName>
    <definedName name="PRE">#REF!</definedName>
    <definedName name="PRECIO" localSheetId="1">[136]PRECIOS!$A$5:$M$161</definedName>
    <definedName name="Precio">#REF!</definedName>
    <definedName name="precio2">#REF!</definedName>
    <definedName name="PrecioS">#REF!</definedName>
    <definedName name="PreciosMP">'[165]PRECIOS ACTUALIZADOS FERRASA'!$A$2:$D$1316</definedName>
    <definedName name="PREST" localSheetId="2">#REF!</definedName>
    <definedName name="PREST">#REF!</definedName>
    <definedName name="prestaciones">[46]DATOS!$B$14</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 localSheetId="1">#REF!</definedName>
    <definedName name="PRIMERO">'[149]Informe Semanal 1'!$V$43:$W$43</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1">OFFSET(Full_Print,0,0,Last_Row)</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[86]Hoja1!$C$3</definedName>
    <definedName name="prnf">[86]Hoja1!$C$6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'[108]Formato Presupuesto Consultoria'!$Z$1002:$AA$1039</definedName>
    <definedName name="PrOfic" localSheetId="1">[56]BASES!$B$31</definedName>
    <definedName name="PrOfic">[57]BASES!$B$31</definedName>
    <definedName name="PROG" hidden="1">#REF!</definedName>
    <definedName name="PROGDES">#REF!</definedName>
    <definedName name="Programa">#REF!</definedName>
    <definedName name="programainv" localSheetId="1">AIU!err</definedName>
    <definedName name="programainv" localSheetId="2">'APU 1'!ERR</definedName>
    <definedName name="programainv">[0]!ERR</definedName>
    <definedName name="programainv_10">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onente" localSheetId="2">#REF!</definedName>
    <definedName name="Proponente">#REF!</definedName>
    <definedName name="prueba" localSheetId="1">#REF!</definedName>
    <definedName name="PRUEBA">[166]!absc</definedName>
    <definedName name="prueba1" localSheetId="1">[167]!absc</definedName>
    <definedName name="prueba1">[166]!absc</definedName>
    <definedName name="PRUEBA2" localSheetId="2">#REF!</definedName>
    <definedName name="PRUEBA2">#REF!</definedName>
    <definedName name="PRUEBAS">#REF!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UENTE">[76]Hoja1!$A$2:$A$10</definedName>
    <definedName name="PUENTES">[76]Hoja1!$A$1:$C$10</definedName>
    <definedName name="PW">#REF!</definedName>
    <definedName name="Pwf">'[168]ORITO 02 '!$A$12</definedName>
    <definedName name="Pwf_actual">'[168]ORITO 02 '!$E$6</definedName>
    <definedName name="Pwf_i">[73]medelo!$A$66:$A$83</definedName>
    <definedName name="Pwf_min">'[168]ORITO 02 '!$E$8</definedName>
    <definedName name="Pwfd">#REF!</definedName>
    <definedName name="q" localSheetId="1" hidden="1">{"via1",#N/A,TRUE,"general";"via2",#N/A,TRUE,"general";"via3",#N/A,TRUE,"general"}</definedName>
    <definedName name="Q" localSheetId="2">#REF!</definedName>
    <definedName name="Q">#REF!</definedName>
    <definedName name="Q_actual">'[168]ORITO 02 '!$E$7</definedName>
    <definedName name="Q_BRUTO">#REF!</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[111]TARIF2002!#REF!</definedName>
    <definedName name="QE_TE">[111]TARIF2002!#REF!</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I">[111]TARIF2002!#REF!</definedName>
    <definedName name="QI_TI">[111]TARIF2002!#REF!</definedName>
    <definedName name="Qmax">[73]medelo!$B$63</definedName>
    <definedName name="QN">[111]TARIF2002!#REF!</definedName>
    <definedName name="QN_QI">[111]TARIF2002!#REF!</definedName>
    <definedName name="QNS">[169]TARIF2002!#REF!</definedName>
    <definedName name="qq">#REF!</definedName>
    <definedName name="QQQ">DATE(YEAR([0]!Loan_Start),MONTH([0]!Loan_Start)+Payment_Number,DAY([0]!Loan_Start))</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#REF!</definedName>
    <definedName name="Qt">'[168]ORITO 02 '!$E$9</definedName>
    <definedName name="QTIES">#REF!</definedName>
    <definedName name="QTY">#REF!</definedName>
    <definedName name="qw" localSheetId="1"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1">AIU!err</definedName>
    <definedName name="QWERTY" localSheetId="2">'APU 1'!ERR</definedName>
    <definedName name="QWERTY">[0]!ERR</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[25]Hoja2!#REF!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call_2">'[155] ASR+Nafta'!$E$9:$E$21</definedName>
    <definedName name="Recall_3">'[155]Todos+Nafta'!$E$9:$E$21</definedName>
    <definedName name="Recorder">#REF!</definedName>
    <definedName name="recursos">[170]RECURSOS!$A$8:$A$204</definedName>
    <definedName name="RED">[25]EST2!$AQ$2</definedName>
    <definedName name="REG">#REF!</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[154]Tablas!$M$6:$M$8</definedName>
    <definedName name="regional" localSheetId="1">[70]CARRETERAS!$A$2</definedName>
    <definedName name="REGIONAL">[154]Tablas!$I$6:$I$10</definedName>
    <definedName name="RegistroCoordinador">#REF!</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1">AIU!err</definedName>
    <definedName name="REICIO" localSheetId="2">'APU 1'!ERR</definedName>
    <definedName name="REICIO">[0]!ERR</definedName>
    <definedName name="REICIO_10">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mbursement">"Reembolso"</definedName>
    <definedName name="reinicio" localSheetId="1">AIU!err</definedName>
    <definedName name="reinicio" localSheetId="2">'APU 1'!ERR</definedName>
    <definedName name="reinicio">[0]!ERR</definedName>
    <definedName name="reinicio_10">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LLG">#REF!</definedName>
    <definedName name="remanentes">'[42]Reservas de Petróleo'!$A$2,'[42]Reservas de Petróleo'!$A$1,'[42]Reservas de Petróleo'!$D$4,'[42]Reservas de Petróleo'!$H$1:$H$65536</definedName>
    <definedName name="rendimiento">#REF!</definedName>
    <definedName name="RENDIMIENTO____CARGA">#REF!</definedName>
    <definedName name="REPROGRAMACION">#REF!</definedName>
    <definedName name="REPXXX">#REF!</definedName>
    <definedName name="Requerimiento">#REF!</definedName>
    <definedName name="Requerimientos">#REF!</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'[70]GENERALIDADES '!$E$9</definedName>
    <definedName name="Resistividad">#REF!</definedName>
    <definedName name="resu" localSheetId="2">[171]original_sist!$B$1:$L$167</definedName>
    <definedName name="RESU">#REF!</definedName>
    <definedName name="resu8">[12]!resu8</definedName>
    <definedName name="resufi">#REF!</definedName>
    <definedName name="resufi1">#REF!</definedName>
    <definedName name="resul">#REF!</definedName>
    <definedName name="ReSumen" localSheetId="1" hidden="1">{#N/A,#N/A,FALSE,"Hoja1";#N/A,#N/A,FALSE,"Hoja2"}</definedName>
    <definedName name="resumen">#REF!</definedName>
    <definedName name="resumen_final">#REF!</definedName>
    <definedName name="resumen_final1">#REF!</definedName>
    <definedName name="Retenc" localSheetId="1">[56]BASES!$E$31</definedName>
    <definedName name="Retenc">[57]BASES!$E$31</definedName>
    <definedName name="retro1">[172]INSUMOS!$A$36</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VISIÓN">[76]Hoja1!$C$13:$C$18</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ID">[173]Ingenieria!#REF!</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'[4]7422CW00'!#REF!</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[86]Datos!$D$12</definedName>
    <definedName name="rñ">#REF!</definedName>
    <definedName name="Ro">#REF!,#REF!,#REF!</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1">#REF!</definedName>
    <definedName name="rr" localSheetId="2">'APU 1'!ERR</definedName>
    <definedName name="rr">[0]!ERR</definedName>
    <definedName name="rr_10">NA()</definedName>
    <definedName name="rr_3">NA()</definedName>
    <definedName name="rr_4">NA()</definedName>
    <definedName name="rr_5">NA()</definedName>
    <definedName name="rr_6">NA()</definedName>
    <definedName name="rr_7">NA()</definedName>
    <definedName name="rr_8">NA()</definedName>
    <definedName name="rr_9">NA()</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'[174]Form5 _Pág_ 1'!#REF!</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[175]items!$C$4:$J$248</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1">AIU!err</definedName>
    <definedName name="s" localSheetId="2">'APU 1'!ERR</definedName>
    <definedName name="s">[0]!ERR</definedName>
    <definedName name="SA">[25]Hoja2!#REF!</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1">AIU!err</definedName>
    <definedName name="salarios" localSheetId="2">'APU 1'!ERR</definedName>
    <definedName name="salarios">[0]!ERR</definedName>
    <definedName name="SalConv">'[13]DATOS CONTRATO'!$G$14</definedName>
    <definedName name="SALID1">#REF!</definedName>
    <definedName name="SalMinimo" localSheetId="1">[56]BASES!$E$41</definedName>
    <definedName name="SalMinimo">[57]BASES!$E$41</definedName>
    <definedName name="sbe">#REF!</definedName>
    <definedName name="Sbf">[31]CALCULO!$E$61</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#REF!</definedName>
    <definedName name="sc">#REF!</definedName>
    <definedName name="scen_change" hidden="1">[32]inpermeabOTRO!#REF!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E">#REF!</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[176]Datos!$B$3:$D$72</definedName>
    <definedName name="seccion1">#REF!</definedName>
    <definedName name="seccion2">#REF!</definedName>
    <definedName name="SECTOR" localSheetId="2">#REF!</definedName>
    <definedName name="SECTOR">#REF!</definedName>
    <definedName name="segundo">'[41]ESTADO RED'!#REF!</definedName>
    <definedName name="SEMANA_C3">#REF!</definedName>
    <definedName name="sena">[86]Hoja1!$C$14</definedName>
    <definedName name="SERO" localSheetId="1">AIU!err</definedName>
    <definedName name="SERO" localSheetId="2">'APU 1'!ERR</definedName>
    <definedName name="SERO">[0]!ERR</definedName>
    <definedName name="SERO_10">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VER">#REF!</definedName>
    <definedName name="sf">[86]Hoja1!$C$12</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[72]steel!#REF!</definedName>
    <definedName name="SHEET">'[4]7422CW00'!#REF!</definedName>
    <definedName name="SHEET_KP">[72]steel!$C$7:$L$47</definedName>
    <definedName name="SHEET_MR">[72]steel!$C$7:$J$47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#REF!</definedName>
    <definedName name="SI" localSheetId="2">'APU 1'!ERR</definedName>
    <definedName name="SI">[0]!ERR</definedName>
    <definedName name="SI_10">NA()</definedName>
    <definedName name="SI_3">NA()</definedName>
    <definedName name="SI_4">NA()</definedName>
    <definedName name="SI_5">NA()</definedName>
    <definedName name="SI_6">NA()</definedName>
    <definedName name="SI_7">NA()</definedName>
    <definedName name="SI_8">NA()</definedName>
    <definedName name="SI_9">NA()</definedName>
    <definedName name="SINGOLO">'[4]7422CW00'!#REF!</definedName>
    <definedName name="SISISIS" localSheetId="1">AIU!err</definedName>
    <definedName name="SISISIS" localSheetId="2">'APU 1'!ERR</definedName>
    <definedName name="SISISIS">[0]!ERR</definedName>
    <definedName name="SISISIS_10">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k">#REF!</definedName>
    <definedName name="sm">#REF!</definedName>
    <definedName name="Smlv">'[13]DATOS CONTRATO'!$I$9</definedName>
    <definedName name="smlv01">[66]CONTRATO!$I$9</definedName>
    <definedName name="smlv2001">[66]CONTRATO!$H$9</definedName>
    <definedName name="SMML">'[104]ASPECTOS TECNICOS'!$O$12:$P$32</definedName>
    <definedName name="sn" localSheetId="1">#REF!</definedName>
    <definedName name="SN">[13]EMPRESA!$G$29</definedName>
    <definedName name="snw">#REF!</definedName>
    <definedName name="sñ">#REF!</definedName>
    <definedName name="so">#REF!</definedName>
    <definedName name="SOBREANCHO">[25]Hoja2!#REF!</definedName>
    <definedName name="SOL">#REF!</definedName>
    <definedName name="SOLD._4_">#REF!</definedName>
    <definedName name="SOLD._6_">#REF!</definedName>
    <definedName name="SOLD._8_">#REF!</definedName>
    <definedName name="solver_adj" localSheetId="2" hidden="1">'APU 1'!#REF!</definedName>
    <definedName name="solver_adj" localSheetId="0" hidden="1">'PRESUPUESTO OFICIAL'!#REF!</definedName>
    <definedName name="solver_cvg" localSheetId="2" hidden="1">0.0001</definedName>
    <definedName name="solver_cvg" localSheetId="0" hidden="1">0.0001</definedName>
    <definedName name="solver_drv" localSheetId="2" hidden="1">1</definedName>
    <definedName name="solver_drv" localSheetId="0" hidden="1">1</definedName>
    <definedName name="solver_est" localSheetId="2" hidden="1">1</definedName>
    <definedName name="solver_est" localSheetId="0" hidden="1">1</definedName>
    <definedName name="solver_itr" localSheetId="2" hidden="1">100</definedName>
    <definedName name="solver_itr" localSheetId="0" hidden="1">100</definedName>
    <definedName name="solver_lhs1" localSheetId="2" hidden="1">'APU 1'!#REF!</definedName>
    <definedName name="solver_lhs1" localSheetId="0" hidden="1">'PRESUPUESTO OFICIAL'!$I$45</definedName>
    <definedName name="solver_lin" localSheetId="2" hidden="1">2</definedName>
    <definedName name="solver_lin" localSheetId="0" hidden="1">2</definedName>
    <definedName name="solver_neg" localSheetId="2" hidden="1">2</definedName>
    <definedName name="solver_neg" localSheetId="0" hidden="1">2</definedName>
    <definedName name="solver_num" localSheetId="2" hidden="1">1</definedName>
    <definedName name="solver_num" localSheetId="0" hidden="1">1</definedName>
    <definedName name="solver_nwt" localSheetId="2" hidden="1">1</definedName>
    <definedName name="solver_nwt" localSheetId="0" hidden="1">1</definedName>
    <definedName name="solver_opt" localSheetId="2" hidden="1">'APU 1'!#REF!</definedName>
    <definedName name="solver_opt" localSheetId="0" hidden="1">'PRESUPUESTO OFICIAL'!$I$45</definedName>
    <definedName name="solver_pre" localSheetId="2" hidden="1">0.000001</definedName>
    <definedName name="solver_pre" localSheetId="0" hidden="1">0.000001</definedName>
    <definedName name="solver_rel1" localSheetId="2" hidden="1">2</definedName>
    <definedName name="solver_rel1" localSheetId="0" hidden="1">2</definedName>
    <definedName name="solver_rhs1" localSheetId="2" hidden="1">'APU 1'!#REF!</definedName>
    <definedName name="solver_rhs1" localSheetId="0" hidden="1">'PRESUPUESTO OFICIAL'!$I$46</definedName>
    <definedName name="solver_scl" localSheetId="2" hidden="1">2</definedName>
    <definedName name="solver_scl" localSheetId="0" hidden="1">2</definedName>
    <definedName name="solver_sho" localSheetId="2" hidden="1">2</definedName>
    <definedName name="solver_sho" localSheetId="0" hidden="1">2</definedName>
    <definedName name="solver_tim" localSheetId="2" hidden="1">100</definedName>
    <definedName name="solver_tim" localSheetId="0" hidden="1">100</definedName>
    <definedName name="solver_tol" localSheetId="2" hidden="1">0.05</definedName>
    <definedName name="solver_tol" localSheetId="0" hidden="1">0.05</definedName>
    <definedName name="solver_typ" localSheetId="2" hidden="1">3</definedName>
    <definedName name="solver_typ" localSheetId="0" hidden="1">3</definedName>
    <definedName name="solver_val" localSheetId="2" hidden="1">490454</definedName>
    <definedName name="solver_val" localSheetId="0" hidden="1">63899000000</definedName>
    <definedName name="Spanner_Auto_File">"F:\Proyectos\CEI\Tunja-Barbosa\tra2b.x2a"</definedName>
    <definedName name="Spanner_Auto_Select">'[177]A-HOR'!#REF!</definedName>
    <definedName name="sr">#REF!</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[86]Hoja1!$C$25</definedName>
    <definedName name="ssh">[86]Hoja1!$C$24</definedName>
    <definedName name="sss" localSheetId="1">#REF!</definedName>
    <definedName name="sss">MODULO10.auto_abrir</definedName>
    <definedName name="SSSS" localSheetId="1">AIU!err</definedName>
    <definedName name="SSSS" localSheetId="2">'APU 1'!ERR</definedName>
    <definedName name="SSSS">[0]!ERR</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S">IF(Loan_Amount*Interest_Rate*Loan_Years*Loan_Start&gt;0,1,0)</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'[178]PxQ Cantidades'!#REF!</definedName>
    <definedName name="STONU">'[4]7422CW00'!#REF!</definedName>
    <definedName name="STRESS_RELIEVIN">#REF!</definedName>
    <definedName name="Structure">#REF!</definedName>
    <definedName name="STSUMM">'[4]7422CW00'!#REF!</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BA">'[179]SUB APU'!$A:$D</definedName>
    <definedName name="SUBSUELO">#REF!</definedName>
    <definedName name="Subtotal">#REF!</definedName>
    <definedName name="SUELDO">#REF!</definedName>
    <definedName name="suma" localSheetId="1">[180]Hoja1!$F$60</definedName>
    <definedName name="suma">[82]Hoja1!$F$60</definedName>
    <definedName name="Summary" localSheetId="2">#REF!</definedName>
    <definedName name="Summary">#REF!</definedName>
    <definedName name="SUP_ART">[72]steel!#REF!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[15]Tablas!#REF!</definedName>
    <definedName name="SUP_VPR_NA">#REF!</definedName>
    <definedName name="SUPER">[89]Tablas!$H$1:$H$65536</definedName>
    <definedName name="SUPERFICIE">#REF!</definedName>
    <definedName name="sw" localSheetId="1">AIU!err</definedName>
    <definedName name="sw" localSheetId="2">'APU 1'!ERR</definedName>
    <definedName name="sw">[0]!ERR</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[11]!absc</definedName>
    <definedName name="t">[26]!absc</definedName>
    <definedName name="t_1" localSheetId="1">Scheduled_Payment+Extra_Payment</definedName>
    <definedName name="t_1">Scheduled_Payment+Extra_Payment</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[89]Tablas!$B$1:$B$65536</definedName>
    <definedName name="TABLA" localSheetId="2">#REF!</definedName>
    <definedName name="TABLA">#REF!</definedName>
    <definedName name="TABLA_DE_CONTENIDO__A1" comment="VOLVER A TABLA DE CONTENIDO">#REF!</definedName>
    <definedName name="tabla1">[181]Hoja3!$B$4:$F$28</definedName>
    <definedName name="tabla2">#REF!</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_DE_ALQUILER">'[108]Formato Presupuesto Consultoria'!$AA$1134:$AA$1135</definedName>
    <definedName name="TarifaPension">[66]EMPRESA!$F$24</definedName>
    <definedName name="TARIFAS" localSheetId="1">[182]TARIFAS!$A$1:$F$52</definedName>
    <definedName name="TARIFAS">[183]TARIFAS!$A$1:$F$52</definedName>
    <definedName name="TARIFAS_4">#REF!</definedName>
    <definedName name="TARIFAS_7">#REF!</definedName>
    <definedName name="TarifaSalud">[66]EMPRESA!$F$26</definedName>
    <definedName name="Tasa">#REF!</definedName>
    <definedName name="Tasa_Cambio">[184]PRESUPUESTO!#REF!</definedName>
    <definedName name="TASA_DE_CAMBIO">#REF!</definedName>
    <definedName name="Tasa1">'[185]Bases 2A'!$C$20</definedName>
    <definedName name="TasaCCP">#REF!</definedName>
    <definedName name="Tax">#REF!</definedName>
    <definedName name="tb">#REF!</definedName>
    <definedName name="TB_EVENTOS_OTS_ANUAL">#REF!</definedName>
    <definedName name="tc">#REF!</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[111]TARIF2002!#REF!</definedName>
    <definedName name="TECN">DATE(YEAR(Loan_Start),MONTH(Loan_Start)+Payment_Number,DAY(Loan_Start))</definedName>
    <definedName name="TECNOLOGO">'[108]Formato Presupuesto Consultoria'!$Z$1043:$AA$1054</definedName>
    <definedName name="telefono">[66]EMPRESA!$F$16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AIU!err</definedName>
    <definedName name="TER" localSheetId="2">'APU 1'!ERR</definedName>
    <definedName name="TER">[0]!ERR</definedName>
    <definedName name="TERM" localSheetId="1">AIU!err</definedName>
    <definedName name="TERM" localSheetId="2">'APU 1'!ERR</definedName>
    <definedName name="TERM">[0]!ERR</definedName>
    <definedName name="TÉRMINOS" localSheetId="1">AIU!err</definedName>
    <definedName name="TÉRMINOS" localSheetId="2">'APU 1'!ERR</definedName>
    <definedName name="TÉRMINOS">[0]!ERR</definedName>
    <definedName name="TERR" localSheetId="1">[103]PRESUPUESTO!$I$7</definedName>
    <definedName name="TERR">[37]PRESUPUESTO!$I$7</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[111]TARIF2002!#REF!</definedName>
    <definedName name="TIEMPO" localSheetId="1">[58]BASES!$E$27</definedName>
    <definedName name="TIEMPO">[59]BASES!$E$27</definedName>
    <definedName name="TIPO">#REF!</definedName>
    <definedName name="TIPO_GRUPO">#REF!</definedName>
    <definedName name="tipo1">'[186]Cuadr.'!$L$7</definedName>
    <definedName name="tipo2">'[94]Cuadr.'!$L$19</definedName>
    <definedName name="tipo3">'[95]Cuadr.'!$L$26</definedName>
    <definedName name="TipoGC">[154]Tablas!$U$6:$U$15</definedName>
    <definedName name="TipoNeces">[154]Tablas!$Q$6:$Q$8</definedName>
    <definedName name="TipoPro">#REF!</definedName>
    <definedName name="Tipoproceso">#REF!</definedName>
    <definedName name="tipov">#REF!</definedName>
    <definedName name="TIR">#REF!</definedName>
    <definedName name="titi">IF(Loan_Amount*Interest_Rate*Loan_Years*Loan_Start&gt;0,1,0)</definedName>
    <definedName name="TITLE">#REF!</definedName>
    <definedName name="TITO">#N/A</definedName>
    <definedName name="TITOF">#N/A</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j">#REF!</definedName>
    <definedName name="tk">'[13]DATOS CONTRATO'!$E$18</definedName>
    <definedName name="TK_1" hidden="1">[30]INST!#REF!</definedName>
    <definedName name="TKSLCI07">[13]EMPRESA!$F$22</definedName>
    <definedName name="tl">#REF!</definedName>
    <definedName name="tld">[86]Datos!$D$14</definedName>
    <definedName name="tn">#REF!</definedName>
    <definedName name="To">#REF!</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'[66]NOMINA 1'!$N$38</definedName>
    <definedName name="TOTALHH">#REF!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'[66]NOMINA 1'!$N$37</definedName>
    <definedName name="TotAuxAlim">'[13]NOMINA-1'!$E$37</definedName>
    <definedName name="TotAuxAlimentacion">'[66]NOMINA 1'!$E$38</definedName>
    <definedName name="TotAuxCom">'[13]NOMINA-1'!$E$39</definedName>
    <definedName name="TotAuxComi">'[66]NOMINA 1'!$E$40</definedName>
    <definedName name="TotAuxDotacion">'[66]NOMINA 1'!$E$41</definedName>
    <definedName name="TotAuxHab">'[66]NOMINA 1'!$E$37</definedName>
    <definedName name="TotAuxTransporte">'[66]NOMINA 1'!$E$39</definedName>
    <definedName name="TotBasico">'[66]NOMINA 1'!$E$35</definedName>
    <definedName name="TotCom">'[13]NOMINA-1'!$E$41</definedName>
    <definedName name="TotComision">'[66]NOMINA 1'!$E$42</definedName>
    <definedName name="TotExtras">'[66]NOMINA 1'!$E$36</definedName>
    <definedName name="TotIntercesantias">'[66]NOMINA 1'!$N$39</definedName>
    <definedName name="TotPrimaServicios">'[66]NOMINA 1'!$N$36</definedName>
    <definedName name="TotPrimaServicos">'[66]NOMINA 1'!$N$36</definedName>
    <definedName name="TotPrimaVacaciones">'[66]NOMINA 1'!$N$41</definedName>
    <definedName name="TotPrimConv">'[13]NOMINA-1'!$N$39</definedName>
    <definedName name="TotPrimConvencional">'[66]NOMINA 1'!$N$40</definedName>
    <definedName name="TotPrimVac">'[13]NOMINA-1'!$N$40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[25]Hoja2!#REF!</definedName>
    <definedName name="Transmisores">#REF!</definedName>
    <definedName name="Transporte">'[13]DATOS CONTRATO'!$E$16</definedName>
    <definedName name="Transportes">[148]Insum!$A$121:$E$125</definedName>
    <definedName name="TRAT" localSheetId="1">[187]desmonte!$E$48</definedName>
    <definedName name="TRAT" localSheetId="2">[188]desmonte!$E$48</definedName>
    <definedName name="TRAT">[189]desmonte!$E$48</definedName>
    <definedName name="TREM">#REF!</definedName>
    <definedName name="Trenes">#REF!</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 localSheetId="1">'[60]ESTADO RED'!$E$8</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 localSheetId="1">[190]VrEqpBasica!$I$2</definedName>
    <definedName name="TRM">[191]Tablas!$B$2</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2">#REF!</definedName>
    <definedName name="TtCD">#REF!</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ERIAS">#REF!</definedName>
    <definedName name="TUPI">MATCH(0.01,End_Bal,-1)+1</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'[152]CCP,LEYES, Y DEC.'!#REF!</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1"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C">[15]Tablas!#REF!</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'[192]Lista APU'!$A$3:$D$479</definedName>
    <definedName name="UNITARIO">[193]Unitarios!$A$3:$D$13</definedName>
    <definedName name="Unitarios" localSheetId="2">#REF!</definedName>
    <definedName name="Unitarios">#REF!</definedName>
    <definedName name="unj" hidden="1">[22]INST!#REF!</definedName>
    <definedName name="uno" localSheetId="1">AIU!err</definedName>
    <definedName name="uno" localSheetId="2">'APU 1'!ERR</definedName>
    <definedName name="uno">[0]!ERR</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1">AIU!err</definedName>
    <definedName name="uriel" localSheetId="2">'APU 1'!ERR</definedName>
    <definedName name="uriel">[0]!ERR</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 localSheetId="1">#REF!</definedName>
    <definedName name="ut">'[127]1'!$N$42</definedName>
    <definedName name="Utilidad">#REF!</definedName>
    <definedName name="Utilidadrev">#REF!</definedName>
    <definedName name="UTL" localSheetId="1">[36]otros!$C$4</definedName>
    <definedName name="UTL">[37]otros!$C$4</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375000</definedName>
    <definedName name="UVT_2012">'[194]A. Profesional'!$M$3</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[195]INF.FINANCIERA!$A$52:$D$66</definedName>
    <definedName name="VALDES" localSheetId="2">#REF!</definedName>
    <definedName name="VALDES">#REF!</definedName>
    <definedName name="VALOR">[195]INF.FINANCIERA!$A$52:$D$61</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[196]CONTRATO!$E$9</definedName>
    <definedName name="ValorEjecutado">#REF!</definedName>
    <definedName name="ValorProyecto">#REF!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#REF!</definedName>
    <definedName name="Var">[24]Varios.!$E$1:$E$65536</definedName>
    <definedName name="VARIACION1">#REF!</definedName>
    <definedName name="Varios">#REF!</definedName>
    <definedName name="vb">#REF!</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ntaAiu" localSheetId="2">#REF!</definedName>
    <definedName name="VentaAiu">#REF!</definedName>
    <definedName name="Version4OK" hidden="1">{"Datos de las Curvas",#N/A,TRUE,"TABLA-CALCULOS"}</definedName>
    <definedName name="VEX">[15]Tablas!#REF!</definedName>
    <definedName name="VEX_ON">#REF!</definedName>
    <definedName name="VEX1_1">[15]Tablas!#REF!</definedName>
    <definedName name="VEX1_1_1">[15]Tablas!#REF!</definedName>
    <definedName name="VEX1_1_2">[15]Tablas!#REF!</definedName>
    <definedName name="VEX1_1_3">[15]Tablas!#REF!</definedName>
    <definedName name="VEX1_1_4">[15]Tablas!#REF!</definedName>
    <definedName name="VEX1_2">[15]Tablas!#REF!</definedName>
    <definedName name="VEX1_3">[15]Tablas!#REF!</definedName>
    <definedName name="VFA">[15]Tablas!#REF!</definedName>
    <definedName name="VFA1_1">[15]Tablas!#REF!</definedName>
    <definedName name="VFA1_1_1">[15]Tablas!#REF!</definedName>
    <definedName name="VFA1_1_2">[15]Tablas!#REF!</definedName>
    <definedName name="VFA1_1_3">[15]Tablas!#REF!</definedName>
    <definedName name="VFA1_1_4">[15]Tablas!#REF!</definedName>
    <definedName name="VFA1_1_5">[15]Tablas!#REF!</definedName>
    <definedName name="VFA1_1_6">[15]Tablas!#REF!</definedName>
    <definedName name="VFA1_2">[15]Tablas!#REF!</definedName>
    <definedName name="VFA1_3">[15]Tablas!#REF!</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'[119]7422CW00'!#REF!</definedName>
    <definedName name="vfn">#REF!</definedName>
    <definedName name="VFR">#REF!</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as">[176]Datos!$H$2:$H$6</definedName>
    <definedName name="VIBRADOR">[64]EQUIPO!$D$27</definedName>
    <definedName name="VICEP_DIRECC">[154]Tablas!$A$6:$A$26</definedName>
    <definedName name="VigenciaDolares">#REF!</definedName>
    <definedName name="VigenciaPesos">#REF!</definedName>
    <definedName name="VIGFUTURA">[154]Tablas!$J$6:$J$8</definedName>
    <definedName name="VII">#REF!</definedName>
    <definedName name="villa">#REF!</definedName>
    <definedName name="VIT">[15]Tablas!#REF!</definedName>
    <definedName name="VIT1_1">[15]Tablas!#REF!</definedName>
    <definedName name="VIT1_1_1">[15]Tablas!#REF!</definedName>
    <definedName name="VIT1_1_10">[15]Tablas!#REF!</definedName>
    <definedName name="VIT1_1_11">[15]Tablas!#REF!</definedName>
    <definedName name="VIT1_1_12">[15]Tablas!#REF!</definedName>
    <definedName name="VIT1_1_13">[15]Tablas!#REF!</definedName>
    <definedName name="VIT1_1_14">[15]Tablas!#REF!</definedName>
    <definedName name="VIT1_1_15">[15]Tablas!#REF!</definedName>
    <definedName name="VIT1_1_16">[15]Tablas!#REF!</definedName>
    <definedName name="VIt1_1_17">[15]Tablas!#REF!</definedName>
    <definedName name="VIT1_1_18">[15]Tablas!#REF!</definedName>
    <definedName name="VIt1_1_19">[15]Tablas!#REF!</definedName>
    <definedName name="VIT1_1_2">[15]Tablas!#REF!</definedName>
    <definedName name="VIT1_1_20">[15]Tablas!#REF!</definedName>
    <definedName name="VIT1_1_3">[15]Tablas!#REF!</definedName>
    <definedName name="VIT1_1_4">[15]Tablas!#REF!</definedName>
    <definedName name="VIT1_1_5">[15]Tablas!#REF!</definedName>
    <definedName name="VIT1_1_6">[15]Tablas!#REF!</definedName>
    <definedName name="VIT1_1_7">[15]Tablas!#REF!</definedName>
    <definedName name="VIT1_1_8">[15]Tablas!#REF!</definedName>
    <definedName name="VIT1_1_9">[15]Tablas!#REF!</definedName>
    <definedName name="VIT1_2">[15]Tablas!#REF!</definedName>
    <definedName name="VIT1_3">[15]Tablas!#REF!</definedName>
    <definedName name="VIT1_4">[15]Tablas!#REF!</definedName>
    <definedName name="VIT1_5">[15]Tablas!#REF!</definedName>
    <definedName name="VIT1_6">[15]Tablas!#REF!</definedName>
    <definedName name="vital5">[79]Personalizar!$E$15</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[15]Tablas!#REF!</definedName>
    <definedName name="VPR1_1_1">[15]Tablas!#REF!</definedName>
    <definedName name="VPR1_1_10">[15]Tablas!#REF!</definedName>
    <definedName name="VPR1_1_11">[15]Tablas!#REF!</definedName>
    <definedName name="VPR1_1_12">[15]Tablas!#REF!</definedName>
    <definedName name="VPR1_1_13">[15]Tablas!#REF!</definedName>
    <definedName name="VPR1_1_14">[15]Tablas!#REF!</definedName>
    <definedName name="VPR1_1_15">[15]Tablas!#REF!</definedName>
    <definedName name="VPR1_1_16">[15]Tablas!#REF!</definedName>
    <definedName name="VPR1_1_17">[15]Tablas!#REF!</definedName>
    <definedName name="VPR1_1_18">[15]Tablas!#REF!</definedName>
    <definedName name="VPR1_1_19">[15]Tablas!#REF!</definedName>
    <definedName name="VPR1_1_2">[15]Tablas!#REF!</definedName>
    <definedName name="VPR1_1_20">[15]Tablas!#REF!</definedName>
    <definedName name="VPR1_1_21">[15]Tablas!#REF!</definedName>
    <definedName name="VPR1_1_22">[15]Tablas!#REF!</definedName>
    <definedName name="VPR1_1_23">[15]Tablas!#REF!</definedName>
    <definedName name="VPR1_1_24">[15]Tablas!#REF!</definedName>
    <definedName name="VPR1_1_25">[15]Tablas!#REF!</definedName>
    <definedName name="VPR1_1_26">[15]Tablas!#REF!</definedName>
    <definedName name="VPR1_1_27">[15]Tablas!#REF!</definedName>
    <definedName name="VPR1_1_28">[15]Tablas!#REF!</definedName>
    <definedName name="VPR1_1_29">[15]Tablas!#REF!</definedName>
    <definedName name="VPR1_1_3">[15]Tablas!#REF!</definedName>
    <definedName name="VPR1_1_30">[15]Tablas!#REF!</definedName>
    <definedName name="VPR1_1_31">[15]Tablas!#REF!</definedName>
    <definedName name="VPR1_1_32">[15]Tablas!#REF!</definedName>
    <definedName name="VPR1_1_4">[15]Tablas!#REF!</definedName>
    <definedName name="VPR1_1_5">[15]Tablas!#REF!</definedName>
    <definedName name="VPR1_1_6">[15]Tablas!#REF!</definedName>
    <definedName name="VPR1_1_7">[15]Tablas!#REF!</definedName>
    <definedName name="VPR1_1_8">[15]Tablas!#REF!</definedName>
    <definedName name="VPR1_1_9">[15]Tablas!#REF!</definedName>
    <definedName name="VPR1_2">[15]Tablas!#REF!</definedName>
    <definedName name="VPR1_3">[15]Tablas!#REF!</definedName>
    <definedName name="VPR1_4">[15]Tablas!#REF!</definedName>
    <definedName name="VPR1_5">[15]Tablas!#REF!</definedName>
    <definedName name="VPR1_6">[15]Tablas!#REF!</definedName>
    <definedName name="vpt">#REF!</definedName>
    <definedName name="VRP">[15]Tablas!#REF!</definedName>
    <definedName name="VRP_PETROQ">#REF!</definedName>
    <definedName name="VRP1_1">[15]Tablas!#REF!</definedName>
    <definedName name="VRP1_1_1">[15]Tablas!#REF!</definedName>
    <definedName name="VRP1_1_10">[15]Tablas!#REF!</definedName>
    <definedName name="VRP1_1_11">[15]Tablas!#REF!</definedName>
    <definedName name="VRP1_1_12">[15]Tablas!#REF!</definedName>
    <definedName name="VRP1_1_13">[15]Tablas!#REF!</definedName>
    <definedName name="VRP1_1_14">[15]Tablas!#REF!</definedName>
    <definedName name="VRP1_1_15">[15]Tablas!#REF!</definedName>
    <definedName name="VRP1_1_16">[15]Tablas!#REF!</definedName>
    <definedName name="VRP1_1_17">[15]Tablas!#REF!</definedName>
    <definedName name="VRP1_1_18">[15]Tablas!#REF!</definedName>
    <definedName name="VRP1_1_19">[15]Tablas!#REF!</definedName>
    <definedName name="VRP1_1_2">[15]Tablas!#REF!</definedName>
    <definedName name="VRP1_1_20">[15]Tablas!#REF!</definedName>
    <definedName name="VRP1_1_21">[15]Tablas!#REF!</definedName>
    <definedName name="VRP1_1_22">[15]Tablas!#REF!</definedName>
    <definedName name="VRP1_1_23">[15]Tablas!#REF!</definedName>
    <definedName name="VRP1_1_3">[15]Tablas!#REF!</definedName>
    <definedName name="VRP1_1_4">[15]Tablas!#REF!</definedName>
    <definedName name="VRP1_1_5">[15]Tablas!#REF!</definedName>
    <definedName name="VRP1_1_6">[15]Tablas!#REF!</definedName>
    <definedName name="VRP1_1_7">[15]Tablas!#REF!</definedName>
    <definedName name="VRP1_1_8">[15]Tablas!#REF!</definedName>
    <definedName name="VRP1_1_9">[15]Tablas!#REF!</definedName>
    <definedName name="VRP1_2">[15]Tablas!#REF!</definedName>
    <definedName name="VRP1_3">[15]Tablas!#REF!</definedName>
    <definedName name="VRP1_4">[15]Tablas!#REF!</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[15]Tablas!#REF!</definedName>
    <definedName name="VSM1_1">[15]Tablas!#REF!</definedName>
    <definedName name="VSM1_1_1">[15]Tablas!#REF!</definedName>
    <definedName name="VSM1_1_2">[15]Tablas!#REF!</definedName>
    <definedName name="VSM1_1_3">[15]Tablas!#REF!</definedName>
    <definedName name="VSM1_1_4">[15]Tablas!#REF!</definedName>
    <definedName name="VSM1_1_5">[15]Tablas!#REF!</definedName>
    <definedName name="VSM1_2">[15]Tablas!#REF!</definedName>
    <definedName name="VSM1_3">[15]Tablas!#REF!</definedName>
    <definedName name="VSM1_4">[15]Tablas!#REF!</definedName>
    <definedName name="VSM1_5">[15]Tablas!#REF!</definedName>
    <definedName name="vsp">#REF!</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til">#REF!</definedName>
    <definedName name="vv">#REF!</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Scheduled_Payment+Extra_Payment</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'[197]2004'!#REF!</definedName>
    <definedName name="Wcut">#REF!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'[61]Res-Accide-10'!#REF!</definedName>
    <definedName name="WDFSDF">'[61]Res-Accide-10'!#REF!</definedName>
    <definedName name="we">#REF!</definedName>
    <definedName name="wedw">#REF!</definedName>
    <definedName name="WEFWE" localSheetId="2">'[61]Res-Accide-10'!#REF!</definedName>
    <definedName name="WEFWE">'[61]Res-Accide-10'!#REF!</definedName>
    <definedName name="WER">'[61]Res-Accide-10'!$S$2:$S$7</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'[61]Res-Accide-10'!#REF!</definedName>
    <definedName name="WILSON">'[61]Res-Accide-10'!#REF!</definedName>
    <definedName name="wj">#REF!</definedName>
    <definedName name="wl">#REF!</definedName>
    <definedName name="WorksheetSubTotal">#REF!</definedName>
    <definedName name="WorksheetTotal">#REF!</definedName>
    <definedName name="WQ">#REF!</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via._1" hidden="1">{"via1",#N/A,TRUE,"general";"via2",#N/A,TRUE,"general";"via3",#N/A,TRUE,"general"}</definedName>
    <definedName name="ws">#REF!</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#REF!</definedName>
    <definedName name="WW">[1]LIQUIDACION!#REF!</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[198]INDICE!$1:$1048576</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_51">#REF!</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#REF!</definedName>
    <definedName name="XXXX" hidden="1">#REF!</definedName>
    <definedName name="xxxxx" localSheetId="1">[199]!absc</definedName>
    <definedName name="xxxxx">[200]!absc</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1">[39]!absc</definedName>
    <definedName name="Y">[40]!absc</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'[201]AISLAMIENTO CATEGORIAS II Y III'!$G$1:$I$65536</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dr">#REF!</definedName>
    <definedName name="ZONA1">#REF!</definedName>
    <definedName name="ZONA3">#REF!</definedName>
    <definedName name="ZONA4">#REF!</definedName>
    <definedName name="zx" localSheetId="1">#REF!</definedName>
    <definedName name="zx" localSheetId="2">'APU 1'!ERR</definedName>
    <definedName name="zx">[0]!ERR</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ZZZZZZZZ" localSheetId="1">'[80]A. P. U.'!#REF!</definedName>
    <definedName name="ZZZZZZZZZZZ" localSheetId="2">'[81]A. P. U.'!#REF!</definedName>
    <definedName name="ZZZZZZZZZZZ">'[81]A.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2" i="276" l="1"/>
  <c r="D77" i="276" s="1"/>
  <c r="D113" i="276" s="1"/>
  <c r="D148" i="276" s="1"/>
  <c r="D183" i="276" s="1"/>
  <c r="D218" i="276" s="1"/>
  <c r="D253" i="276" s="1"/>
  <c r="D288" i="276" s="1"/>
  <c r="D323" i="276" s="1"/>
  <c r="D34" i="271"/>
  <c r="D62" i="271" s="1"/>
  <c r="D93" i="271" s="1"/>
  <c r="D120" i="271" s="1"/>
  <c r="D150" i="271" s="1"/>
  <c r="D180" i="271" s="1"/>
  <c r="D210" i="271" s="1"/>
  <c r="D240" i="271" s="1"/>
  <c r="D270" i="271" s="1"/>
  <c r="D305" i="271" s="1"/>
  <c r="L130" i="271" l="1"/>
  <c r="L131" i="271"/>
  <c r="L284" i="271"/>
  <c r="L285" i="271"/>
  <c r="L286" i="271"/>
  <c r="L287" i="271"/>
  <c r="L288" i="271"/>
  <c r="L18" i="271"/>
  <c r="B369" i="273" l="1"/>
  <c r="B800" i="273" l="1"/>
  <c r="B624" i="273"/>
  <c r="B539" i="273"/>
  <c r="B922" i="268"/>
  <c r="L127" i="276"/>
  <c r="L128" i="276"/>
  <c r="L129" i="276"/>
  <c r="L130" i="276"/>
  <c r="L131" i="276"/>
  <c r="L102" i="271"/>
  <c r="L103" i="271"/>
  <c r="B272" i="271"/>
  <c r="B307" i="271"/>
  <c r="F307" i="271"/>
  <c r="F272" i="271"/>
  <c r="A271" i="271"/>
  <c r="A114" i="276"/>
  <c r="A78" i="276"/>
  <c r="L309" i="271"/>
  <c r="L310" i="271"/>
  <c r="L311" i="271"/>
  <c r="L312" i="271"/>
  <c r="L313" i="271"/>
  <c r="L314" i="271"/>
  <c r="L315" i="271"/>
  <c r="L316" i="271"/>
  <c r="L317" i="271"/>
  <c r="L318" i="271"/>
  <c r="L319" i="271"/>
  <c r="L320" i="271"/>
  <c r="L321" i="271"/>
  <c r="L322" i="271"/>
  <c r="L323" i="271"/>
  <c r="L324" i="271"/>
  <c r="L325" i="271"/>
  <c r="L326" i="271"/>
  <c r="L274" i="271"/>
  <c r="L275" i="271"/>
  <c r="L276" i="271"/>
  <c r="L277" i="271"/>
  <c r="L278" i="271"/>
  <c r="L279" i="271"/>
  <c r="L280" i="271"/>
  <c r="L281" i="271"/>
  <c r="L282" i="271"/>
  <c r="L283" i="271"/>
  <c r="M950" i="268"/>
  <c r="M937" i="268"/>
  <c r="M951" i="268"/>
  <c r="M952" i="268"/>
  <c r="M953" i="268"/>
  <c r="M927" i="268"/>
  <c r="M930" i="268" s="1"/>
  <c r="M928" i="268"/>
  <c r="M929" i="268"/>
  <c r="M936" i="268"/>
  <c r="M944" i="268"/>
  <c r="L66" i="271"/>
  <c r="L67" i="271"/>
  <c r="L68" i="271"/>
  <c r="L69" i="271"/>
  <c r="L70" i="271"/>
  <c r="L71" i="271"/>
  <c r="L72" i="271"/>
  <c r="L73" i="271"/>
  <c r="L74" i="271"/>
  <c r="L75" i="271"/>
  <c r="L76" i="271"/>
  <c r="L158" i="271"/>
  <c r="L159" i="271"/>
  <c r="L160" i="271"/>
  <c r="L161" i="271"/>
  <c r="L162" i="271"/>
  <c r="L163" i="271"/>
  <c r="L157" i="271"/>
  <c r="L292" i="276"/>
  <c r="M27" i="273"/>
  <c r="M28" i="273"/>
  <c r="M29" i="273"/>
  <c r="M35" i="273"/>
  <c r="M36" i="273"/>
  <c r="M42" i="273"/>
  <c r="M43" i="273"/>
  <c r="M49" i="273"/>
  <c r="M50" i="273"/>
  <c r="M51" i="273"/>
  <c r="M52" i="273"/>
  <c r="L11" i="276"/>
  <c r="L12" i="276"/>
  <c r="L13" i="276"/>
  <c r="L14" i="276"/>
  <c r="L15" i="276"/>
  <c r="L16" i="276"/>
  <c r="L17" i="276"/>
  <c r="L18" i="276"/>
  <c r="L19" i="276"/>
  <c r="L20" i="276"/>
  <c r="L21" i="276"/>
  <c r="L22" i="276"/>
  <c r="L23" i="276"/>
  <c r="L24" i="276"/>
  <c r="L25" i="276"/>
  <c r="M115" i="273"/>
  <c r="M116" i="273"/>
  <c r="M117" i="273"/>
  <c r="M123" i="273"/>
  <c r="M124" i="273"/>
  <c r="M125" i="273"/>
  <c r="M126" i="273"/>
  <c r="M132" i="273"/>
  <c r="M133" i="273"/>
  <c r="M139" i="273"/>
  <c r="M140" i="273"/>
  <c r="M141" i="273"/>
  <c r="M142" i="273"/>
  <c r="L46" i="276"/>
  <c r="L47" i="276"/>
  <c r="L48" i="276"/>
  <c r="L49" i="276"/>
  <c r="L50" i="276"/>
  <c r="L51" i="276"/>
  <c r="L52" i="276"/>
  <c r="L53" i="276"/>
  <c r="L54" i="276"/>
  <c r="L55" i="276"/>
  <c r="L56" i="276"/>
  <c r="L57" i="276"/>
  <c r="L58" i="276"/>
  <c r="L59" i="276"/>
  <c r="L60" i="276"/>
  <c r="M203" i="273"/>
  <c r="M204" i="273"/>
  <c r="M205" i="273"/>
  <c r="M211" i="273"/>
  <c r="M212" i="273"/>
  <c r="M113" i="270"/>
  <c r="M114" i="270"/>
  <c r="M115" i="270"/>
  <c r="M121" i="270"/>
  <c r="M122" i="270"/>
  <c r="M123" i="270"/>
  <c r="M124" i="270"/>
  <c r="M130" i="270"/>
  <c r="M131" i="270"/>
  <c r="M132" i="270"/>
  <c r="M133" i="270"/>
  <c r="M139" i="270"/>
  <c r="M140" i="270"/>
  <c r="M219" i="273"/>
  <c r="M225" i="273"/>
  <c r="M226" i="273"/>
  <c r="M227" i="273"/>
  <c r="M228" i="273"/>
  <c r="J81" i="276"/>
  <c r="L81" i="276" s="1"/>
  <c r="L82" i="276"/>
  <c r="L83" i="276"/>
  <c r="L84" i="276"/>
  <c r="L85" i="276"/>
  <c r="L86" i="276"/>
  <c r="L87" i="276"/>
  <c r="L88" i="276"/>
  <c r="L89" i="276"/>
  <c r="L90" i="276"/>
  <c r="L91" i="276"/>
  <c r="L92" i="276"/>
  <c r="L93" i="276"/>
  <c r="L94" i="276"/>
  <c r="L95" i="276"/>
  <c r="M288" i="273"/>
  <c r="M289" i="273"/>
  <c r="M290" i="273"/>
  <c r="M296" i="273"/>
  <c r="M297" i="273"/>
  <c r="M304" i="273"/>
  <c r="M310" i="273"/>
  <c r="M311" i="273"/>
  <c r="M312" i="273"/>
  <c r="M313" i="273"/>
  <c r="L117" i="276"/>
  <c r="L118" i="276"/>
  <c r="L119" i="276"/>
  <c r="L120" i="276"/>
  <c r="L121" i="276"/>
  <c r="L122" i="276"/>
  <c r="L123" i="276"/>
  <c r="L124" i="276"/>
  <c r="L125" i="276"/>
  <c r="L126" i="276"/>
  <c r="M374" i="273"/>
  <c r="M375" i="273"/>
  <c r="M372" i="270"/>
  <c r="M373" i="270"/>
  <c r="M374" i="270"/>
  <c r="M380" i="270"/>
  <c r="M381" i="270"/>
  <c r="M382" i="270"/>
  <c r="M383" i="270"/>
  <c r="M200" i="270"/>
  <c r="M201" i="270"/>
  <c r="M202" i="270"/>
  <c r="M208" i="270"/>
  <c r="M209" i="270"/>
  <c r="M210" i="270"/>
  <c r="M211" i="270"/>
  <c r="M217" i="270"/>
  <c r="M218" i="270"/>
  <c r="M219" i="270"/>
  <c r="M220" i="270"/>
  <c r="M226" i="270"/>
  <c r="M227" i="270"/>
  <c r="M228" i="270"/>
  <c r="M229" i="270"/>
  <c r="M27" i="270"/>
  <c r="M28" i="270"/>
  <c r="M29" i="270"/>
  <c r="M35" i="270"/>
  <c r="M36" i="270"/>
  <c r="M37" i="270"/>
  <c r="M38" i="270"/>
  <c r="M44" i="270"/>
  <c r="M45" i="270"/>
  <c r="M46" i="270"/>
  <c r="M47" i="270"/>
  <c r="M53" i="270"/>
  <c r="M54" i="270"/>
  <c r="M392" i="270"/>
  <c r="M398" i="270"/>
  <c r="M399" i="270"/>
  <c r="M400" i="270"/>
  <c r="M382" i="273"/>
  <c r="M383" i="273"/>
  <c r="M384" i="273"/>
  <c r="M385" i="273"/>
  <c r="M386" i="273"/>
  <c r="M387" i="273"/>
  <c r="M388" i="273"/>
  <c r="M394" i="273"/>
  <c r="M400" i="273"/>
  <c r="M401" i="273"/>
  <c r="L152" i="276"/>
  <c r="L153" i="276"/>
  <c r="L154" i="276"/>
  <c r="L155" i="276"/>
  <c r="L156" i="276"/>
  <c r="L157" i="276"/>
  <c r="L158" i="276"/>
  <c r="L159" i="276"/>
  <c r="L160" i="276"/>
  <c r="L161" i="276"/>
  <c r="L162" i="276"/>
  <c r="L163" i="276"/>
  <c r="L164" i="276"/>
  <c r="L165" i="276"/>
  <c r="L166" i="276"/>
  <c r="M458" i="273"/>
  <c r="M459" i="273"/>
  <c r="M460" i="273"/>
  <c r="M466" i="273"/>
  <c r="M467" i="273"/>
  <c r="M468" i="273"/>
  <c r="M469" i="273"/>
  <c r="M470" i="273"/>
  <c r="M483" i="273"/>
  <c r="M484" i="273"/>
  <c r="M485" i="273"/>
  <c r="M486" i="273"/>
  <c r="L187" i="276"/>
  <c r="L188" i="276"/>
  <c r="L189" i="276"/>
  <c r="L190" i="276"/>
  <c r="L191" i="276"/>
  <c r="L192" i="276"/>
  <c r="L193" i="276"/>
  <c r="L194" i="276"/>
  <c r="L195" i="276"/>
  <c r="L196" i="276"/>
  <c r="L197" i="276"/>
  <c r="L198" i="276"/>
  <c r="L199" i="276"/>
  <c r="L200" i="276"/>
  <c r="L201" i="276"/>
  <c r="M544" i="273"/>
  <c r="M545" i="273"/>
  <c r="M546" i="273"/>
  <c r="M552" i="273"/>
  <c r="M553" i="273"/>
  <c r="M554" i="273"/>
  <c r="M555" i="273"/>
  <c r="M556" i="273"/>
  <c r="M569" i="273"/>
  <c r="M570" i="273"/>
  <c r="M571" i="273"/>
  <c r="M572" i="273"/>
  <c r="J222" i="276"/>
  <c r="L222" i="276" s="1"/>
  <c r="L223" i="276"/>
  <c r="L224" i="276"/>
  <c r="L225" i="276"/>
  <c r="L226" i="276"/>
  <c r="L227" i="276"/>
  <c r="L228" i="276"/>
  <c r="L229" i="276"/>
  <c r="L230" i="276"/>
  <c r="L231" i="276"/>
  <c r="L232" i="276"/>
  <c r="L233" i="276"/>
  <c r="L234" i="276"/>
  <c r="L235" i="276"/>
  <c r="L236" i="276"/>
  <c r="M629" i="273"/>
  <c r="M630" i="273"/>
  <c r="M631" i="273"/>
  <c r="M638" i="273"/>
  <c r="M645" i="273"/>
  <c r="M651" i="273"/>
  <c r="M652" i="273"/>
  <c r="M653" i="273"/>
  <c r="M654" i="273"/>
  <c r="L257" i="276"/>
  <c r="L258" i="276"/>
  <c r="L259" i="276"/>
  <c r="L260" i="276"/>
  <c r="L261" i="276"/>
  <c r="L262" i="276"/>
  <c r="L263" i="276"/>
  <c r="L264" i="276"/>
  <c r="L265" i="276"/>
  <c r="L266" i="276"/>
  <c r="L267" i="276"/>
  <c r="L268" i="276"/>
  <c r="L269" i="276"/>
  <c r="L270" i="276"/>
  <c r="L271" i="276"/>
  <c r="M719" i="273"/>
  <c r="M720" i="273"/>
  <c r="M721" i="273"/>
  <c r="M727" i="273"/>
  <c r="M728" i="273"/>
  <c r="M735" i="273"/>
  <c r="M741" i="273"/>
  <c r="M742" i="273"/>
  <c r="M743" i="273"/>
  <c r="M744" i="273"/>
  <c r="L293" i="276"/>
  <c r="L294" i="276"/>
  <c r="L295" i="276"/>
  <c r="L296" i="276"/>
  <c r="L297" i="276"/>
  <c r="L298" i="276"/>
  <c r="L299" i="276"/>
  <c r="L300" i="276"/>
  <c r="L301" i="276"/>
  <c r="L302" i="276"/>
  <c r="L303" i="276"/>
  <c r="L304" i="276"/>
  <c r="L305" i="276"/>
  <c r="L306" i="276"/>
  <c r="M805" i="273"/>
  <c r="M806" i="273"/>
  <c r="M807" i="273"/>
  <c r="M813" i="273"/>
  <c r="M814" i="273"/>
  <c r="M815" i="273"/>
  <c r="M816" i="273"/>
  <c r="M817" i="273"/>
  <c r="M830" i="273"/>
  <c r="M831" i="273"/>
  <c r="M832" i="273"/>
  <c r="M833" i="273"/>
  <c r="L327" i="276"/>
  <c r="L328" i="276"/>
  <c r="L329" i="276"/>
  <c r="L330" i="276"/>
  <c r="L331" i="276"/>
  <c r="L332" i="276"/>
  <c r="L333" i="276"/>
  <c r="L334" i="276"/>
  <c r="L335" i="276"/>
  <c r="L336" i="276"/>
  <c r="L337" i="276"/>
  <c r="L338" i="276"/>
  <c r="L339" i="276"/>
  <c r="L340" i="276"/>
  <c r="L341" i="276"/>
  <c r="L11" i="271"/>
  <c r="L12" i="271"/>
  <c r="L13" i="271"/>
  <c r="L14" i="271"/>
  <c r="L15" i="271"/>
  <c r="L16" i="271"/>
  <c r="L17" i="271"/>
  <c r="M27" i="268"/>
  <c r="M28" i="268"/>
  <c r="M29" i="268"/>
  <c r="M35" i="268"/>
  <c r="M36" i="268"/>
  <c r="M42" i="268"/>
  <c r="M43" i="268"/>
  <c r="M49" i="268"/>
  <c r="M50" i="268"/>
  <c r="M51" i="268"/>
  <c r="M52" i="268"/>
  <c r="L38" i="271"/>
  <c r="L39" i="271"/>
  <c r="L40" i="271"/>
  <c r="L41" i="271"/>
  <c r="L42" i="271"/>
  <c r="L43" i="271"/>
  <c r="L44" i="271"/>
  <c r="L45" i="271"/>
  <c r="M116" i="268"/>
  <c r="M117" i="268"/>
  <c r="M118" i="268"/>
  <c r="M124" i="268"/>
  <c r="M125" i="268"/>
  <c r="M126" i="268"/>
  <c r="M127" i="268"/>
  <c r="M133" i="268"/>
  <c r="M134" i="268"/>
  <c r="M140" i="268"/>
  <c r="M141" i="268"/>
  <c r="M142" i="268"/>
  <c r="M143" i="268"/>
  <c r="M207" i="268"/>
  <c r="M208" i="268"/>
  <c r="M209" i="268"/>
  <c r="M215" i="268"/>
  <c r="M216" i="268"/>
  <c r="M222" i="268"/>
  <c r="M224" i="268" s="1"/>
  <c r="M223" i="268"/>
  <c r="M229" i="268"/>
  <c r="M230" i="268"/>
  <c r="M231" i="268"/>
  <c r="M232" i="268"/>
  <c r="L97" i="271"/>
  <c r="L98" i="271"/>
  <c r="L99" i="271"/>
  <c r="L100" i="271"/>
  <c r="L101" i="271"/>
  <c r="M296" i="268"/>
  <c r="M297" i="268"/>
  <c r="M298" i="268"/>
  <c r="M304" i="268"/>
  <c r="M305" i="268"/>
  <c r="M312" i="268"/>
  <c r="M318" i="268"/>
  <c r="M319" i="268"/>
  <c r="M320" i="268"/>
  <c r="M321" i="268"/>
  <c r="L124" i="271"/>
  <c r="L125" i="271"/>
  <c r="L126" i="271"/>
  <c r="L127" i="271"/>
  <c r="L128" i="271"/>
  <c r="L129" i="271"/>
  <c r="L132" i="271"/>
  <c r="L133" i="271"/>
  <c r="M386" i="268"/>
  <c r="M387" i="268"/>
  <c r="M388" i="268"/>
  <c r="M394" i="268"/>
  <c r="M395" i="268"/>
  <c r="M402" i="268"/>
  <c r="M408" i="268"/>
  <c r="M409" i="268"/>
  <c r="M410" i="268"/>
  <c r="M411" i="268"/>
  <c r="L154" i="271"/>
  <c r="L155" i="271"/>
  <c r="L156" i="271"/>
  <c r="M476" i="268"/>
  <c r="M477" i="268"/>
  <c r="M478" i="268"/>
  <c r="M485" i="268"/>
  <c r="M486" i="268"/>
  <c r="M487" i="268"/>
  <c r="M488" i="268"/>
  <c r="M489" i="268"/>
  <c r="M490" i="268"/>
  <c r="M491" i="268"/>
  <c r="M492" i="268"/>
  <c r="M493" i="268"/>
  <c r="M499" i="268"/>
  <c r="M500" i="268"/>
  <c r="M506" i="268"/>
  <c r="M507" i="268"/>
  <c r="M508" i="268"/>
  <c r="M509" i="268"/>
  <c r="J184" i="271"/>
  <c r="L184" i="271" s="1"/>
  <c r="J185" i="271"/>
  <c r="L185" i="271" s="1"/>
  <c r="L186" i="271"/>
  <c r="L187" i="271"/>
  <c r="L188" i="271"/>
  <c r="L189" i="271"/>
  <c r="L190" i="271"/>
  <c r="L191" i="271"/>
  <c r="L192" i="271"/>
  <c r="L193" i="271"/>
  <c r="M571" i="268"/>
  <c r="M572" i="268"/>
  <c r="M573" i="268"/>
  <c r="M579" i="268"/>
  <c r="M586" i="268"/>
  <c r="M587" i="268"/>
  <c r="M593" i="268"/>
  <c r="M594" i="268"/>
  <c r="M595" i="268"/>
  <c r="M596" i="268"/>
  <c r="L214" i="271"/>
  <c r="L215" i="271"/>
  <c r="L216" i="271"/>
  <c r="L217" i="271"/>
  <c r="L218" i="271"/>
  <c r="L219" i="271"/>
  <c r="L220" i="271"/>
  <c r="L221" i="271"/>
  <c r="L222" i="271"/>
  <c r="L223" i="271"/>
  <c r="M660" i="268"/>
  <c r="M661" i="268"/>
  <c r="M662" i="268"/>
  <c r="M668" i="268"/>
  <c r="M669" i="268"/>
  <c r="M670" i="268"/>
  <c r="M671" i="268"/>
  <c r="M672" i="268"/>
  <c r="M685" i="268"/>
  <c r="M686" i="268"/>
  <c r="M687" i="268"/>
  <c r="M688" i="268"/>
  <c r="L244" i="271"/>
  <c r="L245" i="271"/>
  <c r="L246" i="271"/>
  <c r="L247" i="271"/>
  <c r="L248" i="271"/>
  <c r="L249" i="271"/>
  <c r="L250" i="271"/>
  <c r="L251" i="271"/>
  <c r="L252" i="271"/>
  <c r="L253" i="271"/>
  <c r="M752" i="268"/>
  <c r="M753" i="268"/>
  <c r="M754" i="268"/>
  <c r="M761" i="268"/>
  <c r="M768" i="268"/>
  <c r="M774" i="268"/>
  <c r="M775" i="268"/>
  <c r="M776" i="268"/>
  <c r="M777" i="268"/>
  <c r="M842" i="268"/>
  <c r="M843" i="268"/>
  <c r="M844" i="268"/>
  <c r="M850" i="268"/>
  <c r="M852" i="268" s="1"/>
  <c r="M851" i="268"/>
  <c r="M858" i="268"/>
  <c r="M864" i="268"/>
  <c r="M865" i="268"/>
  <c r="M866" i="268"/>
  <c r="M867" i="268"/>
  <c r="J15" i="277"/>
  <c r="L15" i="277" s="1"/>
  <c r="M13" i="277" s="1"/>
  <c r="D6" i="277"/>
  <c r="K24" i="277"/>
  <c r="L24" i="277" s="1"/>
  <c r="K15" i="277"/>
  <c r="Q22" i="277"/>
  <c r="K26" i="277"/>
  <c r="L26" i="277" s="1"/>
  <c r="K25" i="277"/>
  <c r="L25" i="277" s="1"/>
  <c r="A22" i="268"/>
  <c r="L115" i="276"/>
  <c r="B115" i="276"/>
  <c r="F115" i="276"/>
  <c r="K283" i="273"/>
  <c r="B283" i="273"/>
  <c r="K655" i="268"/>
  <c r="A655" i="268"/>
  <c r="B655" i="268"/>
  <c r="K747" i="268"/>
  <c r="A747" i="268"/>
  <c r="B747" i="268"/>
  <c r="A306" i="271"/>
  <c r="A241" i="271"/>
  <c r="L325" i="276"/>
  <c r="F325" i="276"/>
  <c r="A324" i="276"/>
  <c r="B325" i="276"/>
  <c r="L290" i="276"/>
  <c r="B290" i="276"/>
  <c r="F290" i="276"/>
  <c r="A289" i="276"/>
  <c r="L255" i="276"/>
  <c r="F255" i="276"/>
  <c r="B255" i="276"/>
  <c r="B220" i="276"/>
  <c r="A254" i="276"/>
  <c r="L220" i="276"/>
  <c r="A219" i="276"/>
  <c r="F220" i="276"/>
  <c r="L185" i="276"/>
  <c r="B185" i="276"/>
  <c r="F185" i="276"/>
  <c r="A184" i="276"/>
  <c r="L150" i="276"/>
  <c r="B150" i="276"/>
  <c r="F150" i="276"/>
  <c r="A149" i="276"/>
  <c r="L79" i="276"/>
  <c r="B79" i="276"/>
  <c r="F79" i="276"/>
  <c r="B44" i="276"/>
  <c r="F44" i="276"/>
  <c r="L44" i="276"/>
  <c r="A43" i="276"/>
  <c r="L9" i="276"/>
  <c r="B9" i="276"/>
  <c r="F9" i="276"/>
  <c r="A8" i="276"/>
  <c r="J79" i="276"/>
  <c r="L242" i="271"/>
  <c r="B242" i="271"/>
  <c r="F242" i="271"/>
  <c r="L212" i="271"/>
  <c r="B212" i="271"/>
  <c r="F212" i="271"/>
  <c r="A211" i="271"/>
  <c r="L182" i="271"/>
  <c r="B182" i="271"/>
  <c r="F182" i="271"/>
  <c r="A181" i="271"/>
  <c r="L152" i="271"/>
  <c r="B152" i="271"/>
  <c r="F152" i="271"/>
  <c r="A151" i="271"/>
  <c r="A121" i="271"/>
  <c r="L122" i="271"/>
  <c r="B122" i="271"/>
  <c r="F122" i="271"/>
  <c r="A94" i="271"/>
  <c r="L95" i="271"/>
  <c r="B95" i="271"/>
  <c r="F95" i="271"/>
  <c r="J64" i="271"/>
  <c r="B64" i="271"/>
  <c r="F64" i="271"/>
  <c r="B453" i="273"/>
  <c r="K714" i="273"/>
  <c r="B714" i="273"/>
  <c r="K369" i="273"/>
  <c r="K198" i="273"/>
  <c r="B198" i="273"/>
  <c r="K110" i="273"/>
  <c r="B110" i="273"/>
  <c r="K22" i="273"/>
  <c r="B22" i="273"/>
  <c r="K837" i="268"/>
  <c r="A837" i="268"/>
  <c r="B837" i="268"/>
  <c r="K566" i="268"/>
  <c r="A566" i="268"/>
  <c r="B566" i="268"/>
  <c r="K471" i="268"/>
  <c r="A471" i="268"/>
  <c r="B471" i="268"/>
  <c r="K381" i="268"/>
  <c r="A381" i="268"/>
  <c r="B381" i="268"/>
  <c r="T319" i="268"/>
  <c r="T320" i="268" s="1"/>
  <c r="S315" i="268"/>
  <c r="T315" i="268" s="1"/>
  <c r="T316" i="268" s="1"/>
  <c r="T311" i="268"/>
  <c r="T310" i="268"/>
  <c r="T309" i="268"/>
  <c r="T308" i="268"/>
  <c r="T307" i="268"/>
  <c r="T318" i="268" s="1"/>
  <c r="S307" i="268"/>
  <c r="Q307" i="268"/>
  <c r="Q318" i="268" s="1"/>
  <c r="T304" i="268"/>
  <c r="T303" i="268"/>
  <c r="T302" i="268"/>
  <c r="T301" i="268"/>
  <c r="K291" i="268"/>
  <c r="A291" i="268"/>
  <c r="B291" i="268"/>
  <c r="K202" i="268"/>
  <c r="A202" i="268"/>
  <c r="B202" i="268"/>
  <c r="M458" i="270"/>
  <c r="M459" i="270"/>
  <c r="M460" i="270"/>
  <c r="M466" i="270"/>
  <c r="M467" i="270"/>
  <c r="M468" i="270"/>
  <c r="M469" i="270"/>
  <c r="M478" i="270"/>
  <c r="M484" i="270"/>
  <c r="M485" i="270"/>
  <c r="M496" i="270"/>
  <c r="M411" i="270"/>
  <c r="M287" i="270"/>
  <c r="M288" i="270"/>
  <c r="M289" i="270"/>
  <c r="M295" i="270"/>
  <c r="M296" i="270"/>
  <c r="M297" i="270"/>
  <c r="M298" i="270"/>
  <c r="M306" i="270"/>
  <c r="M307" i="270"/>
  <c r="M313" i="270"/>
  <c r="M314" i="270"/>
  <c r="M325" i="270"/>
  <c r="M240" i="270"/>
  <c r="M151" i="270"/>
  <c r="M562" i="270"/>
  <c r="M569" i="270"/>
  <c r="M568" i="270"/>
  <c r="M553" i="270"/>
  <c r="M552" i="270"/>
  <c r="M551" i="270"/>
  <c r="M550" i="270"/>
  <c r="M544" i="270"/>
  <c r="M543" i="270"/>
  <c r="M542" i="270"/>
  <c r="K111" i="268"/>
  <c r="A111" i="268"/>
  <c r="B111" i="268"/>
  <c r="M65" i="270"/>
  <c r="A63" i="271"/>
  <c r="A35" i="271"/>
  <c r="L36" i="271"/>
  <c r="B36" i="271"/>
  <c r="F36" i="271"/>
  <c r="L9" i="271"/>
  <c r="B9" i="271"/>
  <c r="F9" i="271"/>
  <c r="A8" i="271"/>
  <c r="M580" i="270"/>
  <c r="K22" i="268"/>
  <c r="B22" i="268"/>
  <c r="M954" i="268" l="1"/>
  <c r="M30" i="268"/>
  <c r="M501" i="268"/>
  <c r="M389" i="268"/>
  <c r="M412" i="268"/>
  <c r="M44" i="268"/>
  <c r="L26" i="276"/>
  <c r="J9" i="276" s="1"/>
  <c r="L164" i="271"/>
  <c r="G19" i="265" s="1"/>
  <c r="L194" i="271"/>
  <c r="J182" i="271" s="1"/>
  <c r="L224" i="271"/>
  <c r="G21" i="265" s="1"/>
  <c r="L254" i="271"/>
  <c r="G22" i="265" s="1"/>
  <c r="L19" i="271"/>
  <c r="G12" i="265" s="1"/>
  <c r="M375" i="270"/>
  <c r="M30" i="270"/>
  <c r="M486" i="270"/>
  <c r="M545" i="270"/>
  <c r="M212" i="270"/>
  <c r="M554" i="270"/>
  <c r="M570" i="270"/>
  <c r="M582" i="270" s="1"/>
  <c r="M55" i="270"/>
  <c r="M134" i="270"/>
  <c r="M290" i="270"/>
  <c r="M470" i="270"/>
  <c r="M230" i="270"/>
  <c r="M395" i="273"/>
  <c r="M632" i="273"/>
  <c r="M376" i="273"/>
  <c r="M229" i="273"/>
  <c r="M729" i="273"/>
  <c r="M722" i="273"/>
  <c r="M314" i="273"/>
  <c r="M298" i="273"/>
  <c r="M127" i="273"/>
  <c r="M44" i="273"/>
  <c r="M291" i="273"/>
  <c r="M37" i="273"/>
  <c r="M547" i="273"/>
  <c r="M213" i="273"/>
  <c r="M588" i="268"/>
  <c r="M396" i="268"/>
  <c r="M135" i="268"/>
  <c r="M53" i="268"/>
  <c r="M755" i="268"/>
  <c r="M868" i="268"/>
  <c r="M479" i="268"/>
  <c r="M23" i="277"/>
  <c r="M299" i="270"/>
  <c r="M510" i="268"/>
  <c r="M299" i="268"/>
  <c r="M210" i="268"/>
  <c r="M144" i="268"/>
  <c r="M834" i="273"/>
  <c r="M745" i="273"/>
  <c r="M402" i="273"/>
  <c r="M39" i="270"/>
  <c r="M116" i="270"/>
  <c r="M134" i="273"/>
  <c r="T312" i="268"/>
  <c r="M315" i="270"/>
  <c r="T305" i="268"/>
  <c r="T322" i="268" s="1"/>
  <c r="M845" i="268"/>
  <c r="M778" i="268"/>
  <c r="M233" i="268"/>
  <c r="M128" i="268"/>
  <c r="M37" i="268"/>
  <c r="M55" i="268" s="1"/>
  <c r="M655" i="273"/>
  <c r="M573" i="273"/>
  <c r="M461" i="273"/>
  <c r="M401" i="270"/>
  <c r="M221" i="270"/>
  <c r="M384" i="270"/>
  <c r="M141" i="270"/>
  <c r="M206" i="273"/>
  <c r="M118" i="273"/>
  <c r="M30" i="273"/>
  <c r="M322" i="268"/>
  <c r="M306" i="268"/>
  <c r="M217" i="268"/>
  <c r="M119" i="268"/>
  <c r="M808" i="273"/>
  <c r="M487" i="273"/>
  <c r="M48" i="270"/>
  <c r="M203" i="270"/>
  <c r="M125" i="270"/>
  <c r="M143" i="273"/>
  <c r="M53" i="273"/>
  <c r="L327" i="271"/>
  <c r="M461" i="270"/>
  <c r="L272" i="276"/>
  <c r="L132" i="276"/>
  <c r="M557" i="273"/>
  <c r="L202" i="276"/>
  <c r="M673" i="268"/>
  <c r="L46" i="271"/>
  <c r="L307" i="276"/>
  <c r="J290" i="276" s="1"/>
  <c r="M689" i="268"/>
  <c r="M597" i="268"/>
  <c r="L104" i="271"/>
  <c r="M471" i="273"/>
  <c r="L167" i="276"/>
  <c r="L61" i="276"/>
  <c r="L134" i="271"/>
  <c r="L342" i="276"/>
  <c r="L96" i="276"/>
  <c r="G30" i="265" s="1"/>
  <c r="L77" i="271"/>
  <c r="G14" i="265" s="1"/>
  <c r="L289" i="271"/>
  <c r="J272" i="271" s="1"/>
  <c r="M663" i="268"/>
  <c r="M574" i="268"/>
  <c r="M818" i="273"/>
  <c r="L237" i="276"/>
  <c r="M55" i="273" l="1"/>
  <c r="K61" i="273" s="1"/>
  <c r="M61" i="273" s="1"/>
  <c r="G20" i="265"/>
  <c r="G28" i="265"/>
  <c r="J242" i="271"/>
  <c r="J152" i="271"/>
  <c r="J212" i="271"/>
  <c r="J9" i="271"/>
  <c r="M232" i="270"/>
  <c r="K562" i="273" s="1"/>
  <c r="M562" i="273" s="1"/>
  <c r="M57" i="270"/>
  <c r="K477" i="270" s="1"/>
  <c r="M477" i="270" s="1"/>
  <c r="M143" i="270"/>
  <c r="K311" i="268" s="1"/>
  <c r="M311" i="268" s="1"/>
  <c r="M313" i="268" s="1"/>
  <c r="M324" i="268" s="1"/>
  <c r="M146" i="268"/>
  <c r="K152" i="268" s="1"/>
  <c r="M152" i="268" s="1"/>
  <c r="K151" i="268"/>
  <c r="M151" i="268" s="1"/>
  <c r="M145" i="273"/>
  <c r="M235" i="268"/>
  <c r="G16" i="265"/>
  <c r="J122" i="271"/>
  <c r="G31" i="265"/>
  <c r="J115" i="276"/>
  <c r="L64" i="271"/>
  <c r="K476" i="273"/>
  <c r="M476" i="273" s="1"/>
  <c r="G35" i="265"/>
  <c r="J185" i="276"/>
  <c r="K391" i="270"/>
  <c r="M391" i="270" s="1"/>
  <c r="K561" i="270"/>
  <c r="M561" i="270" s="1"/>
  <c r="G24" i="265"/>
  <c r="G38" i="265"/>
  <c r="G23" i="265"/>
  <c r="J307" i="271"/>
  <c r="G36" i="265"/>
  <c r="J220" i="276"/>
  <c r="G13" i="265"/>
  <c r="J36" i="271"/>
  <c r="G37" i="265"/>
  <c r="J255" i="276"/>
  <c r="G29" i="265"/>
  <c r="J44" i="276"/>
  <c r="G15" i="265"/>
  <c r="J95" i="271"/>
  <c r="K62" i="268"/>
  <c r="M62" i="268" s="1"/>
  <c r="K61" i="268"/>
  <c r="M61" i="268" s="1"/>
  <c r="K60" i="268"/>
  <c r="M60" i="268" s="1"/>
  <c r="G39" i="265"/>
  <c r="J325" i="276"/>
  <c r="G34" i="265"/>
  <c r="J150" i="276"/>
  <c r="K60" i="273" l="1"/>
  <c r="M60" i="273" s="1"/>
  <c r="K62" i="273"/>
  <c r="M62" i="273" s="1"/>
  <c r="K767" i="268"/>
  <c r="M767" i="268" s="1"/>
  <c r="M769" i="268" s="1"/>
  <c r="K857" i="268"/>
  <c r="M857" i="268" s="1"/>
  <c r="M859" i="268" s="1"/>
  <c r="M870" i="268" s="1"/>
  <c r="K560" i="270"/>
  <c r="M560" i="270" s="1"/>
  <c r="K943" i="268"/>
  <c r="M943" i="268" s="1"/>
  <c r="M945" i="268" s="1"/>
  <c r="K734" i="273"/>
  <c r="M734" i="273" s="1"/>
  <c r="M736" i="273" s="1"/>
  <c r="M747" i="273" s="1"/>
  <c r="K753" i="273" s="1"/>
  <c r="M753" i="273" s="1"/>
  <c r="M242" i="270"/>
  <c r="K678" i="268"/>
  <c r="M678" i="268" s="1"/>
  <c r="K823" i="273"/>
  <c r="M823" i="273" s="1"/>
  <c r="K644" i="273"/>
  <c r="M644" i="273" s="1"/>
  <c r="M646" i="273" s="1"/>
  <c r="K153" i="268"/>
  <c r="M153" i="268" s="1"/>
  <c r="M154" i="268" s="1"/>
  <c r="M156" i="268" s="1"/>
  <c r="H13" i="265" s="1"/>
  <c r="I13" i="265" s="1"/>
  <c r="K305" i="270"/>
  <c r="M305" i="270" s="1"/>
  <c r="K476" i="270"/>
  <c r="M476" i="270" s="1"/>
  <c r="K390" i="270"/>
  <c r="M390" i="270" s="1"/>
  <c r="M153" i="270"/>
  <c r="K218" i="273"/>
  <c r="M218" i="273" s="1"/>
  <c r="M220" i="273" s="1"/>
  <c r="M231" i="273" s="1"/>
  <c r="K238" i="273" s="1"/>
  <c r="M238" i="273" s="1"/>
  <c r="K389" i="270"/>
  <c r="M389" i="270" s="1"/>
  <c r="K477" i="273"/>
  <c r="M477" i="273" s="1"/>
  <c r="M478" i="273" s="1"/>
  <c r="M489" i="273" s="1"/>
  <c r="M67" i="270"/>
  <c r="K304" i="270"/>
  <c r="M304" i="270" s="1"/>
  <c r="K824" i="273"/>
  <c r="M824" i="273" s="1"/>
  <c r="M825" i="273" s="1"/>
  <c r="M836" i="273" s="1"/>
  <c r="K401" i="268"/>
  <c r="M401" i="268" s="1"/>
  <c r="M403" i="268" s="1"/>
  <c r="M414" i="268" s="1"/>
  <c r="K421" i="268" s="1"/>
  <c r="M421" i="268" s="1"/>
  <c r="K563" i="273"/>
  <c r="M563" i="273" s="1"/>
  <c r="M564" i="273" s="1"/>
  <c r="M575" i="273" s="1"/>
  <c r="K475" i="270"/>
  <c r="M475" i="270" s="1"/>
  <c r="K559" i="270"/>
  <c r="M559" i="270" s="1"/>
  <c r="M563" i="270" s="1"/>
  <c r="M572" i="270" s="1"/>
  <c r="K303" i="273"/>
  <c r="M303" i="273" s="1"/>
  <c r="M305" i="273" s="1"/>
  <c r="M316" i="273" s="1"/>
  <c r="K322" i="273" s="1"/>
  <c r="M322" i="273" s="1"/>
  <c r="K679" i="268"/>
  <c r="M679" i="268" s="1"/>
  <c r="M680" i="268" s="1"/>
  <c r="M691" i="268" s="1"/>
  <c r="M308" i="270"/>
  <c r="M317" i="270" s="1"/>
  <c r="M327" i="270" s="1"/>
  <c r="M63" i="273"/>
  <c r="M65" i="273" s="1"/>
  <c r="H28" i="265" s="1"/>
  <c r="I28" i="265" s="1"/>
  <c r="M63" i="268"/>
  <c r="M65" i="268" s="1"/>
  <c r="H12" i="265" s="1"/>
  <c r="I12" i="265" s="1"/>
  <c r="K240" i="268"/>
  <c r="M240" i="268" s="1"/>
  <c r="K242" i="268"/>
  <c r="M242" i="268" s="1"/>
  <c r="K241" i="268"/>
  <c r="M241" i="268" s="1"/>
  <c r="K151" i="273"/>
  <c r="M151" i="273" s="1"/>
  <c r="K150" i="273"/>
  <c r="M150" i="273" s="1"/>
  <c r="K152" i="273"/>
  <c r="M152" i="273" s="1"/>
  <c r="K876" i="268"/>
  <c r="M876" i="268" s="1"/>
  <c r="K877" i="268"/>
  <c r="M877" i="268" s="1"/>
  <c r="K875" i="268"/>
  <c r="M875" i="268" s="1"/>
  <c r="K331" i="268"/>
  <c r="M331" i="268" s="1"/>
  <c r="K329" i="268"/>
  <c r="M329" i="268" s="1"/>
  <c r="K330" i="268"/>
  <c r="M330" i="268" s="1"/>
  <c r="K752" i="273" l="1"/>
  <c r="M752" i="273" s="1"/>
  <c r="K754" i="273"/>
  <c r="M754" i="273" s="1"/>
  <c r="M479" i="270"/>
  <c r="M488" i="270" s="1"/>
  <c r="M498" i="270" s="1"/>
  <c r="M393" i="270"/>
  <c r="M403" i="270" s="1"/>
  <c r="K637" i="273" s="1"/>
  <c r="M637" i="273" s="1"/>
  <c r="M639" i="273" s="1"/>
  <c r="M657" i="273" s="1"/>
  <c r="K663" i="273" s="1"/>
  <c r="M663" i="273" s="1"/>
  <c r="K321" i="273"/>
  <c r="M321" i="273" s="1"/>
  <c r="K237" i="273"/>
  <c r="M237" i="273" s="1"/>
  <c r="K236" i="273"/>
  <c r="M236" i="273" s="1"/>
  <c r="M413" i="270"/>
  <c r="K760" i="268"/>
  <c r="M760" i="268" s="1"/>
  <c r="M762" i="268" s="1"/>
  <c r="M780" i="268" s="1"/>
  <c r="K785" i="268" s="1"/>
  <c r="M785" i="268" s="1"/>
  <c r="K420" i="268"/>
  <c r="M420" i="268" s="1"/>
  <c r="K419" i="268"/>
  <c r="M419" i="268" s="1"/>
  <c r="K323" i="273"/>
  <c r="M323" i="273" s="1"/>
  <c r="K935" i="268"/>
  <c r="M935" i="268" s="1"/>
  <c r="M938" i="268" s="1"/>
  <c r="M956" i="268" s="1"/>
  <c r="K961" i="268" s="1"/>
  <c r="M961" i="268" s="1"/>
  <c r="M332" i="268"/>
  <c r="M334" i="268" s="1"/>
  <c r="H15" i="265" s="1"/>
  <c r="I15" i="265" s="1"/>
  <c r="K381" i="273"/>
  <c r="M381" i="273" s="1"/>
  <c r="M389" i="273" s="1"/>
  <c r="M404" i="273" s="1"/>
  <c r="M755" i="273"/>
  <c r="M757" i="273" s="1"/>
  <c r="H38" i="265" s="1"/>
  <c r="I38" i="265" s="1"/>
  <c r="M153" i="273"/>
  <c r="M155" i="273" s="1"/>
  <c r="H29" i="265" s="1"/>
  <c r="I29" i="265" s="1"/>
  <c r="M878" i="268"/>
  <c r="M243" i="268"/>
  <c r="M245" i="268" s="1"/>
  <c r="H14" i="265" s="1"/>
  <c r="I14" i="265" s="1"/>
  <c r="K581" i="273"/>
  <c r="M581" i="273" s="1"/>
  <c r="K582" i="273"/>
  <c r="M582" i="273" s="1"/>
  <c r="K580" i="273"/>
  <c r="M580" i="273" s="1"/>
  <c r="K495" i="273"/>
  <c r="M495" i="273" s="1"/>
  <c r="K494" i="273"/>
  <c r="M494" i="273" s="1"/>
  <c r="K496" i="273"/>
  <c r="M496" i="273" s="1"/>
  <c r="K697" i="268"/>
  <c r="M697" i="268" s="1"/>
  <c r="K698" i="268"/>
  <c r="M698" i="268" s="1"/>
  <c r="K696" i="268"/>
  <c r="M696" i="268" s="1"/>
  <c r="K841" i="273"/>
  <c r="M841" i="273" s="1"/>
  <c r="K843" i="273"/>
  <c r="M843" i="273" s="1"/>
  <c r="K842" i="273"/>
  <c r="M842" i="273" s="1"/>
  <c r="K662" i="273"/>
  <c r="M662" i="273" s="1"/>
  <c r="K664" i="273" l="1"/>
  <c r="M664" i="273" s="1"/>
  <c r="M239" i="273"/>
  <c r="M241" i="273" s="1"/>
  <c r="H30" i="265" s="1"/>
  <c r="I30" i="265" s="1"/>
  <c r="K580" i="268"/>
  <c r="M580" i="268" s="1"/>
  <c r="M581" i="268" s="1"/>
  <c r="M599" i="268" s="1"/>
  <c r="K604" i="268" s="1"/>
  <c r="M604" i="268" s="1"/>
  <c r="M880" i="268"/>
  <c r="H23" i="265" s="1"/>
  <c r="I23" i="265" s="1"/>
  <c r="K484" i="268"/>
  <c r="M484" i="268" s="1"/>
  <c r="M494" i="268" s="1"/>
  <c r="M512" i="268" s="1"/>
  <c r="K517" i="268" s="1"/>
  <c r="M517" i="268" s="1"/>
  <c r="M324" i="273"/>
  <c r="M326" i="273" s="1"/>
  <c r="H31" i="265" s="1"/>
  <c r="I31" i="265" s="1"/>
  <c r="I32" i="265" s="1"/>
  <c r="K606" i="268"/>
  <c r="M606" i="268" s="1"/>
  <c r="K787" i="268"/>
  <c r="M787" i="268" s="1"/>
  <c r="K786" i="268"/>
  <c r="M786" i="268" s="1"/>
  <c r="M422" i="268"/>
  <c r="M424" i="268" s="1"/>
  <c r="H16" i="265" s="1"/>
  <c r="I16" i="265" s="1"/>
  <c r="I17" i="265" s="1"/>
  <c r="K605" i="268"/>
  <c r="M605" i="268" s="1"/>
  <c r="M607" i="268" s="1"/>
  <c r="M609" i="268" s="1"/>
  <c r="H20" i="265" s="1"/>
  <c r="I20" i="265" s="1"/>
  <c r="K962" i="268"/>
  <c r="M962" i="268" s="1"/>
  <c r="K963" i="268"/>
  <c r="M963" i="268" s="1"/>
  <c r="K409" i="273"/>
  <c r="M409" i="273" s="1"/>
  <c r="K411" i="273"/>
  <c r="M411" i="273" s="1"/>
  <c r="K410" i="273"/>
  <c r="M410" i="273" s="1"/>
  <c r="M665" i="273"/>
  <c r="M667" i="273" s="1"/>
  <c r="H37" i="265" s="1"/>
  <c r="I37" i="265" s="1"/>
  <c r="M583" i="273"/>
  <c r="M585" i="273" s="1"/>
  <c r="H36" i="265" s="1"/>
  <c r="I36" i="265" s="1"/>
  <c r="M844" i="273"/>
  <c r="M846" i="273" s="1"/>
  <c r="H39" i="265" s="1"/>
  <c r="I39" i="265" s="1"/>
  <c r="M497" i="273"/>
  <c r="M499" i="273" s="1"/>
  <c r="H35" i="265" s="1"/>
  <c r="I35" i="265" s="1"/>
  <c r="M699" i="268"/>
  <c r="M701" i="268" s="1"/>
  <c r="H21" i="265" s="1"/>
  <c r="I21" i="265" s="1"/>
  <c r="K518" i="268" l="1"/>
  <c r="M518" i="268" s="1"/>
  <c r="K519" i="268"/>
  <c r="M519" i="268" s="1"/>
  <c r="M520" i="268" s="1"/>
  <c r="M522" i="268" s="1"/>
  <c r="H19" i="265" s="1"/>
  <c r="I19" i="265" s="1"/>
  <c r="M788" i="268"/>
  <c r="M790" i="268" s="1"/>
  <c r="H22" i="265" s="1"/>
  <c r="I22" i="265" s="1"/>
  <c r="M964" i="268"/>
  <c r="M966" i="268" s="1"/>
  <c r="H24" i="265" s="1"/>
  <c r="I24" i="265" s="1"/>
  <c r="M412" i="273"/>
  <c r="M414" i="273" s="1"/>
  <c r="H34" i="265" s="1"/>
  <c r="I34" i="265" s="1"/>
  <c r="I40" i="265" s="1"/>
  <c r="I25" i="265" l="1"/>
  <c r="I41" i="265" s="1"/>
  <c r="G9" i="277" s="1"/>
  <c r="G8" i="277" l="1"/>
  <c r="M38" i="277" s="1"/>
  <c r="N38" i="277" s="1"/>
  <c r="L32" i="277"/>
  <c r="H26" i="277"/>
  <c r="H24" i="277"/>
  <c r="L21" i="277"/>
  <c r="L20" i="277"/>
  <c r="L29" i="277"/>
  <c r="L33" i="277"/>
  <c r="L34" i="277" s="1"/>
  <c r="L30" i="277"/>
  <c r="L22" i="277"/>
  <c r="L28" i="277"/>
  <c r="H25" i="277"/>
  <c r="L31" i="277"/>
  <c r="L19" i="277"/>
  <c r="L18" i="277"/>
  <c r="M37" i="277" l="1"/>
  <c r="N37" i="277" s="1"/>
  <c r="N23" i="277"/>
  <c r="N13" i="277"/>
  <c r="M17" i="277"/>
  <c r="N17" i="277" s="1"/>
  <c r="L35" i="277"/>
  <c r="H35" i="277" s="1"/>
  <c r="M27" i="277" l="1"/>
  <c r="N27" i="277" l="1"/>
  <c r="P36" i="277" s="1"/>
  <c r="M36" i="277"/>
  <c r="N36" i="277" l="1"/>
  <c r="Q36" i="277" s="1"/>
  <c r="Q37" i="277" s="1"/>
  <c r="Q38" i="277" s="1"/>
  <c r="H36" i="277"/>
  <c r="H39" i="277" s="1"/>
  <c r="M39" i="277"/>
  <c r="Q39" i="27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author>
  </authors>
  <commentList>
    <comment ref="D7" authorId="0" shapeId="0" xr:uid="{00000000-0006-0000-0500-000001000000}">
      <text>
        <r>
          <rPr>
            <b/>
            <sz val="9"/>
            <color indexed="81"/>
            <rFont val="Tahoma"/>
            <family val="2"/>
          </rPr>
          <t>Diego:</t>
        </r>
        <r>
          <rPr>
            <sz val="9"/>
            <color indexed="81"/>
            <rFont val="Tahoma"/>
            <family val="2"/>
          </rPr>
          <t xml:space="preserve">
 REALIZAR LA CONSTRUCCIÓN DE ANDENES EN CONCRETO ESTAMPADO EN LA APROXIMACIÓN, ACCESO Y FACHADA DEL CEMENTERIO MUNICIPAL Y EL TRAMO SUR DE LA CALLE 4 ENTRE CARRERAS 5 Y 6, DEL CASCO URBANO DEL MUNICIPIO DE SABANALARGA, DEPARTAMENTO DE CASANARE.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author>
  </authors>
  <commentList>
    <comment ref="D7" authorId="0" shapeId="0" xr:uid="{00000000-0006-0000-0600-000001000000}">
      <text>
        <r>
          <rPr>
            <b/>
            <sz val="9"/>
            <color indexed="81"/>
            <rFont val="Tahoma"/>
            <family val="2"/>
          </rPr>
          <t>Diego:</t>
        </r>
        <r>
          <rPr>
            <sz val="9"/>
            <color indexed="81"/>
            <rFont val="Tahoma"/>
            <family val="2"/>
          </rPr>
          <t xml:space="preserve">
 REALIZAR LA CONSTRUCCIÓN DE ANDENES EN CONCRETO ESTAMPADO EN LA APROXIMACIÓN, ACCESO Y FACHADA DEL CEMENTERIO MUNICIPAL Y EL TRAMO SUR DE LA CALLE 4 ENTRE CARRERAS 5 Y 6, DEL CASCO URBANO DEL MUNICIPIO DE SABANALARGA, DEPARTAMENTO DE CASANARE.</t>
        </r>
      </text>
    </comment>
  </commentList>
</comments>
</file>

<file path=xl/sharedStrings.xml><?xml version="1.0" encoding="utf-8"?>
<sst xmlns="http://schemas.openxmlformats.org/spreadsheetml/2006/main" count="3254" uniqueCount="327">
  <si>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</si>
  <si>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</si>
  <si>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</si>
  <si>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</si>
  <si>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</si>
  <si>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</si>
  <si>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</si>
  <si>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</si>
  <si>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</si>
  <si>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</si>
  <si>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</si>
  <si>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</si>
  <si>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</si>
  <si>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</si>
  <si>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</si>
  <si>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</si>
  <si>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</si>
  <si>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</si>
  <si>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VALOR TOTAL</t>
  </si>
  <si>
    <t>PORCENTAJE</t>
  </si>
  <si>
    <t>ADMINISTRACION</t>
  </si>
  <si>
    <t>A=</t>
  </si>
  <si>
    <t xml:space="preserve">IMPREVISTO
</t>
  </si>
  <si>
    <t>I=</t>
  </si>
  <si>
    <t xml:space="preserve">UTILIDAD
</t>
  </si>
  <si>
    <t>U=</t>
  </si>
  <si>
    <t>TOTAL A.I.U</t>
  </si>
  <si>
    <t>A.I.U.=</t>
  </si>
  <si>
    <t>[La entidad podrá utilizar este formato para la presentación de los análisis de precios unitarios el contratista en la oportunidad prevista en el numeral 8.1.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</si>
  <si>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</si>
  <si>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</si>
  <si>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</si>
  <si>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</si>
  <si>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</si>
  <si>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</si>
  <si>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</si>
  <si>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</si>
  <si>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</si>
  <si>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</si>
  <si>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</si>
  <si>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</si>
  <si>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</si>
  <si>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</si>
  <si>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</si>
  <si>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</si>
  <si>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</si>
  <si>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</si>
  <si>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</si>
  <si>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</si>
  <si>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</si>
  <si>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</si>
  <si>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</si>
  <si>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</si>
  <si>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</si>
  <si>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</si>
  <si>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</si>
  <si>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</si>
  <si>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</si>
  <si>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</si>
  <si>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</si>
  <si>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</si>
  <si>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</si>
  <si>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</si>
  <si>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</si>
  <si>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</si>
  <si>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</si>
  <si>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</si>
  <si>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</si>
  <si>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</si>
  <si>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</si>
  <si>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</si>
  <si>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</si>
  <si>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</si>
  <si>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</si>
  <si>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</si>
  <si>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</si>
  <si>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</si>
  <si>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</si>
  <si>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1. PRELIMINARES - DEMOLICIONES</t>
  </si>
  <si>
    <t>6536-148</t>
  </si>
  <si>
    <t>Demolicion andenes, sardineles y cunetas (Incluye:
Retiro)</t>
  </si>
  <si>
    <t>Replanteo mano de obra "Arquitectonico"</t>
  </si>
  <si>
    <t>Excavacion manual en conglomerado</t>
  </si>
  <si>
    <t>Relleno con base granular seleccionada o clasificada, compactada y transportada</t>
  </si>
  <si>
    <t>Nivelacion de cajas de valvulas para Red de acueducto</t>
  </si>
  <si>
    <t>M3</t>
  </si>
  <si>
    <t>M2</t>
  </si>
  <si>
    <t>UND</t>
  </si>
  <si>
    <t>ML</t>
  </si>
  <si>
    <t>ALCALDIA MUNICIPAL DE SABANALARGA</t>
  </si>
  <si>
    <t>2. URBANISMO</t>
  </si>
  <si>
    <t>Piso en concreto estampado, endurecido con color,
desmoldante neutro y sellante dos capas, incluye
placa base en concreto 3000 psi e=0.10 m reforzada
con malla Q-7.</t>
  </si>
  <si>
    <t>Concreto de 3000 psi para reparación de pavimento y
andén</t>
  </si>
  <si>
    <t>Loseta tactil alerta discapacitados para piso en
loseta prefabricada color A-55 (40x40x6), incluye
base 4 cm arena nivelacion y sello de arena</t>
  </si>
  <si>
    <t>Loseta prefabricada gris A-50 (40x40x6), incluye
base 4 cm arena nivelacion y sello de arena</t>
  </si>
  <si>
    <t>Bordillo 10x30 cm fundido en concreto de 3000 PSI</t>
  </si>
  <si>
    <t>Pieza de remate A-105 para rampa (0,8*0,4*0,275)</t>
  </si>
  <si>
    <t>Arbol acacia amarilla h=1,8 suministro y siembra</t>
  </si>
  <si>
    <t xml:space="preserve">TOTAL OBRAS </t>
  </si>
  <si>
    <t>Profesional de Apoyo S.P.O.P</t>
  </si>
  <si>
    <t>MONICA YULIETH RODRIGUEZ TORRES</t>
  </si>
  <si>
    <t>Secretaria de Planeación y Obras Públicas</t>
  </si>
  <si>
    <t>FRANCISCO EFRAIN TUAY JARAMILLO</t>
  </si>
  <si>
    <t>Herramienta menor 10% M.O. AA</t>
  </si>
  <si>
    <t>Compresor 250 Lb cpm (1 martillo Neumatico)</t>
  </si>
  <si>
    <t>Volqueta (6 m3)</t>
  </si>
  <si>
    <t>Cuadrilla AA (Albañileria)</t>
  </si>
  <si>
    <t>DEPARTAMENTO DE CASANARE</t>
  </si>
  <si>
    <t xml:space="preserve">   MUNICIPIO DE SABANALARGA</t>
  </si>
  <si>
    <t>MEMORIAS DE CALCULO</t>
  </si>
  <si>
    <t>OBJETO:</t>
  </si>
  <si>
    <t>CANT. PROGRAMADA</t>
  </si>
  <si>
    <t>DIAGRAMA / ESQUEMA</t>
  </si>
  <si>
    <t>LOCALIZACION</t>
  </si>
  <si>
    <t>ANCHO</t>
  </si>
  <si>
    <t>LARGO</t>
  </si>
  <si>
    <t>ALTO</t>
  </si>
  <si>
    <t>AREA</t>
  </si>
  <si>
    <t>TOTAL</t>
  </si>
  <si>
    <t>NOTA:</t>
  </si>
  <si>
    <t>Elaboró:</t>
  </si>
  <si>
    <t>Profesional de Apoyo</t>
  </si>
  <si>
    <t>Secretaria de Planeacion y obras Publicas</t>
  </si>
  <si>
    <t>S.P.O.P</t>
  </si>
  <si>
    <t>Supervisor</t>
  </si>
  <si>
    <t>HR</t>
  </si>
  <si>
    <t>Hilo para albañilería en polipropileno</t>
  </si>
  <si>
    <t>Puntilla con cabeza 1"</t>
  </si>
  <si>
    <t>Estaca de madera h=0.50-0.60m * A= 4-5 cm</t>
  </si>
  <si>
    <t>LB</t>
  </si>
  <si>
    <t>Transporte por volumen en via (sin pavimentada)</t>
  </si>
  <si>
    <t>Transporte por volumen en via (pavimentada)</t>
  </si>
  <si>
    <t>Transporte por volumen en via (sin pav-montaña)</t>
  </si>
  <si>
    <t>M3-KM</t>
  </si>
  <si>
    <t>Transporte de material (triturado) - m³</t>
  </si>
  <si>
    <t>ANA</t>
  </si>
  <si>
    <t>Transporte de materiales (arena, piedra, comun, tierra) - m³</t>
  </si>
  <si>
    <t>transporte de materiales - t</t>
  </si>
  <si>
    <t>TN</t>
  </si>
  <si>
    <t>T-KM</t>
  </si>
  <si>
    <t xml:space="preserve"> Mortero 1:4 (desperdicio 5%)</t>
  </si>
  <si>
    <t>Cemento gris</t>
  </si>
  <si>
    <t>Agua para obra</t>
  </si>
  <si>
    <t>Arena lavada de rio</t>
  </si>
  <si>
    <t>KG</t>
  </si>
  <si>
    <t>LT</t>
  </si>
  <si>
    <t>Herramienta menor 5% M.O. Ayudante 1</t>
  </si>
  <si>
    <t>Transporte de materiales - t</t>
  </si>
  <si>
    <t>Ayudante de construccion 1</t>
  </si>
  <si>
    <t>Concreto 3000 Psi 210 Kg/cm2 (Basico, 5% desperdicio)</t>
  </si>
  <si>
    <t>kg</t>
  </si>
  <si>
    <t>l</t>
  </si>
  <si>
    <t>m³</t>
  </si>
  <si>
    <t>Triturado de 1/2¨-3/4¨</t>
  </si>
  <si>
    <t>Herramienta menor 10% M.O. AA-5</t>
  </si>
  <si>
    <t>Mezcladora de 9 ft</t>
  </si>
  <si>
    <t>t</t>
  </si>
  <si>
    <t>Transporte de materiales (triturado) - m³</t>
  </si>
  <si>
    <t>Cuadrilla AA-5</t>
  </si>
  <si>
    <t>Concreto 3500 Psi 245 Kg/cm2 (Basico, 5% desperdicio)</t>
  </si>
  <si>
    <t>MATERIALES</t>
  </si>
  <si>
    <t>SUBTOTAL MATERIALES</t>
  </si>
  <si>
    <t>EQUIPOS Y HERRAMIENTAS</t>
  </si>
  <si>
    <t>SUBTOTAL EQUIPOS</t>
  </si>
  <si>
    <t>TRANSPORTE</t>
  </si>
  <si>
    <t xml:space="preserve">UNIDAD  </t>
  </si>
  <si>
    <t>VALOR UNITARIO (M³-Km)</t>
  </si>
  <si>
    <t>SUBTOTAL TRANSPORTE</t>
  </si>
  <si>
    <t>MANO DE OBRA</t>
  </si>
  <si>
    <t>VALOR HORA</t>
  </si>
  <si>
    <t>SUBTOTAL MANO DE OBRA</t>
  </si>
  <si>
    <t>Concreto 2500 Psi 175 kg/cm2 (Basico, 5% desperdicio)</t>
  </si>
  <si>
    <t>CANTIDAD 
(T-M³)</t>
  </si>
  <si>
    <t>Cuadrilla AA  (Albañileria)</t>
  </si>
  <si>
    <t>COSTO DIRECTO</t>
  </si>
  <si>
    <t>Base Triturada T.max 1 1/2"</t>
  </si>
  <si>
    <t>m3</t>
  </si>
  <si>
    <t>Herramienta menor 10% M.O AA</t>
  </si>
  <si>
    <t>Vibrocompactador tipo rana</t>
  </si>
  <si>
    <t>Transporte de materiales (arena, piedra, comun, tierra) -m3</t>
  </si>
  <si>
    <t>h</t>
  </si>
  <si>
    <t>Caja para medidor de agua 30*60*15 cm con chapa y vidrio</t>
  </si>
  <si>
    <t>Mortero 1:4 (desperdicio 5%)</t>
  </si>
  <si>
    <t>Concrete-color endurecedor con color estampado en  concreto</t>
  </si>
  <si>
    <t>Desmol. Concrete desmoldante en polvo para sistema de concreto estampado color concreto</t>
  </si>
  <si>
    <t>Disco diamantado 14" corte concreto, ladrillo o baldosa</t>
  </si>
  <si>
    <t>Malla electrosoldada Q-7 o M-295 (2,35*6m)</t>
  </si>
  <si>
    <t>Molde para estampado en concreto alquiler</t>
  </si>
  <si>
    <t>DIA</t>
  </si>
  <si>
    <t>Sella concrete semilustre transparente sellante para concreto estampado X 10 litros</t>
  </si>
  <si>
    <t>Tabla chapa ordinario 0,1 m</t>
  </si>
  <si>
    <t>Cortadora concreto sin disco-piso</t>
  </si>
  <si>
    <t>Tabla burra ordinaria 0,25 m</t>
  </si>
  <si>
    <t>Concreto 3000 Psi 245 Kg/cm2 (Basico, 5% desperdicio)</t>
  </si>
  <si>
    <t>Loseta tactil alerta discapacitados 
loseta prefabricada color A-55 (40x40x6),</t>
  </si>
  <si>
    <t>und</t>
  </si>
  <si>
    <t>Herramienta menor 05% M.O AA</t>
  </si>
  <si>
    <t>Cortadora ladrillo sin disco</t>
  </si>
  <si>
    <t>Concreto 3000 psi 210 Kg/cm2 (Basico, 5% desperdicio)</t>
  </si>
  <si>
    <t>formaleta sardinel (alquiler)</t>
  </si>
  <si>
    <t>vibrador de concreto</t>
  </si>
  <si>
    <t>Transporte de materiales  - t</t>
  </si>
  <si>
    <t>Mortero 1:4 (Desperdicio 5%)</t>
  </si>
  <si>
    <t>Pieza remate A-105 para rampa 0,8*0,4*0,275</t>
  </si>
  <si>
    <t>Herramienta menor 10% M.O BB</t>
  </si>
  <si>
    <t xml:space="preserve">Acacia amarilla h=1,8 </t>
  </si>
  <si>
    <t>cascarilla</t>
  </si>
  <si>
    <t>Dap(fertilizantes)</t>
  </si>
  <si>
    <t>Insecticida tipo danamin</t>
  </si>
  <si>
    <t>Tierra negra abonada</t>
  </si>
  <si>
    <t>BT</t>
  </si>
  <si>
    <t>M3 o Ton/Km</t>
  </si>
  <si>
    <t>Cuadrilla BB (Instalaciones)</t>
  </si>
  <si>
    <t>LARGO 1</t>
  </si>
  <si>
    <t>LARGO 2</t>
  </si>
  <si>
    <t>Al interior de las materas va placa en concreto estampado</t>
  </si>
  <si>
    <t>LARGO MATERAS</t>
  </si>
  <si>
    <t>CAJA TAPA PARA EL GAS</t>
  </si>
  <si>
    <t>TRAMO CALLE 4 ENTRE CARRERAS 5 Y 6</t>
  </si>
  <si>
    <t xml:space="preserve">TRAMO CALLE 4 ENTRE CARRERAS 5 Y 6 </t>
  </si>
  <si>
    <t>MATERA  1</t>
  </si>
  <si>
    <t>MATERA  2</t>
  </si>
  <si>
    <t>MATERA 1</t>
  </si>
  <si>
    <t>MATERA 2</t>
  </si>
  <si>
    <t>VOLUMEN</t>
  </si>
  <si>
    <t>1- ANDEN CEMENTERIO</t>
  </si>
  <si>
    <t>ZONA 1</t>
  </si>
  <si>
    <t>ZONA 2</t>
  </si>
  <si>
    <t>PLACA ACCESO A CEMENTERIO</t>
  </si>
  <si>
    <t>ZONA 0- (M-16.5 -M0.00)</t>
  </si>
  <si>
    <t>ZONA 1 (M 0.0 -  27.0)</t>
  </si>
  <si>
    <t>ZONA 2 (M27.0- M 104.4)</t>
  </si>
  <si>
    <t>(M 0.0- M 104.4)   DEMOLICION SUPERFICIAL SARDINELES(ANDEN -CALLE VEHICULAR)</t>
  </si>
  <si>
    <t>ANDEN ACCESO FRENTE CEMENTERIO</t>
  </si>
  <si>
    <t>SARDINEL  (M-11.50 HASTA M0.0)</t>
  </si>
  <si>
    <t>SARDINEL  (M0.0 HASTA M104.4)</t>
  </si>
  <si>
    <t>ANDEN   (M-11.50 HASTA M0.0)</t>
  </si>
  <si>
    <t>ANDEN   (M-11.50 HASTA M0.0) LONGITUDINAL</t>
  </si>
  <si>
    <t xml:space="preserve">ANDEN   (M0.00  HASTA M104.4) </t>
  </si>
  <si>
    <t>RAMPA DE ACCESO CEMENTERIO</t>
  </si>
  <si>
    <t>TRAMO CALLE 4 ENTRE CARRERAS 5 Y 6 (M0.0 HASTA M 34.0)</t>
  </si>
  <si>
    <t>Se proponen color amarillo, rojo y verde alrededor del arbol</t>
  </si>
  <si>
    <t xml:space="preserve">TRAMO CALLE 4 ENTRE CARRERAS 5 Y 6 COLOR (M 0.0 HASTA M 33.5) </t>
  </si>
  <si>
    <t>RAMPA ANDEN</t>
  </si>
  <si>
    <t>ZONA 0</t>
  </si>
  <si>
    <t>Reparación de sardinel existente a lo largo de la fachada del cementerio.</t>
  </si>
  <si>
    <t>ANDEN TRAMO CALLE 4 ENTRE CARRERAS 5 Y 6</t>
  </si>
  <si>
    <t>TRAMO CALLE 4  ENTRE CARRERAS 5 Y 6 (RAMPA)</t>
  </si>
  <si>
    <t>SARDINEL</t>
  </si>
  <si>
    <t>Sardinel tiene un largo de 34mt* 0,4mts de ancho = 13,16mts2.La demolicion de la caja superficial es para nivelar dicho elemento con el nivel del piso estampado</t>
  </si>
  <si>
    <t>REPÚBLICA DE COLOMBIA</t>
  </si>
  <si>
    <t>ALCALDÍA MUNICIPAL DE SABANALARGA</t>
  </si>
  <si>
    <t>ANEXO - ANALISIS DE AIU</t>
  </si>
  <si>
    <t>Valor estimado del costo directo</t>
  </si>
  <si>
    <t>Valor estimado total presupuesto de obra</t>
  </si>
  <si>
    <t>Plazo de ejecución estimado (mes)</t>
  </si>
  <si>
    <t>CAPITULO</t>
  </si>
  <si>
    <t>TIPO DE GASTO</t>
  </si>
  <si>
    <t>CANT</t>
  </si>
  <si>
    <t>DEDICACIÓN</t>
  </si>
  <si>
    <t>SALARIO MENSUAL</t>
  </si>
  <si>
    <t>FACTOR PRESTACIONAL</t>
  </si>
  <si>
    <t>TIEMPO</t>
  </si>
  <si>
    <t>VALOR PARCIAL</t>
  </si>
  <si>
    <t>% sobre C.D.</t>
  </si>
  <si>
    <t>GASTOS GENERALES</t>
  </si>
  <si>
    <t>PERSONAL</t>
  </si>
  <si>
    <t>salud</t>
  </si>
  <si>
    <t>Residente de obra</t>
  </si>
  <si>
    <t>un</t>
  </si>
  <si>
    <t>pensión</t>
  </si>
  <si>
    <t>GASTOS INDIRECTOS</t>
  </si>
  <si>
    <t>cesantías</t>
  </si>
  <si>
    <t>POLIZAS (% calculados sobre el valor total del contrato)</t>
  </si>
  <si>
    <t>i cesantías</t>
  </si>
  <si>
    <t>Seriedad de la propuesta</t>
  </si>
  <si>
    <t>riesgos</t>
  </si>
  <si>
    <t>Cumplimiento</t>
  </si>
  <si>
    <t>parafiscales</t>
  </si>
  <si>
    <t xml:space="preserve">Estabilidad y calidad de la obra </t>
  </si>
  <si>
    <t>p servicios</t>
  </si>
  <si>
    <t>Responsabilidad civil extracontractual</t>
  </si>
  <si>
    <t>Salarios y prestaciones sociales</t>
  </si>
  <si>
    <t>INSTALACIONES PROVISIONALES, TRANSPORTES Y GASTOS DE OFICINA</t>
  </si>
  <si>
    <t>Gastos de papeleria e informes (empastes, copias, impresiones, planos, registro fotografico, videos)</t>
  </si>
  <si>
    <t>Gastos de Oficina (arriendos, servicios publicos, comunicaciones)</t>
  </si>
  <si>
    <t>Sistema de Seguridad Industrial/Dotación</t>
  </si>
  <si>
    <t>IMPUESTOS, TASAS Y CONTRIBUCIONES (% calculados sobre el valor del contrato)</t>
  </si>
  <si>
    <t>Estampilla para el fomento y estímulo a la cultura 1% sobre el valor total del contrato.</t>
  </si>
  <si>
    <t>Estampilla para el bienestar del adulto mayor 4,2% sobre el valor total del contrato.</t>
  </si>
  <si>
    <t xml:space="preserve">Tasa pro deporte y recreación 1,5 % sobre el valor total del contrato. </t>
  </si>
  <si>
    <t>Estampilla para la justicia familiar 2%, sobre el valor bruto del contrato, es decir, el valor de cada pago sin incluir el IVA.</t>
  </si>
  <si>
    <t xml:space="preserve">Impuesto de seguridad  5 % sobre el valor total del contrato. </t>
  </si>
  <si>
    <t>Industria y Comercio 10 x 1000 sobre el valor total del contrato. (Régimen de rentas del municipio de Sabanalarga)</t>
  </si>
  <si>
    <t>Avisos y tableros 15% del valor liquidado del impuesto de industria y comercio (Régimen de rentas del Municipio de Sabanalarga)</t>
  </si>
  <si>
    <t>Estampilla Bomberil 3% de la sumatoria de lo liquidado de industria y comercio y avisos y tableros.</t>
  </si>
  <si>
    <t>Ind y Com.</t>
  </si>
  <si>
    <t>TOTAL GASTOS ADMINISTRACIÓN</t>
  </si>
  <si>
    <t>IMPREVISTOS</t>
  </si>
  <si>
    <t>TOTAL A.I.U.</t>
  </si>
  <si>
    <t xml:space="preserve">Proyectó: </t>
  </si>
  <si>
    <t>Revisó/Aprobó:</t>
  </si>
  <si>
    <t>MÓNICA YULIETH RODRÍGUEZ TORRES</t>
  </si>
  <si>
    <t xml:space="preserve">Secretaria de Planeacion y Obras Publicas </t>
  </si>
  <si>
    <r>
      <t>M</t>
    </r>
    <r>
      <rPr>
        <b/>
        <vertAlign val="superscript"/>
        <sz val="8"/>
        <rFont val="Century Gothic"/>
        <family val="2"/>
      </rPr>
      <t>3</t>
    </r>
    <r>
      <rPr>
        <b/>
        <sz val="8"/>
        <rFont val="Century Gothic"/>
        <family val="2"/>
      </rPr>
      <t xml:space="preserve"> o Ton/Km</t>
    </r>
  </si>
  <si>
    <r>
      <t>Nombre:</t>
    </r>
    <r>
      <rPr>
        <b/>
        <sz val="11"/>
        <rFont val="Century Gothic"/>
        <family val="2"/>
      </rPr>
      <t xml:space="preserve"> </t>
    </r>
  </si>
  <si>
    <t xml:space="preserve">Profesional de apoyo contratado S.P.O.P </t>
  </si>
  <si>
    <t>Banca M30 tipo IDU en concreto reforzado con espaldar en malla metálica IMT 20</t>
  </si>
  <si>
    <t>Formulario 1 - Propuesta económica  - Documento tipo de selección abreviada de menor cuantía - versión 2</t>
  </si>
  <si>
    <t>3- ANDEN SECCION CALLE 4 ENTRE CRA 5 Y 6</t>
  </si>
  <si>
    <t>4. URBANISMO</t>
  </si>
  <si>
    <t>Banca M30 tipo IDU en concreto reforzado con espaldar en malla metalica IMT 20</t>
  </si>
  <si>
    <t>Concreto 3000 psi 210 Kg/cm2 (básico, 5% desperdicio)</t>
  </si>
  <si>
    <t>Platina 1/4" *1"</t>
  </si>
  <si>
    <t>3. PRELIMINARES - DEMOLICIONES</t>
  </si>
  <si>
    <t>m2</t>
  </si>
  <si>
    <t>ml</t>
  </si>
  <si>
    <r>
      <rPr>
        <b/>
        <sz val="14"/>
        <rFont val="Century Gothic"/>
        <family val="2"/>
      </rPr>
      <t xml:space="preserve">NOTA 1: </t>
    </r>
    <r>
      <rPr>
        <sz val="14"/>
        <rFont val="Century Gothic"/>
        <family val="2"/>
      </rPr>
      <t xml:space="preserve"> Se debe tener en cuenta que el PRECIO UNITARIO incluye el valor de A.I.U. </t>
    </r>
  </si>
  <si>
    <r>
      <rPr>
        <b/>
        <sz val="14"/>
        <rFont val="Century Gothic"/>
        <family val="2"/>
      </rPr>
      <t>NOTA 2:</t>
    </r>
    <r>
      <rPr>
        <sz val="14"/>
        <rFont val="Century Gothic"/>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</si>
  <si>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4"/>
        <rFont val="Century Gothic"/>
        <family val="2"/>
      </rPr>
      <t>NOTA 3:</t>
    </r>
    <r>
      <rPr>
        <sz val="14"/>
        <rFont val="Century Gothic"/>
        <family val="2"/>
      </rPr>
      <t xml:space="preserve"> El A.I.U y su discriminación deben estar en porcentaje (%). </t>
    </r>
  </si>
  <si>
    <r>
      <rPr>
        <b/>
        <sz val="14"/>
        <rFont val="Century Gothic"/>
        <family val="2"/>
      </rPr>
      <t>NOTA 5:</t>
    </r>
    <r>
      <rPr>
        <sz val="14"/>
        <rFont val="Century Gothic"/>
        <family val="2"/>
      </rPr>
      <t xml:space="preserve"> [Determinar por la Entidad]</t>
    </r>
  </si>
  <si>
    <t>CONSTRUCCIÓN DE ANDENES PEATONALES EN CONCRETO ESTAMPADO EN EL CASCO URBANO DEL MUNICIPIO DE SABANALARGA, DEPARTAMENTO DE CASANARE</t>
  </si>
  <si>
    <r>
      <rPr>
        <b/>
        <sz val="14"/>
        <rFont val="Century Gothic"/>
        <family val="2"/>
      </rPr>
      <t>NOTA 4:</t>
    </r>
    <r>
      <rPr>
        <sz val="14"/>
        <rFont val="Century Gothic"/>
        <family val="2"/>
      </rPr>
      <t xml:space="preserve">   Presupuesto realizado bajo la resolución No. 084 de 2026  " Por la cual se actualiza y se fija el listado oficial de precios unitarios de referencia para contratacion de obras publicas en la gobernacion.</t>
    </r>
  </si>
  <si>
    <t>Profesional de Apoyo S.P.O.P.</t>
  </si>
  <si>
    <t>Secretario de Planeacion y obras Publicas</t>
  </si>
  <si>
    <t xml:space="preserve">FRANCISCO EFRAIN TUAY JARAMILLO </t>
  </si>
  <si>
    <t>Revisó y Aprobó: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</si>
</sst>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2" formatCode="_-&quot;$&quot;\ * #,##0_-;\-&quot;$&quot;\ * #,##0_-;_-&quot;$&quot;\ * &quot;-&quot;_-;_-@_-"/>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quot;$&quot;* #,##0.00_-;\-&quot;$&quot;* #,##0.00_-;_-&quot;$&quot;*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 #,##0.00\ [$€]_-;\-* #,##0.00\ [$€]_-;_-* &quot;-&quot;??\ [$€]_-;_-@_-"/>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0.0000\ _€"/>
    <numFmt numFmtId="201" formatCode="&quot;$&quot;\ #,##0"/>
    <numFmt numFmtId="202" formatCode="#,##0.00\ _€"/>
    <numFmt numFmtId="203" formatCode="#,##0.000\ _€"/>
    <numFmt numFmtId="204" formatCode="0.0"/>
    <numFmt numFmtId="205" formatCode="&quot;$&quot;#,##0.00"/>
    <numFmt numFmtId="206" formatCode="_(* #,##0_);_(* \(#,##0\);_(* &quot;-&quot;??_);_(@_)"/>
    <numFmt numFmtId="207" formatCode="0.000%"/>
    <numFmt numFmtId="208" formatCode="0.0000%"/>
    <numFmt numFmtId="209" formatCode="_-[$$-240A]\ * #,##0.00_-;\-[$$-240A]\ * #,##0.00_-;_-[$$-240A]\ * &quot;-&quot;??_-;_-@_-"/>
    <numFmt numFmtId="210" formatCode="#,##0.00_ ;[Red]\-#,##0.00\ "/>
  </numFmts>
  <fonts count="9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sz val="10"/>
      <name val="Geneva"/>
    </font>
    <font>
      <u/>
      <sz val="10"/>
      <color indexed="12"/>
      <name val="Arial"/>
      <family val="2"/>
    </font>
    <font>
      <b/>
      <sz val="8"/>
      <color rgb="FF595959"/>
      <name val="Arial"/>
      <family val="2"/>
      <charset val="1"/>
    </font>
    <font>
      <sz val="14"/>
      <color theme="1"/>
      <name val="Century Gothic"/>
      <family val="2"/>
    </font>
    <font>
      <sz val="14"/>
      <name val="Century Gothic"/>
      <family val="2"/>
    </font>
    <font>
      <sz val="11"/>
      <name val="Verdana"/>
      <family val="2"/>
    </font>
    <font>
      <sz val="10"/>
      <name val="Arial"/>
      <family val="2"/>
    </font>
    <font>
      <sz val="10"/>
      <color theme="1"/>
      <name val="Arial"/>
      <family val="2"/>
    </font>
    <font>
      <b/>
      <sz val="10"/>
      <color theme="1"/>
      <name val="Arial"/>
      <family val="2"/>
    </font>
    <font>
      <sz val="11"/>
      <color theme="1"/>
      <name val="Arial"/>
      <family val="2"/>
    </font>
    <font>
      <b/>
      <sz val="14"/>
      <color theme="1"/>
      <name val="Arial"/>
      <family val="2"/>
    </font>
    <font>
      <b/>
      <sz val="11"/>
      <name val="Arial"/>
      <family val="2"/>
    </font>
    <font>
      <b/>
      <i/>
      <sz val="10"/>
      <color theme="1"/>
      <name val="Arial"/>
      <family val="2"/>
    </font>
    <font>
      <sz val="10"/>
      <color rgb="FF000000"/>
      <name val="Arial"/>
      <family val="2"/>
    </font>
    <font>
      <b/>
      <sz val="10"/>
      <color rgb="FF000000"/>
      <name val="Arial"/>
      <family val="2"/>
    </font>
    <font>
      <vertAlign val="superscript"/>
      <sz val="10"/>
      <name val="Arial"/>
      <family val="2"/>
    </font>
    <font>
      <b/>
      <vertAlign val="superscript"/>
      <sz val="20"/>
      <name val="Arial"/>
      <family val="2"/>
    </font>
    <font>
      <sz val="10"/>
      <color theme="1"/>
      <name val="Arial Narrow"/>
      <family val="2"/>
    </font>
    <font>
      <sz val="12"/>
      <name val="Century Gothic"/>
      <family val="2"/>
    </font>
    <font>
      <sz val="11"/>
      <name val="Century Gothic"/>
      <family val="2"/>
    </font>
    <font>
      <sz val="8"/>
      <name val="Century Gothic"/>
      <family val="2"/>
    </font>
    <font>
      <sz val="10"/>
      <name val="Century Gothic"/>
      <family val="2"/>
    </font>
    <font>
      <sz val="11"/>
      <color theme="1"/>
      <name val="Century Gothic"/>
      <family val="2"/>
    </font>
    <font>
      <b/>
      <sz val="11"/>
      <color theme="1"/>
      <name val="Century Gothic"/>
      <family val="2"/>
    </font>
    <font>
      <b/>
      <i/>
      <sz val="11"/>
      <color theme="1"/>
      <name val="Century Gothic"/>
      <family val="2"/>
    </font>
    <font>
      <sz val="10"/>
      <color rgb="FF000000"/>
      <name val="Times New Roman"/>
      <family val="1"/>
    </font>
    <font>
      <b/>
      <sz val="11"/>
      <color theme="1"/>
      <name val="Calibri"/>
      <family val="2"/>
      <scheme val="minor"/>
    </font>
    <font>
      <sz val="12"/>
      <name val="Arial"/>
      <family val="2"/>
    </font>
    <font>
      <sz val="11"/>
      <color rgb="FFFF0000"/>
      <name val="Century Gothic"/>
      <family val="2"/>
    </font>
    <font>
      <b/>
      <sz val="11"/>
      <name val="Century Gothic"/>
      <family val="2"/>
    </font>
    <font>
      <sz val="11"/>
      <color rgb="FF000000"/>
      <name val="Century Gothic"/>
      <family val="2"/>
    </font>
    <font>
      <b/>
      <sz val="11"/>
      <color rgb="FFFF0000"/>
      <name val="Century Gothic"/>
      <family val="2"/>
    </font>
    <font>
      <u/>
      <sz val="10"/>
      <name val="Century Gothic"/>
      <family val="2"/>
    </font>
    <font>
      <b/>
      <sz val="7"/>
      <name val="Century Gothic"/>
      <family val="2"/>
    </font>
    <font>
      <sz val="9"/>
      <name val="Century Gothic"/>
      <family val="2"/>
    </font>
    <font>
      <b/>
      <sz val="10"/>
      <name val="Century Gothic"/>
      <family val="2"/>
    </font>
    <font>
      <b/>
      <sz val="8"/>
      <name val="Century Gothic"/>
      <family val="2"/>
    </font>
    <font>
      <b/>
      <sz val="8"/>
      <color theme="1"/>
      <name val="Century Gothic"/>
      <family val="2"/>
    </font>
    <font>
      <b/>
      <vertAlign val="superscript"/>
      <sz val="8"/>
      <name val="Century Gothic"/>
      <family val="2"/>
    </font>
    <font>
      <sz val="5"/>
      <name val="Century Gothic"/>
      <family val="2"/>
    </font>
    <font>
      <sz val="10"/>
      <color theme="1"/>
      <name val="Century Gothic"/>
      <family val="2"/>
    </font>
    <font>
      <b/>
      <sz val="10"/>
      <color theme="1"/>
      <name val="Century Gothic"/>
      <family val="2"/>
    </font>
    <font>
      <sz val="10"/>
      <color indexed="8"/>
      <name val="Century Gothic"/>
      <family val="2"/>
    </font>
    <font>
      <sz val="8"/>
      <name val="Arial"/>
      <family val="2"/>
      <charset val="1"/>
    </font>
    <font>
      <sz val="9"/>
      <color indexed="81"/>
      <name val="Tahoma"/>
      <family val="2"/>
    </font>
    <font>
      <b/>
      <sz val="9"/>
      <color indexed="81"/>
      <name val="Tahoma"/>
      <family val="2"/>
    </font>
    <font>
      <b/>
      <sz val="11"/>
      <color rgb="FF000000"/>
      <name val="Century Gothic"/>
      <family val="2"/>
    </font>
    <font>
      <vertAlign val="superscript"/>
      <sz val="11"/>
      <name val="Century Gothic"/>
      <family val="2"/>
    </font>
    <font>
      <b/>
      <vertAlign val="superscript"/>
      <sz val="11"/>
      <name val="Century Gothic"/>
      <family val="2"/>
    </font>
    <font>
      <b/>
      <sz val="14"/>
      <color rgb="FF595959"/>
      <name val="Century Gothic"/>
      <family val="2"/>
    </font>
    <font>
      <b/>
      <sz val="14"/>
      <name val="Century Gothic"/>
      <family val="2"/>
    </font>
    <font>
      <b/>
      <sz val="8"/>
      <color rgb="FF595959"/>
      <name val="Century Gothic"/>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59999389629810485"/>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bottom style="double">
        <color auto="1"/>
      </bottom>
      <diagonal/>
    </border>
    <border>
      <left style="medium">
        <color indexed="64"/>
      </left>
      <right style="thin">
        <color indexed="64"/>
      </right>
      <top style="thin">
        <color indexed="64"/>
      </top>
      <bottom/>
      <diagonal/>
    </border>
    <border>
      <left/>
      <right/>
      <top/>
      <bottom style="medium">
        <color auto="1"/>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auto="1"/>
      </top>
      <bottom/>
      <diagonal/>
    </border>
    <border>
      <left/>
      <right/>
      <top style="thin">
        <color auto="1"/>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style="thin">
        <color indexed="64"/>
      </left>
      <right/>
      <top/>
      <bottom style="medium">
        <color indexed="64"/>
      </bottom>
      <diagonal/>
    </border>
    <border>
      <left style="medium">
        <color indexed="64"/>
      </left>
      <right/>
      <top/>
      <bottom style="double">
        <color auto="1"/>
      </bottom>
      <diagonal/>
    </border>
    <border>
      <left/>
      <right style="medium">
        <color indexed="64"/>
      </right>
      <top/>
      <bottom style="double">
        <color auto="1"/>
      </bottom>
      <diagonal/>
    </border>
  </borders>
  <cellStyleXfs count="349">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1"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6"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6" fontId="10" fillId="0" borderId="0" applyFont="0" applyFill="0" applyBorder="0" applyAlignment="0" applyProtection="0"/>
    <xf numFmtId="174" fontId="7" fillId="0" borderId="0" applyFont="0" applyFill="0" applyBorder="0" applyAlignment="0" applyProtection="0"/>
    <xf numFmtId="166" fontId="7" fillId="0" borderId="0" applyFont="0" applyFill="0" applyBorder="0" applyAlignment="0" applyProtection="0"/>
    <xf numFmtId="166"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5"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7" fontId="7" fillId="0" borderId="0" applyFont="0" applyFill="0" applyBorder="0" applyAlignment="0" applyProtection="0"/>
    <xf numFmtId="17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4" fontId="8" fillId="0" borderId="45">
      <alignment horizontal="right"/>
    </xf>
    <xf numFmtId="184" fontId="8" fillId="0" borderId="45">
      <alignment horizontal="right"/>
    </xf>
    <xf numFmtId="2" fontId="8" fillId="0" borderId="0"/>
    <xf numFmtId="2" fontId="8" fillId="0" borderId="0"/>
    <xf numFmtId="2" fontId="8" fillId="0" borderId="0"/>
    <xf numFmtId="185" fontId="8" fillId="0" borderId="0"/>
    <xf numFmtId="185" fontId="8" fillId="0" borderId="0"/>
    <xf numFmtId="185" fontId="8" fillId="0" borderId="0"/>
    <xf numFmtId="186" fontId="9" fillId="0" borderId="0"/>
    <xf numFmtId="186" fontId="9" fillId="0" borderId="0"/>
    <xf numFmtId="186" fontId="9" fillId="0" borderId="0"/>
    <xf numFmtId="184" fontId="8" fillId="0" borderId="45">
      <alignment horizontal="right"/>
    </xf>
    <xf numFmtId="187" fontId="6" fillId="0" borderId="0">
      <protection locked="0"/>
    </xf>
    <xf numFmtId="3" fontId="31" fillId="0" borderId="0" applyFont="0" applyFill="0" applyBorder="0" applyAlignment="0" applyProtection="0"/>
    <xf numFmtId="188" fontId="6" fillId="0" borderId="0">
      <protection locked="0"/>
    </xf>
    <xf numFmtId="189" fontId="31" fillId="0" borderId="0" applyFont="0" applyFill="0" applyBorder="0" applyAlignment="0" applyProtection="0"/>
    <xf numFmtId="190"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1" fontId="32" fillId="0" borderId="0">
      <protection locked="0"/>
    </xf>
    <xf numFmtId="191" fontId="32" fillId="0" borderId="0">
      <protection locked="0"/>
    </xf>
    <xf numFmtId="191" fontId="32" fillId="0" borderId="0">
      <protection locked="0"/>
    </xf>
    <xf numFmtId="191" fontId="32" fillId="0" borderId="0">
      <protection locked="0"/>
    </xf>
    <xf numFmtId="191" fontId="32" fillId="0" borderId="0">
      <protection locked="0"/>
    </xf>
    <xf numFmtId="191" fontId="32" fillId="0" borderId="0">
      <protection locked="0"/>
    </xf>
    <xf numFmtId="191" fontId="32" fillId="0" borderId="0">
      <protection locked="0"/>
    </xf>
    <xf numFmtId="192" fontId="6" fillId="0" borderId="0">
      <protection locked="0"/>
    </xf>
    <xf numFmtId="0" fontId="33" fillId="0" borderId="0" applyNumberFormat="0" applyFill="0" applyBorder="0" applyAlignment="0" applyProtection="0"/>
    <xf numFmtId="0" fontId="34" fillId="0" borderId="0" applyNumberFormat="0" applyFill="0" applyBorder="0" applyAlignment="0" applyProtection="0"/>
    <xf numFmtId="193" fontId="6" fillId="0" borderId="0">
      <protection locked="0"/>
    </xf>
    <xf numFmtId="193" fontId="6" fillId="0" borderId="0">
      <protection locked="0"/>
    </xf>
    <xf numFmtId="0" fontId="18" fillId="3" borderId="0" applyNumberFormat="0" applyBorder="0" applyAlignment="0" applyProtection="0"/>
    <xf numFmtId="194" fontId="8" fillId="0" borderId="0">
      <alignment horizontal="right"/>
    </xf>
    <xf numFmtId="194" fontId="8" fillId="0" borderId="0">
      <alignment horizontal="right"/>
    </xf>
    <xf numFmtId="194" fontId="8" fillId="0" borderId="0">
      <alignment horizontal="right"/>
    </xf>
    <xf numFmtId="195" fontId="8" fillId="0" borderId="0" applyFont="0" applyFill="0" applyBorder="0" applyAlignment="0">
      <alignment horizontal="center"/>
    </xf>
    <xf numFmtId="195" fontId="8" fillId="0" borderId="0" applyFont="0" applyFill="0" applyBorder="0" applyAlignment="0">
      <alignment horizontal="center"/>
    </xf>
    <xf numFmtId="2" fontId="8" fillId="0" borderId="4" applyFont="0" applyBorder="0"/>
    <xf numFmtId="166" fontId="10" fillId="0" borderId="0" applyFont="0" applyFill="0" applyBorder="0" applyAlignment="0" applyProtection="0"/>
    <xf numFmtId="173" fontId="6" fillId="0" borderId="0" applyFont="0" applyFill="0" applyBorder="0" applyAlignment="0" applyProtection="0"/>
    <xf numFmtId="166" fontId="6" fillId="0" borderId="0" applyFont="0" applyFill="0" applyBorder="0" applyAlignment="0" applyProtection="0"/>
    <xf numFmtId="166" fontId="35" fillId="0" borderId="0" applyFont="0" applyFill="0" applyBorder="0" applyAlignment="0" applyProtection="0"/>
    <xf numFmtId="166" fontId="35" fillId="0" borderId="0" applyFont="0" applyFill="0" applyBorder="0" applyAlignment="0" applyProtection="0"/>
    <xf numFmtId="166" fontId="35" fillId="0" borderId="0" applyFont="0" applyFill="0" applyBorder="0" applyAlignment="0" applyProtection="0"/>
    <xf numFmtId="196" fontId="8" fillId="0" borderId="0">
      <alignment horizontal="right"/>
    </xf>
    <xf numFmtId="196" fontId="8" fillId="0" borderId="0">
      <alignment horizontal="right"/>
    </xf>
    <xf numFmtId="196" fontId="8" fillId="0" borderId="0">
      <alignment horizontal="right"/>
    </xf>
    <xf numFmtId="197" fontId="6" fillId="0" borderId="0" applyFont="0" applyFill="0" applyBorder="0" applyAlignment="0" applyProtection="0"/>
    <xf numFmtId="197" fontId="6" fillId="0" borderId="0" applyFont="0" applyFill="0" applyBorder="0" applyAlignment="0" applyProtection="0"/>
    <xf numFmtId="169" fontId="6" fillId="0" borderId="0" applyFont="0" applyFill="0" applyBorder="0" applyAlignment="0" applyProtection="0"/>
    <xf numFmtId="165"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97" fontId="6" fillId="0" borderId="0" applyFont="0" applyFill="0" applyBorder="0" applyAlignment="0" applyProtection="0"/>
    <xf numFmtId="169" fontId="6" fillId="0" borderId="0" applyFont="0" applyFill="0" applyBorder="0" applyAlignment="0" applyProtection="0"/>
    <xf numFmtId="165" fontId="10" fillId="0" borderId="0" applyFont="0" applyFill="0" applyBorder="0" applyAlignment="0" applyProtection="0"/>
    <xf numFmtId="189" fontId="36" fillId="0" borderId="0" applyFont="0" applyFill="0" applyBorder="0" applyAlignment="0" applyProtection="0"/>
    <xf numFmtId="0" fontId="19" fillId="22" borderId="0" applyNumberFormat="0" applyBorder="0" applyAlignment="0" applyProtection="0"/>
    <xf numFmtId="198" fontId="8" fillId="0" borderId="0" applyFont="0" applyFill="0" applyBorder="0" applyAlignment="0">
      <alignment horizontal="center"/>
    </xf>
    <xf numFmtId="198" fontId="8" fillId="0" borderId="0" applyFont="0" applyFill="0" applyBorder="0" applyAlignment="0">
      <alignment horizontal="center"/>
    </xf>
    <xf numFmtId="0" fontId="6" fillId="0" borderId="0"/>
    <xf numFmtId="0" fontId="6" fillId="0" borderId="0"/>
    <xf numFmtId="0" fontId="35" fillId="0" borderId="0"/>
    <xf numFmtId="0" fontId="3" fillId="0" borderId="0"/>
    <xf numFmtId="0" fontId="35" fillId="0" borderId="0"/>
    <xf numFmtId="0" fontId="6" fillId="0" borderId="0"/>
    <xf numFmtId="0" fontId="6" fillId="0" borderId="0"/>
    <xf numFmtId="0" fontId="6" fillId="0" borderId="0"/>
    <xf numFmtId="0" fontId="6" fillId="0" borderId="0"/>
    <xf numFmtId="0" fontId="37" fillId="0" borderId="0"/>
    <xf numFmtId="0" fontId="6" fillId="0" borderId="0"/>
    <xf numFmtId="0" fontId="6" fillId="23" borderId="5" applyNumberFormat="0" applyFont="0" applyAlignment="0" applyProtection="0"/>
    <xf numFmtId="199"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5" fillId="0" borderId="0" applyFont="0" applyFill="0" applyBorder="0" applyAlignment="0" applyProtection="0"/>
    <xf numFmtId="0" fontId="38"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3" fontId="6" fillId="0" borderId="50">
      <protection locked="0"/>
    </xf>
    <xf numFmtId="0" fontId="40" fillId="0" borderId="0"/>
    <xf numFmtId="0" fontId="41" fillId="0" borderId="0" applyNumberFormat="0" applyFill="0" applyBorder="0" applyAlignment="0" applyProtection="0">
      <alignment vertical="top"/>
      <protection locked="0"/>
    </xf>
    <xf numFmtId="44" fontId="46" fillId="0" borderId="0" applyFont="0" applyFill="0" applyBorder="0" applyAlignment="0" applyProtection="0"/>
    <xf numFmtId="0" fontId="37" fillId="0" borderId="0"/>
    <xf numFmtId="0" fontId="6" fillId="0" borderId="0"/>
    <xf numFmtId="0" fontId="2" fillId="0" borderId="0"/>
    <xf numFmtId="9" fontId="2" fillId="0" borderId="0" applyFont="0" applyFill="0" applyBorder="0" applyAlignment="0" applyProtection="0"/>
    <xf numFmtId="44" fontId="65" fillId="0" borderId="0" applyFont="0" applyFill="0" applyBorder="0" applyAlignment="0" applyProtection="0"/>
    <xf numFmtId="166" fontId="2" fillId="0" borderId="0" applyFont="0" applyFill="0" applyBorder="0" applyAlignment="0" applyProtection="0"/>
    <xf numFmtId="0" fontId="67" fillId="0" borderId="0"/>
    <xf numFmtId="42" fontId="2" fillId="0" borderId="0" applyFont="0" applyFill="0" applyBorder="0" applyAlignment="0" applyProtection="0"/>
    <xf numFmtId="0" fontId="6" fillId="0" borderId="0"/>
    <xf numFmtId="0" fontId="13" fillId="16" borderId="84" applyNumberFormat="0" applyAlignment="0" applyProtection="0"/>
    <xf numFmtId="0" fontId="17" fillId="7" borderId="84" applyNumberFormat="0" applyAlignment="0" applyProtection="0"/>
    <xf numFmtId="18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43"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43" fontId="10" fillId="0" borderId="0" applyFont="0" applyFill="0" applyBorder="0" applyAlignment="0" applyProtection="0"/>
    <xf numFmtId="17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0"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6" fillId="23" borderId="85" applyNumberFormat="0" applyFont="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20" fillId="16" borderId="86" applyNumberFormat="0" applyAlignment="0" applyProtection="0"/>
    <xf numFmtId="0" fontId="26" fillId="0" borderId="87" applyNumberFormat="0" applyFill="0" applyAlignment="0" applyProtection="0"/>
    <xf numFmtId="0" fontId="26" fillId="0" borderId="87" applyNumberFormat="0" applyFill="0" applyAlignment="0" applyProtection="0"/>
    <xf numFmtId="173" fontId="6"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3" fillId="16" borderId="84" applyNumberFormat="0" applyAlignment="0" applyProtection="0"/>
    <xf numFmtId="0" fontId="17" fillId="7" borderId="84" applyNumberFormat="0" applyAlignment="0" applyProtection="0"/>
    <xf numFmtId="43" fontId="10"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1" fillId="0" borderId="0"/>
    <xf numFmtId="0" fontId="6" fillId="23" borderId="85" applyNumberFormat="0" applyFont="0" applyAlignment="0" applyProtection="0"/>
    <xf numFmtId="0" fontId="20" fillId="16" borderId="86" applyNumberFormat="0" applyAlignment="0" applyProtection="0"/>
  </cellStyleXfs>
  <cellXfs count="945">
    <xf numFmtId="0" fontId="0" fillId="0" borderId="0" xfId="0"/>
    <xf numFmtId="0" fontId="42" fillId="0" borderId="0" xfId="0" applyFont="1" applyAlignment="1">
      <alignment horizontal="left"/>
    </xf>
    <xf numFmtId="0" fontId="43" fillId="0" borderId="18" xfId="0" applyFont="1" applyBorder="1" applyAlignment="1">
      <alignment horizontal="center" vertical="center"/>
    </xf>
    <xf numFmtId="0" fontId="44" fillId="0" borderId="25" xfId="134" applyFont="1" applyBorder="1" applyAlignment="1">
      <alignment horizontal="center" vertical="center"/>
    </xf>
    <xf numFmtId="0" fontId="44" fillId="0" borderId="18" xfId="134" applyFont="1" applyBorder="1" applyAlignment="1">
      <alignment horizontal="center" vertical="center"/>
    </xf>
    <xf numFmtId="3" fontId="44" fillId="0" borderId="18" xfId="134" applyNumberFormat="1" applyFont="1" applyBorder="1" applyAlignment="1">
      <alignment horizontal="left" vertical="center" wrapText="1"/>
    </xf>
    <xf numFmtId="3" fontId="44" fillId="0" borderId="25" xfId="134" applyNumberFormat="1" applyFont="1" applyBorder="1" applyAlignment="1">
      <alignment horizontal="left" vertical="center" wrapText="1"/>
    </xf>
    <xf numFmtId="3" fontId="44" fillId="0" borderId="19" xfId="134" applyNumberFormat="1" applyFont="1" applyBorder="1" applyAlignment="1">
      <alignment horizontal="left" vertical="center" wrapText="1"/>
    </xf>
    <xf numFmtId="0" fontId="44" fillId="0" borderId="25" xfId="134" applyFont="1" applyBorder="1" applyAlignment="1">
      <alignment horizontal="center" vertical="center" wrapText="1"/>
    </xf>
    <xf numFmtId="0" fontId="44" fillId="0" borderId="18" xfId="134" applyFont="1" applyBorder="1" applyAlignment="1">
      <alignment horizontal="center" vertical="center" wrapText="1"/>
    </xf>
    <xf numFmtId="0" fontId="43" fillId="0" borderId="64" xfId="126" applyFont="1" applyBorder="1" applyAlignment="1">
      <alignment horizontal="center" vertical="center"/>
    </xf>
    <xf numFmtId="0" fontId="43" fillId="0" borderId="64" xfId="0" applyFont="1" applyBorder="1" applyAlignment="1">
      <alignment vertical="center" wrapText="1"/>
    </xf>
    <xf numFmtId="0" fontId="44" fillId="0" borderId="18" xfId="126" applyFont="1" applyBorder="1" applyAlignment="1">
      <alignment horizontal="center" vertical="center"/>
    </xf>
    <xf numFmtId="0" fontId="43" fillId="0" borderId="18" xfId="0" applyFont="1" applyBorder="1" applyAlignment="1">
      <alignment horizontal="left" vertical="center" wrapText="1"/>
    </xf>
    <xf numFmtId="0" fontId="44" fillId="0" borderId="64" xfId="0" applyFont="1" applyBorder="1" applyAlignment="1">
      <alignment vertical="center" wrapText="1"/>
    </xf>
    <xf numFmtId="0" fontId="44" fillId="0" borderId="18" xfId="0" applyFont="1" applyBorder="1" applyAlignment="1">
      <alignment horizontal="left" vertical="center" wrapText="1"/>
    </xf>
    <xf numFmtId="0" fontId="39" fillId="0" borderId="37" xfId="0" applyFont="1" applyBorder="1" applyAlignment="1">
      <alignment horizontal="center" vertical="center"/>
    </xf>
    <xf numFmtId="0" fontId="47" fillId="0" borderId="57" xfId="0" applyFont="1" applyBorder="1" applyAlignment="1">
      <alignment horizontal="center" vertical="center"/>
    </xf>
    <xf numFmtId="0" fontId="54" fillId="0" borderId="39" xfId="0" applyFont="1" applyBorder="1" applyAlignment="1">
      <alignment horizontal="center" vertical="center" wrapText="1"/>
    </xf>
    <xf numFmtId="0" fontId="39" fillId="0" borderId="39" xfId="0" applyFont="1" applyBorder="1" applyAlignment="1">
      <alignment horizontal="center" vertical="center"/>
    </xf>
    <xf numFmtId="0" fontId="39" fillId="0" borderId="45" xfId="0" applyFont="1" applyBorder="1" applyAlignment="1">
      <alignment horizontal="center" vertical="center" wrapText="1"/>
    </xf>
    <xf numFmtId="0" fontId="39" fillId="0" borderId="45" xfId="0" applyFont="1" applyBorder="1" applyAlignment="1">
      <alignment horizontal="center" vertical="center"/>
    </xf>
    <xf numFmtId="0" fontId="39" fillId="0" borderId="46" xfId="0" applyFont="1" applyBorder="1" applyAlignment="1">
      <alignment horizontal="center" vertical="center"/>
    </xf>
    <xf numFmtId="0" fontId="47" fillId="0" borderId="18" xfId="0" applyFont="1" applyBorder="1" applyAlignment="1">
      <alignment vertical="center" wrapText="1"/>
    </xf>
    <xf numFmtId="2" fontId="47" fillId="0" borderId="18" xfId="0" applyNumberFormat="1" applyFont="1" applyBorder="1" applyAlignment="1">
      <alignment horizontal="center" vertical="center" wrapText="1"/>
    </xf>
    <xf numFmtId="2" fontId="47" fillId="0" borderId="18" xfId="0" applyNumberFormat="1" applyFont="1" applyBorder="1" applyAlignment="1">
      <alignment vertical="center" wrapText="1"/>
    </xf>
    <xf numFmtId="0" fontId="47" fillId="0" borderId="18" xfId="0" applyFont="1" applyBorder="1" applyAlignment="1">
      <alignment horizontal="center" vertical="center" wrapText="1"/>
    </xf>
    <xf numFmtId="2" fontId="47" fillId="0" borderId="30" xfId="0" applyNumberFormat="1" applyFont="1" applyBorder="1" applyAlignment="1">
      <alignment horizontal="center" vertical="center" wrapText="1"/>
    </xf>
    <xf numFmtId="0" fontId="47" fillId="0" borderId="73" xfId="0" applyFont="1" applyBorder="1" applyAlignment="1">
      <alignment horizontal="left" vertical="center" wrapText="1"/>
    </xf>
    <xf numFmtId="2" fontId="6" fillId="0" borderId="18" xfId="0" applyNumberFormat="1" applyFont="1" applyBorder="1" applyAlignment="1">
      <alignment vertical="center" wrapText="1"/>
    </xf>
    <xf numFmtId="0" fontId="47" fillId="0" borderId="73" xfId="0" applyFont="1" applyBorder="1" applyAlignment="1">
      <alignment vertical="center" wrapText="1"/>
    </xf>
    <xf numFmtId="0" fontId="6" fillId="0" borderId="73" xfId="0" applyFont="1" applyBorder="1" applyAlignment="1">
      <alignment vertical="center" wrapText="1"/>
    </xf>
    <xf numFmtId="2" fontId="47" fillId="0" borderId="73" xfId="0" applyNumberFormat="1" applyFont="1" applyBorder="1" applyAlignment="1">
      <alignment vertical="center" wrapText="1"/>
    </xf>
    <xf numFmtId="2" fontId="39" fillId="29" borderId="57" xfId="0" applyNumberFormat="1" applyFont="1" applyFill="1" applyBorder="1" applyAlignment="1">
      <alignment horizontal="center" vertical="center"/>
    </xf>
    <xf numFmtId="0" fontId="55" fillId="0" borderId="56" xfId="0" applyFont="1" applyBorder="1" applyAlignment="1">
      <alignment horizontal="center" vertical="center"/>
    </xf>
    <xf numFmtId="0" fontId="49" fillId="0" borderId="55" xfId="0" applyFont="1" applyBorder="1" applyAlignment="1">
      <alignment vertical="center"/>
    </xf>
    <xf numFmtId="0" fontId="49" fillId="0" borderId="54" xfId="0" applyFont="1" applyBorder="1" applyAlignment="1">
      <alignment vertical="center"/>
    </xf>
    <xf numFmtId="0" fontId="49" fillId="0" borderId="12" xfId="0" applyFont="1" applyBorder="1"/>
    <xf numFmtId="0" fontId="55" fillId="0" borderId="11" xfId="0" applyFont="1" applyBorder="1"/>
    <xf numFmtId="0" fontId="47" fillId="0" borderId="11" xfId="0" applyFont="1" applyBorder="1"/>
    <xf numFmtId="0" fontId="6" fillId="0" borderId="11" xfId="81" applyFont="1" applyBorder="1" applyAlignment="1">
      <alignment horizontal="left" vertical="center"/>
    </xf>
    <xf numFmtId="0" fontId="6" fillId="0" borderId="12" xfId="81" applyFont="1" applyBorder="1" applyAlignment="1">
      <alignment vertical="center"/>
    </xf>
    <xf numFmtId="0" fontId="49" fillId="0" borderId="13" xfId="0" applyFont="1" applyBorder="1"/>
    <xf numFmtId="0" fontId="39" fillId="0" borderId="79" xfId="81" applyFont="1" applyBorder="1" applyAlignment="1">
      <alignment vertical="center"/>
    </xf>
    <xf numFmtId="0" fontId="6" fillId="0" borderId="79" xfId="81" applyFont="1" applyBorder="1" applyAlignment="1">
      <alignment vertical="center"/>
    </xf>
    <xf numFmtId="0" fontId="39" fillId="0" borderId="15" xfId="81" applyFont="1" applyBorder="1" applyAlignment="1">
      <alignment vertical="center"/>
    </xf>
    <xf numFmtId="0" fontId="48" fillId="30" borderId="57" xfId="0" applyFont="1" applyFill="1" applyBorder="1" applyAlignment="1">
      <alignment horizontal="center" vertical="center"/>
    </xf>
    <xf numFmtId="2" fontId="48" fillId="30" borderId="57" xfId="0" applyNumberFormat="1" applyFont="1" applyFill="1" applyBorder="1" applyAlignment="1">
      <alignment horizontal="center" vertical="center"/>
    </xf>
    <xf numFmtId="0" fontId="57" fillId="0" borderId="18" xfId="0" applyFont="1" applyBorder="1" applyAlignment="1">
      <alignment vertical="center" wrapText="1"/>
    </xf>
    <xf numFmtId="0" fontId="57" fillId="0" borderId="45" xfId="0" applyFont="1" applyBorder="1" applyAlignment="1">
      <alignment vertical="center" wrapText="1"/>
    </xf>
    <xf numFmtId="0" fontId="57" fillId="0" borderId="18" xfId="0" applyFont="1" applyBorder="1" applyAlignment="1">
      <alignment horizontal="left" vertical="center" wrapText="1"/>
    </xf>
    <xf numFmtId="0" fontId="47" fillId="0" borderId="18" xfId="0" applyFont="1" applyBorder="1" applyAlignment="1">
      <alignment horizontal="left" vertical="center" wrapText="1"/>
    </xf>
    <xf numFmtId="2" fontId="57" fillId="0" borderId="18" xfId="0" applyNumberFormat="1" applyFont="1" applyBorder="1" applyAlignment="1">
      <alignment horizontal="center" vertical="center" wrapText="1"/>
    </xf>
    <xf numFmtId="2" fontId="57" fillId="0" borderId="73" xfId="0" applyNumberFormat="1" applyFont="1" applyBorder="1" applyAlignment="1">
      <alignment horizontal="center" vertical="center" wrapText="1"/>
    </xf>
    <xf numFmtId="0" fontId="55" fillId="0" borderId="0" xfId="0" applyFont="1"/>
    <xf numFmtId="0" fontId="47" fillId="0" borderId="0" xfId="0" applyFont="1"/>
    <xf numFmtId="0" fontId="39" fillId="0" borderId="0" xfId="81" applyFont="1" applyAlignment="1">
      <alignment vertical="center"/>
    </xf>
    <xf numFmtId="0" fontId="6" fillId="0" borderId="0" xfId="81" applyFont="1" applyAlignment="1">
      <alignment vertical="center"/>
    </xf>
    <xf numFmtId="0" fontId="6" fillId="0" borderId="0" xfId="81" applyFont="1" applyAlignment="1">
      <alignment horizontal="center" vertical="center"/>
    </xf>
    <xf numFmtId="175" fontId="47" fillId="0" borderId="57" xfId="0" applyNumberFormat="1" applyFont="1" applyBorder="1" applyAlignment="1">
      <alignment horizontal="center" vertical="center"/>
    </xf>
    <xf numFmtId="0" fontId="62" fillId="0" borderId="0" xfId="259" applyFont="1" applyAlignment="1">
      <alignment vertical="center" wrapText="1"/>
    </xf>
    <xf numFmtId="0" fontId="62" fillId="0" borderId="0" xfId="259" applyFont="1" applyAlignment="1">
      <alignment horizontal="justify" vertical="center" wrapText="1"/>
    </xf>
    <xf numFmtId="180" fontId="62" fillId="0" borderId="0" xfId="259" applyNumberFormat="1" applyFont="1" applyAlignment="1">
      <alignment vertical="center" wrapText="1"/>
    </xf>
    <xf numFmtId="185" fontId="62" fillId="0" borderId="0" xfId="259" applyNumberFormat="1" applyFont="1" applyAlignment="1">
      <alignment vertical="center" wrapText="1"/>
    </xf>
    <xf numFmtId="0" fontId="63" fillId="0" borderId="0" xfId="259" applyFont="1" applyAlignment="1">
      <alignment horizontal="center" vertical="center" wrapText="1"/>
    </xf>
    <xf numFmtId="0" fontId="64" fillId="0" borderId="0" xfId="259" applyFont="1" applyAlignment="1">
      <alignment horizontal="center" vertical="center" wrapText="1"/>
    </xf>
    <xf numFmtId="0" fontId="62" fillId="0" borderId="11" xfId="259" applyFont="1" applyBorder="1" applyAlignment="1">
      <alignment vertical="center" wrapText="1"/>
    </xf>
    <xf numFmtId="0" fontId="62" fillId="0" borderId="0" xfId="259" applyFont="1" applyAlignment="1">
      <alignment horizontal="center" vertical="center" wrapText="1"/>
    </xf>
    <xf numFmtId="180" fontId="62" fillId="0" borderId="0" xfId="259" applyNumberFormat="1" applyFont="1" applyAlignment="1">
      <alignment horizontal="center" vertical="center" wrapText="1"/>
    </xf>
    <xf numFmtId="185" fontId="62" fillId="0" borderId="0" xfId="259" applyNumberFormat="1" applyFont="1" applyAlignment="1">
      <alignment horizontal="center" vertical="center" wrapText="1"/>
    </xf>
    <xf numFmtId="180" fontId="62" fillId="0" borderId="12" xfId="260" applyNumberFormat="1" applyFont="1" applyBorder="1" applyAlignment="1">
      <alignment horizontal="center" vertical="center" wrapText="1"/>
    </xf>
    <xf numFmtId="180" fontId="62" fillId="0" borderId="0" xfId="260" applyNumberFormat="1" applyFont="1" applyBorder="1" applyAlignment="1">
      <alignment horizontal="center" vertical="center" wrapText="1"/>
    </xf>
    <xf numFmtId="4" fontId="62" fillId="0" borderId="0" xfId="259" applyNumberFormat="1" applyFont="1" applyAlignment="1">
      <alignment vertical="center" wrapText="1"/>
    </xf>
    <xf numFmtId="44" fontId="62" fillId="0" borderId="0" xfId="261" applyFont="1" applyAlignment="1">
      <alignment vertical="center" wrapText="1"/>
    </xf>
    <xf numFmtId="185" fontId="62" fillId="0" borderId="0" xfId="261" applyNumberFormat="1" applyFont="1" applyAlignment="1">
      <alignment horizontal="center" vertical="center" wrapText="1"/>
    </xf>
    <xf numFmtId="2" fontId="62" fillId="0" borderId="0" xfId="259" applyNumberFormat="1" applyFont="1" applyAlignment="1">
      <alignment vertical="center" wrapText="1"/>
    </xf>
    <xf numFmtId="0" fontId="62" fillId="0" borderId="33" xfId="259" applyFont="1" applyBorder="1" applyAlignment="1">
      <alignment horizontal="center" vertical="center" wrapText="1"/>
    </xf>
    <xf numFmtId="0" fontId="62" fillId="0" borderId="18" xfId="259" applyFont="1" applyBorder="1" applyAlignment="1">
      <alignment horizontal="center" vertical="center" wrapText="1"/>
    </xf>
    <xf numFmtId="44" fontId="62" fillId="0" borderId="0" xfId="261" applyFont="1" applyAlignment="1">
      <alignment horizontal="center" vertical="center" wrapText="1"/>
    </xf>
    <xf numFmtId="0" fontId="63" fillId="0" borderId="32" xfId="259" applyFont="1" applyBorder="1" applyAlignment="1">
      <alignment horizontal="center" vertical="center" wrapText="1"/>
    </xf>
    <xf numFmtId="0" fontId="63" fillId="0" borderId="29" xfId="259" applyFont="1" applyBorder="1" applyAlignment="1">
      <alignment horizontal="center" vertical="center" wrapText="1"/>
    </xf>
    <xf numFmtId="180" fontId="63" fillId="0" borderId="29" xfId="259" applyNumberFormat="1" applyFont="1" applyBorder="1" applyAlignment="1">
      <alignment horizontal="center" vertical="center" wrapText="1"/>
    </xf>
    <xf numFmtId="185" fontId="63" fillId="0" borderId="29" xfId="259" applyNumberFormat="1" applyFont="1" applyBorder="1" applyAlignment="1">
      <alignment horizontal="center" vertical="center" wrapText="1"/>
    </xf>
    <xf numFmtId="0" fontId="63" fillId="0" borderId="35" xfId="259" applyFont="1" applyBorder="1" applyAlignment="1">
      <alignment horizontal="center" vertical="center" wrapText="1"/>
    </xf>
    <xf numFmtId="0" fontId="63" fillId="0" borderId="33" xfId="259" applyFont="1" applyBorder="1" applyAlignment="1">
      <alignment horizontal="center" vertical="center" wrapText="1"/>
    </xf>
    <xf numFmtId="0" fontId="63" fillId="0" borderId="18" xfId="259" applyFont="1" applyBorder="1" applyAlignment="1">
      <alignment horizontal="center" vertical="center" wrapText="1"/>
    </xf>
    <xf numFmtId="180" fontId="63" fillId="0" borderId="18" xfId="259" applyNumberFormat="1" applyFont="1" applyBorder="1" applyAlignment="1">
      <alignment horizontal="center" vertical="center" wrapText="1"/>
    </xf>
    <xf numFmtId="185" fontId="63" fillId="0" borderId="18" xfId="259" applyNumberFormat="1" applyFont="1" applyBorder="1" applyAlignment="1">
      <alignment horizontal="center" vertical="center" wrapText="1"/>
    </xf>
    <xf numFmtId="0" fontId="63" fillId="0" borderId="18" xfId="259" applyFont="1" applyBorder="1" applyAlignment="1">
      <alignment vertical="center" wrapText="1"/>
    </xf>
    <xf numFmtId="166" fontId="63" fillId="0" borderId="18" xfId="259" applyNumberFormat="1" applyFont="1" applyBorder="1" applyAlignment="1">
      <alignment vertical="center" wrapText="1"/>
    </xf>
    <xf numFmtId="10" fontId="63" fillId="0" borderId="30" xfId="260" applyNumberFormat="1" applyFont="1" applyBorder="1" applyAlignment="1">
      <alignment horizontal="center" vertical="center" wrapText="1"/>
    </xf>
    <xf numFmtId="180" fontId="63" fillId="0" borderId="0" xfId="260" applyNumberFormat="1" applyFont="1" applyBorder="1" applyAlignment="1">
      <alignment horizontal="center" vertical="center" wrapText="1"/>
    </xf>
    <xf numFmtId="0" fontId="63" fillId="0" borderId="0" xfId="259" applyFont="1" applyAlignment="1">
      <alignment vertical="center" wrapText="1"/>
    </xf>
    <xf numFmtId="185" fontId="63" fillId="0" borderId="18" xfId="262" applyNumberFormat="1" applyFont="1" applyBorder="1" applyAlignment="1">
      <alignment horizontal="center" vertical="center" wrapText="1"/>
    </xf>
    <xf numFmtId="206" fontId="63" fillId="0" borderId="18" xfId="262" applyNumberFormat="1" applyFont="1" applyBorder="1" applyAlignment="1">
      <alignment vertical="center" wrapText="1"/>
    </xf>
    <xf numFmtId="166" fontId="63" fillId="0" borderId="18" xfId="262" applyFont="1" applyBorder="1" applyAlignment="1">
      <alignment vertical="center" wrapText="1"/>
    </xf>
    <xf numFmtId="10" fontId="63" fillId="0" borderId="0" xfId="260" applyNumberFormat="1" applyFont="1" applyBorder="1" applyAlignment="1">
      <alignment horizontal="center" vertical="center" wrapText="1"/>
    </xf>
    <xf numFmtId="0" fontId="2" fillId="0" borderId="18" xfId="259" applyBorder="1"/>
    <xf numFmtId="10" fontId="2" fillId="0" borderId="18" xfId="259" applyNumberFormat="1" applyBorder="1"/>
    <xf numFmtId="0" fontId="62" fillId="25" borderId="18" xfId="259" applyFont="1" applyFill="1" applyBorder="1" applyAlignment="1">
      <alignment horizontal="center" vertical="center" wrapText="1"/>
    </xf>
    <xf numFmtId="9" fontId="62" fillId="25" borderId="18" xfId="260" applyFont="1" applyFill="1" applyBorder="1" applyAlignment="1">
      <alignment horizontal="center" vertical="center" wrapText="1"/>
    </xf>
    <xf numFmtId="205" fontId="62" fillId="25" borderId="18" xfId="262" applyNumberFormat="1" applyFont="1" applyFill="1" applyBorder="1" applyAlignment="1">
      <alignment horizontal="center" vertical="center" wrapText="1"/>
    </xf>
    <xf numFmtId="10" fontId="62" fillId="25" borderId="18" xfId="259" applyNumberFormat="1" applyFont="1" applyFill="1" applyBorder="1" applyAlignment="1">
      <alignment horizontal="center" vertical="center" wrapText="1"/>
    </xf>
    <xf numFmtId="2" fontId="62" fillId="25" borderId="18" xfId="259" applyNumberFormat="1" applyFont="1" applyFill="1" applyBorder="1" applyAlignment="1">
      <alignment horizontal="center" vertical="center" wrapText="1"/>
    </xf>
    <xf numFmtId="205" fontId="62" fillId="25" borderId="18" xfId="262" applyNumberFormat="1" applyFont="1" applyFill="1" applyBorder="1" applyAlignment="1">
      <alignment vertical="center" wrapText="1"/>
    </xf>
    <xf numFmtId="205" fontId="63" fillId="0" borderId="18" xfId="262" applyNumberFormat="1" applyFont="1" applyBorder="1" applyAlignment="1">
      <alignment horizontal="center" vertical="center" wrapText="1"/>
    </xf>
    <xf numFmtId="2" fontId="63" fillId="0" borderId="18" xfId="259" applyNumberFormat="1" applyFont="1" applyBorder="1" applyAlignment="1">
      <alignment horizontal="center" vertical="center" wrapText="1"/>
    </xf>
    <xf numFmtId="205" fontId="63" fillId="0" borderId="18" xfId="259" applyNumberFormat="1" applyFont="1" applyBorder="1" applyAlignment="1">
      <alignment vertical="center" wrapText="1"/>
    </xf>
    <xf numFmtId="180" fontId="63" fillId="0" borderId="30" xfId="260" applyNumberFormat="1" applyFont="1" applyBorder="1" applyAlignment="1">
      <alignment horizontal="center" vertical="center" wrapText="1"/>
    </xf>
    <xf numFmtId="10" fontId="2" fillId="0" borderId="0" xfId="259" applyNumberFormat="1"/>
    <xf numFmtId="205" fontId="63" fillId="0" borderId="18" xfId="262" applyNumberFormat="1" applyFont="1" applyBorder="1" applyAlignment="1">
      <alignment vertical="center" wrapText="1"/>
    </xf>
    <xf numFmtId="0" fontId="2" fillId="25" borderId="18" xfId="259" applyFill="1" applyBorder="1"/>
    <xf numFmtId="10" fontId="2" fillId="25" borderId="18" xfId="259" applyNumberFormat="1" applyFill="1" applyBorder="1"/>
    <xf numFmtId="10" fontId="62" fillId="0" borderId="18" xfId="259" applyNumberFormat="1" applyFont="1" applyBorder="1" applyAlignment="1">
      <alignment horizontal="center" vertical="center" wrapText="1"/>
    </xf>
    <xf numFmtId="205" fontId="62" fillId="0" borderId="18" xfId="262" applyNumberFormat="1" applyFont="1" applyBorder="1" applyAlignment="1">
      <alignment horizontal="center" vertical="center" wrapText="1"/>
    </xf>
    <xf numFmtId="180" fontId="62" fillId="0" borderId="18" xfId="259" applyNumberFormat="1" applyFont="1" applyBorder="1" applyAlignment="1">
      <alignment horizontal="center" vertical="center" wrapText="1"/>
    </xf>
    <xf numFmtId="2" fontId="62" fillId="0" borderId="18" xfId="259" applyNumberFormat="1" applyFont="1" applyBorder="1" applyAlignment="1">
      <alignment horizontal="center" vertical="center" wrapText="1"/>
    </xf>
    <xf numFmtId="205" fontId="62" fillId="0" borderId="18" xfId="262" applyNumberFormat="1" applyFont="1" applyBorder="1" applyAlignment="1">
      <alignment vertical="center" wrapText="1"/>
    </xf>
    <xf numFmtId="205" fontId="62" fillId="0" borderId="18" xfId="259" applyNumberFormat="1" applyFont="1" applyBorder="1" applyAlignment="1">
      <alignment vertical="center" wrapText="1"/>
    </xf>
    <xf numFmtId="10" fontId="62" fillId="0" borderId="30" xfId="260" applyNumberFormat="1" applyFont="1" applyBorder="1" applyAlignment="1">
      <alignment horizontal="center" vertical="center" wrapText="1"/>
    </xf>
    <xf numFmtId="10" fontId="62" fillId="0" borderId="0" xfId="260" applyNumberFormat="1" applyFont="1" applyBorder="1" applyAlignment="1">
      <alignment horizontal="center" vertical="center" wrapText="1"/>
    </xf>
    <xf numFmtId="207" fontId="2" fillId="25" borderId="18" xfId="259" applyNumberFormat="1" applyFill="1" applyBorder="1"/>
    <xf numFmtId="10" fontId="2" fillId="26" borderId="0" xfId="259" applyNumberFormat="1" applyFill="1"/>
    <xf numFmtId="208" fontId="2" fillId="26" borderId="0" xfId="259" applyNumberFormat="1" applyFill="1"/>
    <xf numFmtId="205" fontId="62" fillId="0" borderId="18" xfId="259" applyNumberFormat="1" applyFont="1" applyBorder="1" applyAlignment="1">
      <alignment horizontal="center" vertical="center" wrapText="1"/>
    </xf>
    <xf numFmtId="0" fontId="2" fillId="0" borderId="0" xfId="259"/>
    <xf numFmtId="10" fontId="66" fillId="0" borderId="0" xfId="259" applyNumberFormat="1" applyFont="1"/>
    <xf numFmtId="10" fontId="62" fillId="0" borderId="18" xfId="260" applyNumberFormat="1" applyFont="1" applyBorder="1" applyAlignment="1">
      <alignment horizontal="center" vertical="center" wrapText="1"/>
    </xf>
    <xf numFmtId="205" fontId="59" fillId="0" borderId="18" xfId="262" applyNumberFormat="1" applyFont="1" applyBorder="1" applyAlignment="1">
      <alignment horizontal="center" vertical="center" wrapText="1"/>
    </xf>
    <xf numFmtId="180" fontId="62" fillId="0" borderId="30" xfId="260" applyNumberFormat="1" applyFont="1" applyBorder="1" applyAlignment="1">
      <alignment horizontal="center" vertical="center" wrapText="1"/>
    </xf>
    <xf numFmtId="208" fontId="66" fillId="0" borderId="0" xfId="259" applyNumberFormat="1" applyFont="1"/>
    <xf numFmtId="207" fontId="62" fillId="0" borderId="18" xfId="260" applyNumberFormat="1" applyFont="1" applyBorder="1" applyAlignment="1">
      <alignment horizontal="center" vertical="center" wrapText="1"/>
    </xf>
    <xf numFmtId="1" fontId="62" fillId="0" borderId="0" xfId="260" applyNumberFormat="1" applyFont="1" applyBorder="1" applyAlignment="1">
      <alignment horizontal="center" vertical="center" wrapText="1"/>
    </xf>
    <xf numFmtId="185" fontId="62" fillId="0" borderId="18" xfId="259" applyNumberFormat="1" applyFont="1" applyBorder="1" applyAlignment="1">
      <alignment horizontal="center" vertical="center" wrapText="1"/>
    </xf>
    <xf numFmtId="10" fontId="59" fillId="0" borderId="18" xfId="259" applyNumberFormat="1" applyFont="1" applyBorder="1" applyAlignment="1">
      <alignment horizontal="center" vertical="center" wrapText="1"/>
    </xf>
    <xf numFmtId="0" fontId="59" fillId="0" borderId="18" xfId="263" applyFont="1" applyBorder="1" applyAlignment="1">
      <alignment horizontal="center" vertical="center" wrapText="1"/>
    </xf>
    <xf numFmtId="10" fontId="59" fillId="0" borderId="18" xfId="263" applyNumberFormat="1" applyFont="1" applyBorder="1" applyAlignment="1">
      <alignment horizontal="center" vertical="center" wrapText="1"/>
    </xf>
    <xf numFmtId="44" fontId="63" fillId="29" borderId="0" xfId="261" applyFont="1" applyFill="1" applyBorder="1" applyAlignment="1">
      <alignment horizontal="center" vertical="center" wrapText="1"/>
    </xf>
    <xf numFmtId="206" fontId="62" fillId="0" borderId="0" xfId="259" applyNumberFormat="1" applyFont="1" applyAlignment="1">
      <alignment vertical="center" wrapText="1"/>
    </xf>
    <xf numFmtId="0" fontId="63" fillId="0" borderId="33" xfId="259" applyFont="1" applyBorder="1" applyAlignment="1">
      <alignment vertical="center" wrapText="1"/>
    </xf>
    <xf numFmtId="0" fontId="63" fillId="29" borderId="18" xfId="259" applyFont="1" applyFill="1" applyBorder="1" applyAlignment="1">
      <alignment horizontal="center" vertical="center" wrapText="1"/>
    </xf>
    <xf numFmtId="10" fontId="63" fillId="29" borderId="18" xfId="260" applyNumberFormat="1" applyFont="1" applyFill="1" applyBorder="1" applyAlignment="1">
      <alignment horizontal="center" vertical="center" wrapText="1"/>
    </xf>
    <xf numFmtId="205" fontId="63" fillId="29" borderId="18" xfId="259" applyNumberFormat="1" applyFont="1" applyFill="1" applyBorder="1" applyAlignment="1">
      <alignment horizontal="center" vertical="center" wrapText="1"/>
    </xf>
    <xf numFmtId="2" fontId="63" fillId="29" borderId="18" xfId="259" applyNumberFormat="1" applyFont="1" applyFill="1" applyBorder="1" applyAlignment="1">
      <alignment horizontal="center" vertical="center" wrapText="1"/>
    </xf>
    <xf numFmtId="185" fontId="63" fillId="29" borderId="18" xfId="259" applyNumberFormat="1" applyFont="1" applyFill="1" applyBorder="1" applyAlignment="1">
      <alignment horizontal="center" vertical="center" wrapText="1"/>
    </xf>
    <xf numFmtId="205" fontId="63" fillId="29" borderId="18" xfId="259" applyNumberFormat="1" applyFont="1" applyFill="1" applyBorder="1" applyAlignment="1">
      <alignment vertical="center" wrapText="1"/>
    </xf>
    <xf numFmtId="205" fontId="63" fillId="29" borderId="18" xfId="262" applyNumberFormat="1" applyFont="1" applyFill="1" applyBorder="1" applyAlignment="1">
      <alignment vertical="center" wrapText="1"/>
    </xf>
    <xf numFmtId="10" fontId="63" fillId="29" borderId="30" xfId="260" applyNumberFormat="1" applyFont="1" applyFill="1" applyBorder="1" applyAlignment="1">
      <alignment horizontal="center" vertical="center" wrapText="1"/>
    </xf>
    <xf numFmtId="44" fontId="63" fillId="0" borderId="0" xfId="261" applyFont="1" applyFill="1" applyBorder="1" applyAlignment="1">
      <alignment horizontal="center" vertical="center" wrapText="1"/>
    </xf>
    <xf numFmtId="10" fontId="63" fillId="0" borderId="0" xfId="261" applyNumberFormat="1" applyFont="1" applyFill="1" applyBorder="1" applyAlignment="1">
      <alignment horizontal="center" vertical="center" wrapText="1"/>
    </xf>
    <xf numFmtId="209" fontId="45" fillId="0" borderId="0" xfId="128" applyNumberFormat="1" applyFont="1"/>
    <xf numFmtId="166" fontId="63" fillId="0" borderId="0" xfId="262" applyFont="1" applyBorder="1" applyAlignment="1">
      <alignment vertical="center" wrapText="1"/>
    </xf>
    <xf numFmtId="44" fontId="63" fillId="0" borderId="0" xfId="261" applyFont="1" applyAlignment="1">
      <alignment vertical="center" wrapText="1"/>
    </xf>
    <xf numFmtId="10" fontId="63" fillId="29" borderId="18" xfId="259" applyNumberFormat="1" applyFont="1" applyFill="1" applyBorder="1" applyAlignment="1">
      <alignment horizontal="center" vertical="center" wrapText="1"/>
    </xf>
    <xf numFmtId="180" fontId="63" fillId="29" borderId="18" xfId="259" applyNumberFormat="1" applyFont="1" applyFill="1" applyBorder="1" applyAlignment="1">
      <alignment horizontal="center" vertical="center" wrapText="1"/>
    </xf>
    <xf numFmtId="10" fontId="63" fillId="0" borderId="0" xfId="260" applyNumberFormat="1" applyFont="1" applyFill="1" applyBorder="1" applyAlignment="1">
      <alignment horizontal="center" vertical="center" wrapText="1"/>
    </xf>
    <xf numFmtId="176" fontId="63" fillId="0" borderId="0" xfId="260" applyNumberFormat="1" applyFont="1" applyFill="1" applyBorder="1" applyAlignment="1">
      <alignment horizontal="center" vertical="center" wrapText="1"/>
    </xf>
    <xf numFmtId="42" fontId="63" fillId="0" borderId="0" xfId="264" applyFont="1" applyAlignment="1">
      <alignment vertical="center" wrapText="1"/>
    </xf>
    <xf numFmtId="0" fontId="63" fillId="0" borderId="44" xfId="259" applyFont="1" applyBorder="1" applyAlignment="1">
      <alignment vertical="center" wrapText="1"/>
    </xf>
    <xf numFmtId="0" fontId="63" fillId="0" borderId="20" xfId="259" applyFont="1" applyBorder="1" applyAlignment="1">
      <alignment horizontal="center" vertical="center" wrapText="1"/>
    </xf>
    <xf numFmtId="205" fontId="63" fillId="0" borderId="20" xfId="259" applyNumberFormat="1" applyFont="1" applyBorder="1" applyAlignment="1">
      <alignment horizontal="center" vertical="center" wrapText="1"/>
    </xf>
    <xf numFmtId="180" fontId="63" fillId="0" borderId="20" xfId="259" applyNumberFormat="1" applyFont="1" applyBorder="1" applyAlignment="1">
      <alignment horizontal="center" vertical="center" wrapText="1"/>
    </xf>
    <xf numFmtId="185" fontId="63" fillId="0" borderId="20" xfId="259" applyNumberFormat="1" applyFont="1" applyBorder="1" applyAlignment="1">
      <alignment horizontal="center" vertical="center" wrapText="1"/>
    </xf>
    <xf numFmtId="205" fontId="63" fillId="0" borderId="20" xfId="259" applyNumberFormat="1" applyFont="1" applyBorder="1" applyAlignment="1">
      <alignment vertical="center" wrapText="1"/>
    </xf>
    <xf numFmtId="10" fontId="63" fillId="0" borderId="38" xfId="260" applyNumberFormat="1" applyFont="1" applyBorder="1" applyAlignment="1">
      <alignment horizontal="center" vertical="center" wrapText="1"/>
    </xf>
    <xf numFmtId="205" fontId="63" fillId="0" borderId="0" xfId="261" applyNumberFormat="1" applyFont="1" applyAlignment="1">
      <alignment horizontal="center" vertical="center" wrapText="1"/>
    </xf>
    <xf numFmtId="166" fontId="63" fillId="0" borderId="0" xfId="259" applyNumberFormat="1" applyFont="1" applyAlignment="1">
      <alignment vertical="center" wrapText="1"/>
    </xf>
    <xf numFmtId="169" fontId="63" fillId="0" borderId="0" xfId="259" applyNumberFormat="1" applyFont="1" applyAlignment="1">
      <alignment vertical="center" wrapText="1"/>
    </xf>
    <xf numFmtId="180" fontId="62" fillId="0" borderId="0" xfId="260" applyNumberFormat="1" applyFont="1" applyBorder="1" applyAlignment="1">
      <alignment vertical="center" wrapText="1"/>
    </xf>
    <xf numFmtId="176" fontId="62" fillId="0" borderId="0" xfId="259" applyNumberFormat="1" applyFont="1" applyAlignment="1">
      <alignment vertical="center" wrapText="1"/>
    </xf>
    <xf numFmtId="0" fontId="63" fillId="0" borderId="0" xfId="259" applyFont="1" applyAlignment="1">
      <alignment horizontal="justify" vertical="center" wrapText="1"/>
    </xf>
    <xf numFmtId="0" fontId="68" fillId="0" borderId="0" xfId="259" applyFont="1" applyAlignment="1">
      <alignment horizontal="center" vertical="center" wrapText="1"/>
    </xf>
    <xf numFmtId="180" fontId="68" fillId="0" borderId="0" xfId="259" applyNumberFormat="1" applyFont="1" applyAlignment="1">
      <alignment horizontal="center" vertical="center" wrapText="1"/>
    </xf>
    <xf numFmtId="185" fontId="68" fillId="0" borderId="0" xfId="259" applyNumberFormat="1" applyFont="1" applyAlignment="1">
      <alignment vertical="center" wrapText="1"/>
    </xf>
    <xf numFmtId="206" fontId="68" fillId="0" borderId="0" xfId="259" applyNumberFormat="1" applyFont="1" applyAlignment="1">
      <alignment vertical="center" wrapText="1"/>
    </xf>
    <xf numFmtId="180" fontId="68" fillId="0" borderId="12" xfId="260" applyNumberFormat="1" applyFont="1" applyBorder="1" applyAlignment="1">
      <alignment horizontal="center" vertical="center" wrapText="1"/>
    </xf>
    <xf numFmtId="180" fontId="68" fillId="0" borderId="0" xfId="260" applyNumberFormat="1" applyFont="1" applyBorder="1" applyAlignment="1">
      <alignment horizontal="center" vertical="center" wrapText="1"/>
    </xf>
    <xf numFmtId="210" fontId="69" fillId="0" borderId="0" xfId="265" applyNumberFormat="1" applyFont="1" applyAlignment="1">
      <alignment horizontal="right" vertical="center" wrapText="1"/>
    </xf>
    <xf numFmtId="0" fontId="68" fillId="0" borderId="0" xfId="259" applyFont="1" applyAlignment="1">
      <alignment vertical="center" wrapText="1"/>
    </xf>
    <xf numFmtId="185" fontId="63" fillId="0" borderId="0" xfId="259" applyNumberFormat="1" applyFont="1" applyAlignment="1">
      <alignment horizontal="right" vertical="center"/>
    </xf>
    <xf numFmtId="0" fontId="68" fillId="0" borderId="12" xfId="259" applyFont="1" applyBorder="1" applyAlignment="1">
      <alignment vertical="center" wrapText="1"/>
    </xf>
    <xf numFmtId="210" fontId="59" fillId="0" borderId="0" xfId="265" applyNumberFormat="1" applyFont="1" applyAlignment="1">
      <alignment horizontal="justify" vertical="center" wrapText="1"/>
    </xf>
    <xf numFmtId="185" fontId="70" fillId="0" borderId="0" xfId="259" applyNumberFormat="1" applyFont="1" applyAlignment="1">
      <alignment vertical="center" wrapText="1"/>
    </xf>
    <xf numFmtId="0" fontId="62" fillId="0" borderId="13" xfId="259" applyFont="1" applyBorder="1" applyAlignment="1">
      <alignment vertical="center" wrapText="1"/>
    </xf>
    <xf numFmtId="0" fontId="71" fillId="0" borderId="79" xfId="259" applyFont="1" applyBorder="1" applyAlignment="1">
      <alignment horizontal="justify" vertical="center" wrapText="1"/>
    </xf>
    <xf numFmtId="0" fontId="71" fillId="0" borderId="79" xfId="259" applyFont="1" applyBorder="1" applyAlignment="1">
      <alignment horizontal="left" vertical="center" wrapText="1"/>
    </xf>
    <xf numFmtId="0" fontId="68" fillId="0" borderId="79" xfId="259" applyFont="1" applyBorder="1" applyAlignment="1">
      <alignment vertical="center" wrapText="1"/>
    </xf>
    <xf numFmtId="180" fontId="71" fillId="0" borderId="79" xfId="259" applyNumberFormat="1" applyFont="1" applyBorder="1" applyAlignment="1">
      <alignment horizontal="left" vertical="center" wrapText="1"/>
    </xf>
    <xf numFmtId="185" fontId="68" fillId="0" borderId="79" xfId="259" applyNumberFormat="1" applyFont="1" applyBorder="1" applyAlignment="1">
      <alignment vertical="center" wrapText="1"/>
    </xf>
    <xf numFmtId="0" fontId="68" fillId="0" borderId="15" xfId="259" applyFont="1" applyBorder="1" applyAlignment="1">
      <alignment vertical="center" wrapText="1"/>
    </xf>
    <xf numFmtId="0" fontId="68" fillId="0" borderId="0" xfId="259" applyFont="1" applyAlignment="1">
      <alignment horizontal="justify" vertical="center" wrapText="1"/>
    </xf>
    <xf numFmtId="0" fontId="68" fillId="0" borderId="0" xfId="259" applyFont="1" applyAlignment="1">
      <alignment horizontal="left" vertical="center" wrapText="1"/>
    </xf>
    <xf numFmtId="180" fontId="68" fillId="0" borderId="0" xfId="259" applyNumberFormat="1" applyFont="1" applyAlignment="1">
      <alignment horizontal="left" vertical="center" wrapText="1"/>
    </xf>
    <xf numFmtId="0" fontId="59" fillId="0" borderId="0" xfId="259" applyFont="1" applyAlignment="1">
      <alignment horizontal="justify" vertical="center" wrapText="1"/>
    </xf>
    <xf numFmtId="0" fontId="59" fillId="0" borderId="0" xfId="259" applyFont="1" applyAlignment="1">
      <alignment horizontal="left" vertical="center" wrapText="1"/>
    </xf>
    <xf numFmtId="180" fontId="59" fillId="0" borderId="0" xfId="259" applyNumberFormat="1" applyFont="1" applyAlignment="1">
      <alignment horizontal="left" vertical="center" wrapText="1"/>
    </xf>
    <xf numFmtId="0" fontId="61" fillId="0" borderId="0" xfId="0" applyFont="1"/>
    <xf numFmtId="0" fontId="75" fillId="0" borderId="0" xfId="0" applyFont="1" applyAlignment="1">
      <alignment horizontal="center"/>
    </xf>
    <xf numFmtId="0" fontId="61" fillId="0" borderId="59" xfId="0" applyFont="1" applyBorder="1" applyAlignment="1">
      <alignment horizontal="center"/>
    </xf>
    <xf numFmtId="0" fontId="75" fillId="0" borderId="51" xfId="0" applyFont="1" applyBorder="1" applyAlignment="1">
      <alignment horizontal="center"/>
    </xf>
    <xf numFmtId="0" fontId="74" fillId="0" borderId="51" xfId="0" applyFont="1" applyBorder="1" applyAlignment="1">
      <alignment vertical="center"/>
    </xf>
    <xf numFmtId="0" fontId="74" fillId="0" borderId="70" xfId="0" applyFont="1" applyBorder="1" applyAlignment="1">
      <alignment vertical="center"/>
    </xf>
    <xf numFmtId="0" fontId="61" fillId="0" borderId="56" xfId="0" applyFont="1" applyBorder="1" applyAlignment="1">
      <alignment horizontal="center"/>
    </xf>
    <xf numFmtId="0" fontId="75" fillId="0" borderId="55" xfId="0" applyFont="1" applyBorder="1" applyAlignment="1">
      <alignment horizontal="center"/>
    </xf>
    <xf numFmtId="0" fontId="74" fillId="0" borderId="55" xfId="0" applyFont="1" applyBorder="1" applyAlignment="1">
      <alignment horizontal="right" vertical="center"/>
    </xf>
    <xf numFmtId="0" fontId="74" fillId="0" borderId="29" xfId="0" applyFont="1" applyBorder="1" applyAlignment="1">
      <alignment horizontal="center" vertical="center"/>
    </xf>
    <xf numFmtId="0" fontId="74" fillId="0" borderId="35" xfId="0" applyFont="1" applyBorder="1" applyAlignment="1">
      <alignment horizontal="center" vertical="center"/>
    </xf>
    <xf numFmtId="0" fontId="61" fillId="0" borderId="11" xfId="0" applyFont="1" applyBorder="1" applyAlignment="1">
      <alignment horizontal="center"/>
    </xf>
    <xf numFmtId="0" fontId="74" fillId="0" borderId="0" xfId="0" applyFont="1" applyAlignment="1">
      <alignment horizontal="right" vertical="center"/>
    </xf>
    <xf numFmtId="1" fontId="74" fillId="0" borderId="18" xfId="0" applyNumberFormat="1" applyFont="1" applyBorder="1" applyAlignment="1">
      <alignment horizontal="center" vertical="center"/>
    </xf>
    <xf numFmtId="1" fontId="74" fillId="0" borderId="30" xfId="0" applyNumberFormat="1" applyFont="1" applyBorder="1" applyAlignment="1">
      <alignment horizontal="center" vertical="center"/>
    </xf>
    <xf numFmtId="1" fontId="74" fillId="0" borderId="12" xfId="0" applyNumberFormat="1" applyFont="1" applyBorder="1" applyAlignment="1">
      <alignment horizontal="center" vertical="center"/>
    </xf>
    <xf numFmtId="0" fontId="74" fillId="0" borderId="69" xfId="0" applyFont="1" applyBorder="1" applyAlignment="1">
      <alignment horizontal="left"/>
    </xf>
    <xf numFmtId="0" fontId="74" fillId="0" borderId="52" xfId="0" applyFont="1" applyBorder="1" applyAlignment="1">
      <alignment horizontal="center"/>
    </xf>
    <xf numFmtId="0" fontId="74" fillId="0" borderId="68" xfId="0" applyFont="1" applyBorder="1" applyAlignment="1">
      <alignment horizontal="center"/>
    </xf>
    <xf numFmtId="0" fontId="61" fillId="0" borderId="27" xfId="0" applyFont="1" applyBorder="1"/>
    <xf numFmtId="0" fontId="61" fillId="0" borderId="31" xfId="0" applyFont="1" applyBorder="1"/>
    <xf numFmtId="0" fontId="61" fillId="0" borderId="66" xfId="0" applyFont="1" applyBorder="1"/>
    <xf numFmtId="0" fontId="61" fillId="0" borderId="56" xfId="0" applyFont="1" applyBorder="1"/>
    <xf numFmtId="0" fontId="61" fillId="0" borderId="55" xfId="0" applyFont="1" applyBorder="1"/>
    <xf numFmtId="0" fontId="61" fillId="0" borderId="54" xfId="0" applyFont="1" applyBorder="1"/>
    <xf numFmtId="0" fontId="61" fillId="0" borderId="11" xfId="0" applyFont="1" applyBorder="1"/>
    <xf numFmtId="0" fontId="61" fillId="0" borderId="12" xfId="0" applyFont="1" applyBorder="1"/>
    <xf numFmtId="0" fontId="77" fillId="24" borderId="67" xfId="0" applyFont="1" applyFill="1" applyBorder="1" applyAlignment="1">
      <alignment horizontal="center" vertical="center"/>
    </xf>
    <xf numFmtId="0" fontId="61" fillId="0" borderId="65" xfId="0" applyFont="1" applyBorder="1" applyAlignment="1">
      <alignment horizontal="center" vertical="center"/>
    </xf>
    <xf numFmtId="4" fontId="61" fillId="0" borderId="65" xfId="0" applyNumberFormat="1" applyFont="1" applyBorder="1" applyAlignment="1">
      <alignment horizontal="center" vertical="center"/>
    </xf>
    <xf numFmtId="0" fontId="76" fillId="24" borderId="42" xfId="0" applyFont="1" applyFill="1" applyBorder="1" applyAlignment="1">
      <alignment horizontal="center"/>
    </xf>
    <xf numFmtId="0" fontId="76" fillId="24" borderId="29" xfId="0" applyFont="1" applyFill="1" applyBorder="1" applyAlignment="1">
      <alignment horizontal="center"/>
    </xf>
    <xf numFmtId="0" fontId="76" fillId="24" borderId="35" xfId="0" applyFont="1" applyFill="1" applyBorder="1" applyAlignment="1">
      <alignment horizontal="center"/>
    </xf>
    <xf numFmtId="0" fontId="61" fillId="0" borderId="21" xfId="0" applyFont="1" applyBorder="1"/>
    <xf numFmtId="0" fontId="61" fillId="0" borderId="22" xfId="0" applyFont="1" applyBorder="1"/>
    <xf numFmtId="0" fontId="61" fillId="0" borderId="23" xfId="0" applyFont="1" applyBorder="1"/>
    <xf numFmtId="165" fontId="61" fillId="0" borderId="18" xfId="61" applyFont="1" applyFill="1" applyBorder="1" applyAlignment="1">
      <alignment horizontal="center" vertical="center"/>
    </xf>
    <xf numFmtId="173" fontId="61" fillId="0" borderId="30" xfId="34" applyFont="1" applyBorder="1"/>
    <xf numFmtId="0" fontId="61" fillId="0" borderId="21" xfId="0" applyFont="1" applyBorder="1" applyAlignment="1">
      <alignment horizontal="left"/>
    </xf>
    <xf numFmtId="0" fontId="61" fillId="0" borderId="22" xfId="0" applyFont="1" applyBorder="1" applyAlignment="1">
      <alignment horizontal="left"/>
    </xf>
    <xf numFmtId="0" fontId="61" fillId="0" borderId="62" xfId="0" applyFont="1" applyBorder="1"/>
    <xf numFmtId="0" fontId="61" fillId="0" borderId="61" xfId="0" applyFont="1" applyBorder="1"/>
    <xf numFmtId="0" fontId="61" fillId="0" borderId="28" xfId="0" applyFont="1" applyBorder="1"/>
    <xf numFmtId="173" fontId="61" fillId="0" borderId="57" xfId="0" applyNumberFormat="1" applyFont="1" applyBorder="1"/>
    <xf numFmtId="0" fontId="76" fillId="24" borderId="16" xfId="0" applyFont="1" applyFill="1" applyBorder="1" applyAlignment="1">
      <alignment horizontal="center"/>
    </xf>
    <xf numFmtId="0" fontId="61" fillId="0" borderId="22" xfId="0" applyFont="1" applyBorder="1" applyAlignment="1">
      <alignment horizontal="center"/>
    </xf>
    <xf numFmtId="2" fontId="61" fillId="0" borderId="18" xfId="0" applyNumberFormat="1" applyFont="1" applyBorder="1"/>
    <xf numFmtId="0" fontId="61" fillId="0" borderId="51" xfId="0" applyFont="1" applyBorder="1"/>
    <xf numFmtId="0" fontId="61" fillId="0" borderId="20" xfId="0" applyFont="1" applyBorder="1"/>
    <xf numFmtId="173" fontId="61" fillId="0" borderId="57" xfId="34" applyFont="1" applyBorder="1"/>
    <xf numFmtId="0" fontId="76" fillId="24" borderId="29" xfId="0" applyFont="1" applyFill="1" applyBorder="1"/>
    <xf numFmtId="2" fontId="61" fillId="0" borderId="18" xfId="0" applyNumberFormat="1" applyFont="1" applyBorder="1" applyAlignment="1">
      <alignment horizontal="center"/>
    </xf>
    <xf numFmtId="2" fontId="61" fillId="0" borderId="22" xfId="0" applyNumberFormat="1" applyFont="1" applyBorder="1" applyAlignment="1">
      <alignment horizontal="center"/>
    </xf>
    <xf numFmtId="0" fontId="61" fillId="0" borderId="60" xfId="0" applyFont="1" applyBorder="1"/>
    <xf numFmtId="0" fontId="61" fillId="0" borderId="14" xfId="0" applyFont="1" applyBorder="1"/>
    <xf numFmtId="0" fontId="76" fillId="24" borderId="16" xfId="0" applyFont="1" applyFill="1" applyBorder="1" applyAlignment="1">
      <alignment horizontal="center" wrapText="1"/>
    </xf>
    <xf numFmtId="0" fontId="76" fillId="24" borderId="29" xfId="0" applyFont="1" applyFill="1" applyBorder="1" applyAlignment="1">
      <alignment horizontal="center" wrapText="1"/>
    </xf>
    <xf numFmtId="0" fontId="76" fillId="24" borderId="17" xfId="0" applyFont="1" applyFill="1" applyBorder="1" applyAlignment="1">
      <alignment horizontal="center" wrapText="1"/>
    </xf>
    <xf numFmtId="0" fontId="76" fillId="24" borderId="35" xfId="0" applyFont="1" applyFill="1" applyBorder="1" applyAlignment="1">
      <alignment horizontal="center" wrapText="1"/>
    </xf>
    <xf numFmtId="173" fontId="61" fillId="0" borderId="18" xfId="34" applyFont="1" applyBorder="1" applyAlignment="1">
      <alignment horizontal="center"/>
    </xf>
    <xf numFmtId="0" fontId="61" fillId="0" borderId="22" xfId="95" applyNumberFormat="1" applyFont="1" applyBorder="1" applyAlignment="1">
      <alignment horizontal="center"/>
    </xf>
    <xf numFmtId="44" fontId="61" fillId="0" borderId="18" xfId="256" applyFont="1" applyFill="1" applyBorder="1" applyAlignment="1">
      <alignment vertical="center"/>
    </xf>
    <xf numFmtId="173" fontId="61" fillId="0" borderId="43" xfId="34" applyFont="1" applyBorder="1" applyAlignment="1">
      <alignment horizontal="center" wrapText="1"/>
    </xf>
    <xf numFmtId="168" fontId="61" fillId="0" borderId="25" xfId="0" applyNumberFormat="1" applyFont="1" applyBorder="1" applyAlignment="1">
      <alignment horizontal="center" wrapText="1"/>
    </xf>
    <xf numFmtId="168" fontId="61" fillId="24" borderId="57" xfId="0" applyNumberFormat="1" applyFont="1" applyFill="1" applyBorder="1"/>
    <xf numFmtId="43" fontId="61" fillId="0" borderId="22" xfId="34" applyNumberFormat="1" applyFont="1" applyBorder="1"/>
    <xf numFmtId="9" fontId="61" fillId="0" borderId="23" xfId="95" applyFont="1" applyBorder="1"/>
    <xf numFmtId="9" fontId="61" fillId="0" borderId="18" xfId="95" applyFont="1" applyBorder="1" applyAlignment="1">
      <alignment horizontal="center"/>
    </xf>
    <xf numFmtId="176" fontId="61" fillId="0" borderId="30" xfId="34" applyNumberFormat="1" applyFont="1" applyBorder="1"/>
    <xf numFmtId="0" fontId="61" fillId="0" borderId="59" xfId="0" applyFont="1" applyBorder="1"/>
    <xf numFmtId="43" fontId="61" fillId="0" borderId="31" xfId="34" applyNumberFormat="1" applyFont="1" applyBorder="1"/>
    <xf numFmtId="9" fontId="61" fillId="0" borderId="28" xfId="95" applyFont="1" applyBorder="1"/>
    <xf numFmtId="43" fontId="61" fillId="0" borderId="57" xfId="0" applyNumberFormat="1" applyFont="1" applyBorder="1"/>
    <xf numFmtId="43" fontId="61" fillId="24" borderId="57" xfId="0" applyNumberFormat="1" applyFont="1" applyFill="1" applyBorder="1"/>
    <xf numFmtId="0" fontId="61" fillId="0" borderId="52" xfId="0" applyFont="1" applyBorder="1"/>
    <xf numFmtId="0" fontId="60" fillId="0" borderId="11" xfId="0" applyFont="1" applyBorder="1"/>
    <xf numFmtId="0" fontId="60" fillId="0" borderId="0" xfId="0" applyFont="1"/>
    <xf numFmtId="0" fontId="59" fillId="0" borderId="0" xfId="134" applyFont="1"/>
    <xf numFmtId="0" fontId="60" fillId="0" borderId="12" xfId="0" applyFont="1" applyBorder="1"/>
    <xf numFmtId="0" fontId="61" fillId="0" borderId="0" xfId="0" applyFont="1" applyAlignment="1">
      <alignment horizontal="center"/>
    </xf>
    <xf numFmtId="0" fontId="61" fillId="0" borderId="12" xfId="0" applyFont="1" applyBorder="1" applyAlignment="1">
      <alignment horizontal="center"/>
    </xf>
    <xf numFmtId="0" fontId="76" fillId="0" borderId="21" xfId="0" applyFont="1" applyBorder="1"/>
    <xf numFmtId="0" fontId="61" fillId="0" borderId="53" xfId="0" applyFont="1" applyBorder="1"/>
    <xf numFmtId="0" fontId="75" fillId="0" borderId="11" xfId="0" applyFont="1" applyBorder="1" applyAlignment="1">
      <alignment horizontal="left"/>
    </xf>
    <xf numFmtId="0" fontId="61" fillId="0" borderId="0" xfId="0" applyFont="1" applyAlignment="1">
      <alignment horizontal="left"/>
    </xf>
    <xf numFmtId="0" fontId="61" fillId="0" borderId="11" xfId="0" applyFont="1" applyBorder="1" applyAlignment="1">
      <alignment horizontal="left"/>
    </xf>
    <xf numFmtId="0" fontId="60" fillId="0" borderId="11" xfId="0" applyFont="1" applyBorder="1" applyAlignment="1">
      <alignment horizontal="left"/>
    </xf>
    <xf numFmtId="0" fontId="79" fillId="0" borderId="0" xfId="0" applyFont="1" applyAlignment="1">
      <alignment horizontal="left"/>
    </xf>
    <xf numFmtId="0" fontId="61" fillId="0" borderId="77" xfId="0" applyFont="1" applyBorder="1"/>
    <xf numFmtId="173" fontId="61" fillId="0" borderId="18" xfId="34" applyFont="1" applyBorder="1"/>
    <xf numFmtId="173" fontId="61" fillId="0" borderId="60" xfId="34" applyFont="1" applyBorder="1"/>
    <xf numFmtId="200" fontId="61" fillId="0" borderId="18" xfId="0" applyNumberFormat="1" applyFont="1" applyBorder="1" applyAlignment="1">
      <alignment vertical="center"/>
    </xf>
    <xf numFmtId="200" fontId="61" fillId="0" borderId="18" xfId="256" applyNumberFormat="1" applyFont="1" applyFill="1" applyBorder="1" applyAlignment="1">
      <alignment horizontal="right" vertical="center"/>
    </xf>
    <xf numFmtId="176" fontId="61" fillId="0" borderId="30" xfId="34" applyNumberFormat="1" applyFont="1" applyBorder="1" applyAlignment="1">
      <alignment horizontal="right"/>
    </xf>
    <xf numFmtId="0" fontId="61" fillId="0" borderId="73" xfId="258" applyFont="1" applyBorder="1" applyAlignment="1">
      <alignment vertical="center"/>
    </xf>
    <xf numFmtId="0" fontId="75" fillId="0" borderId="0" xfId="258" applyFont="1" applyAlignment="1">
      <alignment vertical="center"/>
    </xf>
    <xf numFmtId="0" fontId="75" fillId="0" borderId="0" xfId="258" applyFont="1" applyAlignment="1">
      <alignment horizontal="center" vertical="center"/>
    </xf>
    <xf numFmtId="197" fontId="75" fillId="0" borderId="0" xfId="258" applyNumberFormat="1" applyFont="1" applyAlignment="1">
      <alignment horizontal="center" vertical="center"/>
    </xf>
    <xf numFmtId="0" fontId="61" fillId="0" borderId="0" xfId="258" applyFont="1" applyAlignment="1">
      <alignment horizontal="center" vertical="center"/>
    </xf>
    <xf numFmtId="49" fontId="80" fillId="0" borderId="0" xfId="232" applyNumberFormat="1" applyFont="1" applyAlignment="1">
      <alignment vertical="center" wrapText="1"/>
    </xf>
    <xf numFmtId="2" fontId="61" fillId="0" borderId="0" xfId="0" applyNumberFormat="1" applyFont="1" applyAlignment="1">
      <alignment horizontal="center" vertical="center"/>
    </xf>
    <xf numFmtId="200" fontId="61" fillId="0" borderId="0" xfId="0" applyNumberFormat="1" applyFont="1" applyAlignment="1">
      <alignment vertical="center"/>
    </xf>
    <xf numFmtId="165" fontId="61" fillId="0" borderId="0" xfId="0" applyNumberFormat="1" applyFont="1" applyAlignment="1">
      <alignment horizontal="center" vertical="center"/>
    </xf>
    <xf numFmtId="44" fontId="61" fillId="0" borderId="0" xfId="61" applyNumberFormat="1" applyFont="1" applyFill="1" applyBorder="1" applyAlignment="1">
      <alignment vertical="center"/>
    </xf>
    <xf numFmtId="200" fontId="61" fillId="0" borderId="0" xfId="256" applyNumberFormat="1" applyFont="1" applyFill="1" applyBorder="1" applyAlignment="1">
      <alignment horizontal="center" vertical="center"/>
    </xf>
    <xf numFmtId="201" fontId="61" fillId="0" borderId="30" xfId="34" applyNumberFormat="1" applyFont="1" applyBorder="1"/>
    <xf numFmtId="0" fontId="61" fillId="0" borderId="0" xfId="258" applyFont="1" applyAlignment="1">
      <alignment vertical="center"/>
    </xf>
    <xf numFmtId="0" fontId="81" fillId="0" borderId="0" xfId="0" applyFont="1" applyAlignment="1">
      <alignment vertical="center"/>
    </xf>
    <xf numFmtId="44" fontId="75" fillId="0" borderId="0" xfId="256" applyFont="1" applyFill="1" applyBorder="1" applyAlignment="1">
      <alignment vertical="center"/>
    </xf>
    <xf numFmtId="200" fontId="61" fillId="0" borderId="0" xfId="256" applyNumberFormat="1" applyFont="1" applyFill="1" applyBorder="1" applyAlignment="1">
      <alignment horizontal="right" vertical="center"/>
    </xf>
    <xf numFmtId="165" fontId="61" fillId="0" borderId="0" xfId="61" applyFont="1" applyFill="1" applyBorder="1" applyAlignment="1">
      <alignment horizontal="center" vertical="center"/>
    </xf>
    <xf numFmtId="165" fontId="61" fillId="0" borderId="0" xfId="61" applyFont="1" applyFill="1" applyBorder="1" applyAlignment="1">
      <alignment vertical="center"/>
    </xf>
    <xf numFmtId="0" fontId="61" fillId="0" borderId="0" xfId="258" applyFont="1" applyAlignment="1">
      <alignment horizontal="left" vertical="center"/>
    </xf>
    <xf numFmtId="0" fontId="81" fillId="0" borderId="0" xfId="0" applyFont="1" applyAlignment="1">
      <alignment horizontal="center" vertical="center"/>
    </xf>
    <xf numFmtId="197" fontId="81" fillId="0" borderId="0" xfId="0" applyNumberFormat="1" applyFont="1" applyAlignment="1">
      <alignment horizontal="center" vertical="center"/>
    </xf>
    <xf numFmtId="197" fontId="75" fillId="0" borderId="0" xfId="256" applyNumberFormat="1" applyFont="1" applyFill="1" applyBorder="1" applyAlignment="1">
      <alignment vertical="center"/>
    </xf>
    <xf numFmtId="0" fontId="75" fillId="0" borderId="0" xfId="258" applyFont="1" applyAlignment="1">
      <alignment horizontal="center" vertical="center" wrapText="1"/>
    </xf>
    <xf numFmtId="197" fontId="75" fillId="0" borderId="0" xfId="258" applyNumberFormat="1" applyFont="1" applyAlignment="1">
      <alignment horizontal="center" vertical="center" wrapText="1"/>
    </xf>
    <xf numFmtId="186" fontId="61" fillId="0" borderId="0" xfId="258" applyNumberFormat="1" applyFont="1" applyAlignment="1">
      <alignment horizontal="center" vertical="center"/>
    </xf>
    <xf numFmtId="200" fontId="61" fillId="0" borderId="0" xfId="258" applyNumberFormat="1" applyFont="1" applyAlignment="1">
      <alignment vertical="center"/>
    </xf>
    <xf numFmtId="165" fontId="61" fillId="0" borderId="0" xfId="258" applyNumberFormat="1" applyFont="1" applyAlignment="1">
      <alignment vertical="center"/>
    </xf>
    <xf numFmtId="197" fontId="75" fillId="0" borderId="0" xfId="61" applyNumberFormat="1" applyFont="1" applyFill="1" applyBorder="1" applyAlignment="1">
      <alignment vertical="center"/>
    </xf>
    <xf numFmtId="3" fontId="61" fillId="0" borderId="18" xfId="258" applyNumberFormat="1" applyFont="1" applyBorder="1" applyAlignment="1">
      <alignment vertical="center" wrapText="1"/>
    </xf>
    <xf numFmtId="3" fontId="61" fillId="0" borderId="0" xfId="258" applyNumberFormat="1" applyFont="1" applyAlignment="1">
      <alignment vertical="center" wrapText="1"/>
    </xf>
    <xf numFmtId="3" fontId="61" fillId="0" borderId="0" xfId="258" applyNumberFormat="1" applyFont="1" applyAlignment="1">
      <alignment horizontal="center" vertical="center"/>
    </xf>
    <xf numFmtId="200" fontId="61" fillId="0" borderId="0" xfId="258" applyNumberFormat="1" applyFont="1" applyAlignment="1">
      <alignment horizontal="right" vertical="center"/>
    </xf>
    <xf numFmtId="44" fontId="61" fillId="0" borderId="0" xfId="256" applyFont="1" applyFill="1" applyBorder="1" applyAlignment="1">
      <alignment vertical="center"/>
    </xf>
    <xf numFmtId="0" fontId="75" fillId="0" borderId="0" xfId="258" applyFont="1" applyAlignment="1">
      <alignment horizontal="right" vertical="center"/>
    </xf>
    <xf numFmtId="2" fontId="61" fillId="0" borderId="18" xfId="0" applyNumberFormat="1" applyFont="1" applyBorder="1" applyAlignment="1">
      <alignment horizontal="center" vertical="center"/>
    </xf>
    <xf numFmtId="2" fontId="61" fillId="0" borderId="73" xfId="0" applyNumberFormat="1" applyFont="1" applyBorder="1" applyAlignment="1">
      <alignment horizontal="center" vertical="center"/>
    </xf>
    <xf numFmtId="200" fontId="61" fillId="0" borderId="18" xfId="256" applyNumberFormat="1" applyFont="1" applyFill="1" applyBorder="1" applyAlignment="1">
      <alignment horizontal="center" vertical="center"/>
    </xf>
    <xf numFmtId="0" fontId="61" fillId="0" borderId="82" xfId="0" applyFont="1" applyBorder="1"/>
    <xf numFmtId="0" fontId="61" fillId="0" borderId="82" xfId="0" applyFont="1" applyBorder="1" applyAlignment="1">
      <alignment horizontal="center"/>
    </xf>
    <xf numFmtId="2" fontId="61" fillId="0" borderId="73" xfId="0" applyNumberFormat="1" applyFont="1" applyBorder="1"/>
    <xf numFmtId="173" fontId="61" fillId="0" borderId="62" xfId="34" applyFont="1" applyBorder="1" applyAlignment="1">
      <alignment horizontal="center"/>
    </xf>
    <xf numFmtId="173" fontId="61" fillId="0" borderId="61" xfId="34" applyFont="1" applyBorder="1" applyAlignment="1">
      <alignment horizontal="center"/>
    </xf>
    <xf numFmtId="200" fontId="61" fillId="0" borderId="18" xfId="258" applyNumberFormat="1" applyFont="1" applyBorder="1" applyAlignment="1">
      <alignment vertical="center"/>
    </xf>
    <xf numFmtId="165" fontId="75" fillId="0" borderId="0" xfId="61" applyFont="1" applyFill="1" applyBorder="1" applyAlignment="1">
      <alignment vertical="center"/>
    </xf>
    <xf numFmtId="0" fontId="61" fillId="0" borderId="18" xfId="258" applyFont="1" applyBorder="1" applyAlignment="1">
      <alignment vertical="center"/>
    </xf>
    <xf numFmtId="201" fontId="61" fillId="0" borderId="57" xfId="0" applyNumberFormat="1" applyFont="1" applyBorder="1"/>
    <xf numFmtId="165" fontId="61" fillId="0" borderId="18" xfId="258" applyNumberFormat="1" applyFont="1" applyBorder="1" applyAlignment="1">
      <alignment vertical="center"/>
    </xf>
    <xf numFmtId="201" fontId="61" fillId="0" borderId="43" xfId="34" applyNumberFormat="1" applyFont="1" applyBorder="1" applyAlignment="1">
      <alignment horizontal="right" wrapText="1"/>
    </xf>
    <xf numFmtId="197" fontId="61" fillId="0" borderId="0" xfId="258" applyNumberFormat="1" applyFont="1" applyAlignment="1">
      <alignment vertical="center"/>
    </xf>
    <xf numFmtId="0" fontId="82" fillId="0" borderId="0" xfId="0" applyFont="1" applyAlignment="1">
      <alignment vertical="center" wrapText="1"/>
    </xf>
    <xf numFmtId="0" fontId="75" fillId="0" borderId="18" xfId="258" applyFont="1" applyBorder="1" applyAlignment="1">
      <alignment horizontal="center" vertical="center"/>
    </xf>
    <xf numFmtId="197" fontId="75" fillId="0" borderId="18" xfId="258" applyNumberFormat="1" applyFont="1" applyBorder="1" applyAlignment="1">
      <alignment horizontal="center" vertical="center"/>
    </xf>
    <xf numFmtId="197" fontId="75" fillId="0" borderId="30" xfId="258" applyNumberFormat="1" applyFont="1" applyBorder="1" applyAlignment="1">
      <alignment horizontal="center" vertical="center"/>
    </xf>
    <xf numFmtId="0" fontId="61" fillId="0" borderId="33" xfId="258" applyFont="1" applyBorder="1" applyAlignment="1">
      <alignment horizontal="center" vertical="center"/>
    </xf>
    <xf numFmtId="49" fontId="80" fillId="0" borderId="18" xfId="232" applyNumberFormat="1" applyFont="1" applyBorder="1" applyAlignment="1">
      <alignment vertical="center" wrapText="1"/>
    </xf>
    <xf numFmtId="165" fontId="61" fillId="0" borderId="18" xfId="0" applyNumberFormat="1" applyFont="1" applyBorder="1" applyAlignment="1">
      <alignment horizontal="center" vertical="center"/>
    </xf>
    <xf numFmtId="44" fontId="61" fillId="0" borderId="30" xfId="61" applyNumberFormat="1" applyFont="1" applyFill="1" applyBorder="1" applyAlignment="1">
      <alignment vertical="center"/>
    </xf>
    <xf numFmtId="0" fontId="61" fillId="0" borderId="78" xfId="258" applyFont="1" applyBorder="1" applyAlignment="1">
      <alignment horizontal="center" vertical="center"/>
    </xf>
    <xf numFmtId="49" fontId="80" fillId="0" borderId="73" xfId="232" applyNumberFormat="1" applyFont="1" applyBorder="1" applyAlignment="1">
      <alignment vertical="center" wrapText="1"/>
    </xf>
    <xf numFmtId="44" fontId="75" fillId="31" borderId="30" xfId="256" applyFont="1" applyFill="1" applyBorder="1" applyAlignment="1">
      <alignment vertical="center"/>
    </xf>
    <xf numFmtId="0" fontId="61" fillId="0" borderId="11" xfId="258" applyFont="1" applyBorder="1" applyAlignment="1">
      <alignment horizontal="center" vertical="center"/>
    </xf>
    <xf numFmtId="0" fontId="61" fillId="0" borderId="18" xfId="258" applyFont="1" applyBorder="1" applyAlignment="1">
      <alignment horizontal="center" vertical="center"/>
    </xf>
    <xf numFmtId="165" fontId="61" fillId="0" borderId="30" xfId="61" applyFont="1" applyFill="1" applyBorder="1" applyAlignment="1">
      <alignment vertical="center"/>
    </xf>
    <xf numFmtId="0" fontId="61" fillId="0" borderId="73" xfId="258" applyFont="1" applyBorder="1" applyAlignment="1">
      <alignment horizontal="center" vertical="center"/>
    </xf>
    <xf numFmtId="0" fontId="61" fillId="0" borderId="11" xfId="258" applyFont="1" applyBorder="1" applyAlignment="1">
      <alignment horizontal="left" vertical="center"/>
    </xf>
    <xf numFmtId="197" fontId="75" fillId="0" borderId="12" xfId="256" applyNumberFormat="1" applyFont="1" applyFill="1" applyBorder="1" applyAlignment="1">
      <alignment vertical="center"/>
    </xf>
    <xf numFmtId="0" fontId="75" fillId="0" borderId="18" xfId="258" applyFont="1" applyBorder="1" applyAlignment="1">
      <alignment horizontal="center" vertical="center" wrapText="1"/>
    </xf>
    <xf numFmtId="197" fontId="75" fillId="0" borderId="18" xfId="258" applyNumberFormat="1" applyFont="1" applyBorder="1" applyAlignment="1">
      <alignment horizontal="center" vertical="center" wrapText="1"/>
    </xf>
    <xf numFmtId="186" fontId="61" fillId="0" borderId="18" xfId="258" applyNumberFormat="1" applyFont="1" applyBorder="1" applyAlignment="1">
      <alignment horizontal="center" vertical="center"/>
    </xf>
    <xf numFmtId="197" fontId="75" fillId="31" borderId="30" xfId="61" applyNumberFormat="1" applyFont="1" applyFill="1" applyBorder="1" applyAlignment="1">
      <alignment vertical="center"/>
    </xf>
    <xf numFmtId="3" fontId="61" fillId="0" borderId="18" xfId="258" applyNumberFormat="1" applyFont="1" applyBorder="1" applyAlignment="1">
      <alignment horizontal="center" vertical="center"/>
    </xf>
    <xf numFmtId="200" fontId="61" fillId="0" borderId="18" xfId="258" applyNumberFormat="1" applyFont="1" applyBorder="1" applyAlignment="1">
      <alignment horizontal="right" vertical="center"/>
    </xf>
    <xf numFmtId="0" fontId="75" fillId="0" borderId="22" xfId="258" applyFont="1" applyBorder="1" applyAlignment="1">
      <alignment horizontal="right" vertical="center"/>
    </xf>
    <xf numFmtId="44" fontId="75" fillId="32" borderId="30" xfId="256" applyFont="1" applyFill="1" applyBorder="1" applyAlignment="1">
      <alignment vertical="center"/>
    </xf>
    <xf numFmtId="0" fontId="74" fillId="0" borderId="88" xfId="0" applyFont="1" applyBorder="1" applyAlignment="1">
      <alignment vertical="center"/>
    </xf>
    <xf numFmtId="0" fontId="61" fillId="0" borderId="88" xfId="0" applyFont="1" applyBorder="1"/>
    <xf numFmtId="0" fontId="42" fillId="0" borderId="11" xfId="0" applyFont="1" applyBorder="1" applyAlignment="1">
      <alignment horizontal="left"/>
    </xf>
    <xf numFmtId="0" fontId="83" fillId="0" borderId="0" xfId="0" applyFont="1" applyAlignment="1">
      <alignment horizontal="left"/>
    </xf>
    <xf numFmtId="0" fontId="75" fillId="0" borderId="88" xfId="0" applyFont="1" applyBorder="1" applyAlignment="1">
      <alignment horizontal="center"/>
    </xf>
    <xf numFmtId="0" fontId="62" fillId="0" borderId="55" xfId="0" applyFont="1" applyBorder="1" applyAlignment="1">
      <alignment vertical="center"/>
    </xf>
    <xf numFmtId="0" fontId="62" fillId="0" borderId="54" xfId="0" applyFont="1" applyBorder="1" applyAlignment="1">
      <alignment vertical="center"/>
    </xf>
    <xf numFmtId="0" fontId="62" fillId="0" borderId="12" xfId="0" applyFont="1" applyBorder="1"/>
    <xf numFmtId="0" fontId="62" fillId="0" borderId="13" xfId="0" applyFont="1" applyBorder="1"/>
    <xf numFmtId="0" fontId="59" fillId="0" borderId="0" xfId="0" applyFont="1"/>
    <xf numFmtId="0" fontId="69" fillId="0" borderId="37" xfId="0" applyFont="1" applyBorder="1" applyAlignment="1">
      <alignment horizontal="center" vertical="center"/>
    </xf>
    <xf numFmtId="0" fontId="62" fillId="0" borderId="57" xfId="0" applyFont="1" applyBorder="1" applyAlignment="1">
      <alignment horizontal="center" vertical="center"/>
    </xf>
    <xf numFmtId="0" fontId="86" fillId="0" borderId="39" xfId="0" applyFont="1" applyBorder="1" applyAlignment="1">
      <alignment horizontal="center" vertical="center" wrapText="1"/>
    </xf>
    <xf numFmtId="2" fontId="63" fillId="30" borderId="57" xfId="0" applyNumberFormat="1" applyFont="1" applyFill="1" applyBorder="1" applyAlignment="1">
      <alignment horizontal="center" vertical="center"/>
    </xf>
    <xf numFmtId="0" fontId="69" fillId="0" borderId="39" xfId="0" applyFont="1" applyBorder="1" applyAlignment="1">
      <alignment horizontal="center" vertical="center"/>
    </xf>
    <xf numFmtId="0" fontId="63" fillId="30" borderId="57" xfId="0" applyFont="1" applyFill="1" applyBorder="1" applyAlignment="1">
      <alignment horizontal="center" vertical="center"/>
    </xf>
    <xf numFmtId="0" fontId="69" fillId="0" borderId="45" xfId="0" applyFont="1" applyBorder="1" applyAlignment="1">
      <alignment horizontal="center" vertical="center" wrapText="1"/>
    </xf>
    <xf numFmtId="0" fontId="69" fillId="0" borderId="45" xfId="0" applyFont="1" applyBorder="1" applyAlignment="1">
      <alignment horizontal="center" vertical="center"/>
    </xf>
    <xf numFmtId="0" fontId="69" fillId="0" borderId="46" xfId="0" applyFont="1" applyBorder="1" applyAlignment="1">
      <alignment horizontal="center" vertical="center"/>
    </xf>
    <xf numFmtId="0" fontId="62" fillId="0" borderId="18" xfId="0" applyFont="1" applyBorder="1" applyAlignment="1">
      <alignment vertical="center" wrapText="1"/>
    </xf>
    <xf numFmtId="2" fontId="62" fillId="0" borderId="18" xfId="0" applyNumberFormat="1" applyFont="1" applyBorder="1" applyAlignment="1">
      <alignment horizontal="center" vertical="center" wrapText="1"/>
    </xf>
    <xf numFmtId="0" fontId="62" fillId="0" borderId="18" xfId="0" applyFont="1" applyBorder="1" applyAlignment="1">
      <alignment horizontal="center" vertical="center" wrapText="1"/>
    </xf>
    <xf numFmtId="2" fontId="62" fillId="0" borderId="30" xfId="0" applyNumberFormat="1" applyFont="1" applyBorder="1" applyAlignment="1">
      <alignment horizontal="center" vertical="center" wrapText="1"/>
    </xf>
    <xf numFmtId="0" fontId="62" fillId="0" borderId="45" xfId="0" applyFont="1" applyBorder="1" applyAlignment="1">
      <alignment vertical="center" wrapText="1"/>
    </xf>
    <xf numFmtId="2" fontId="62" fillId="0" borderId="18" xfId="0" applyNumberFormat="1" applyFont="1" applyBorder="1" applyAlignment="1">
      <alignment vertical="center" wrapText="1"/>
    </xf>
    <xf numFmtId="0" fontId="62" fillId="0" borderId="18" xfId="0" applyFont="1" applyBorder="1" applyAlignment="1">
      <alignment horizontal="left" vertical="center" wrapText="1"/>
    </xf>
    <xf numFmtId="2" fontId="59" fillId="0" borderId="18" xfId="0" applyNumberFormat="1" applyFont="1" applyBorder="1" applyAlignment="1">
      <alignment vertical="center" wrapText="1"/>
    </xf>
    <xf numFmtId="2" fontId="62" fillId="0" borderId="73" xfId="0" applyNumberFormat="1" applyFont="1" applyBorder="1" applyAlignment="1">
      <alignment horizontal="center" vertical="center" wrapText="1"/>
    </xf>
    <xf numFmtId="0" fontId="62" fillId="0" borderId="73" xfId="0" applyFont="1" applyBorder="1" applyAlignment="1">
      <alignment vertical="center" wrapText="1"/>
    </xf>
    <xf numFmtId="0" fontId="59" fillId="0" borderId="73" xfId="0" applyFont="1" applyBorder="1" applyAlignment="1">
      <alignment vertical="center" wrapText="1"/>
    </xf>
    <xf numFmtId="2" fontId="62" fillId="0" borderId="73" xfId="0" applyNumberFormat="1" applyFont="1" applyBorder="1" applyAlignment="1">
      <alignment vertical="center" wrapText="1"/>
    </xf>
    <xf numFmtId="2" fontId="69" fillId="29" borderId="57" xfId="0" applyNumberFormat="1" applyFont="1" applyFill="1" applyBorder="1" applyAlignment="1">
      <alignment horizontal="center" vertical="center"/>
    </xf>
    <xf numFmtId="0" fontId="87" fillId="0" borderId="56" xfId="0" applyFont="1" applyBorder="1" applyAlignment="1">
      <alignment horizontal="center" vertical="center"/>
    </xf>
    <xf numFmtId="0" fontId="87" fillId="0" borderId="11" xfId="0" applyFont="1" applyBorder="1"/>
    <xf numFmtId="0" fontId="87" fillId="0" borderId="0" xfId="0" applyFont="1"/>
    <xf numFmtId="0" fontId="62" fillId="0" borderId="11" xfId="0" applyFont="1" applyBorder="1"/>
    <xf numFmtId="0" fontId="62" fillId="0" borderId="0" xfId="0" applyFont="1"/>
    <xf numFmtId="0" fontId="59" fillId="0" borderId="11" xfId="81" applyFont="1" applyBorder="1" applyAlignment="1">
      <alignment horizontal="left" vertical="center"/>
    </xf>
    <xf numFmtId="0" fontId="69" fillId="0" borderId="0" xfId="81" applyFont="1" applyAlignment="1">
      <alignment vertical="center"/>
    </xf>
    <xf numFmtId="0" fontId="59" fillId="0" borderId="12" xfId="81" applyFont="1" applyBorder="1" applyAlignment="1">
      <alignment vertical="center"/>
    </xf>
    <xf numFmtId="0" fontId="59" fillId="0" borderId="0" xfId="81" applyFont="1" applyAlignment="1">
      <alignment vertical="center"/>
    </xf>
    <xf numFmtId="0" fontId="69" fillId="0" borderId="79" xfId="81" applyFont="1" applyBorder="1" applyAlignment="1">
      <alignment vertical="center"/>
    </xf>
    <xf numFmtId="0" fontId="59" fillId="0" borderId="79" xfId="81" applyFont="1" applyBorder="1" applyAlignment="1">
      <alignment vertical="center"/>
    </xf>
    <xf numFmtId="0" fontId="69" fillId="0" borderId="15" xfId="81" applyFont="1" applyBorder="1" applyAlignment="1">
      <alignment vertical="center"/>
    </xf>
    <xf numFmtId="204" fontId="62" fillId="0" borderId="18" xfId="0" applyNumberFormat="1" applyFont="1" applyBorder="1" applyAlignment="1">
      <alignment horizontal="center" vertical="center" wrapText="1"/>
    </xf>
    <xf numFmtId="2" fontId="59" fillId="0" borderId="73" xfId="0" applyNumberFormat="1" applyFont="1" applyBorder="1" applyAlignment="1">
      <alignment vertical="center" wrapText="1"/>
    </xf>
    <xf numFmtId="4" fontId="63" fillId="30" borderId="57" xfId="0" applyNumberFormat="1" applyFont="1" applyFill="1" applyBorder="1" applyAlignment="1">
      <alignment horizontal="center" vertical="center"/>
    </xf>
    <xf numFmtId="44" fontId="61" fillId="0" borderId="30" xfId="256" applyFont="1" applyBorder="1"/>
    <xf numFmtId="44" fontId="61" fillId="0" borderId="57" xfId="256" applyFont="1" applyBorder="1"/>
    <xf numFmtId="44" fontId="61" fillId="0" borderId="43" xfId="256" applyFont="1" applyBorder="1" applyAlignment="1">
      <alignment horizontal="right" wrapText="1"/>
    </xf>
    <xf numFmtId="176" fontId="61" fillId="0" borderId="57" xfId="0" applyNumberFormat="1" applyFont="1" applyBorder="1"/>
    <xf numFmtId="44" fontId="61" fillId="0" borderId="43" xfId="256" applyFont="1" applyBorder="1" applyAlignment="1">
      <alignment horizontal="center" wrapText="1"/>
    </xf>
    <xf numFmtId="44" fontId="61" fillId="24" borderId="57" xfId="256" applyFont="1" applyFill="1" applyBorder="1"/>
    <xf numFmtId="44" fontId="61" fillId="0" borderId="30" xfId="256" applyFont="1" applyBorder="1" applyAlignment="1">
      <alignment horizontal="right"/>
    </xf>
    <xf numFmtId="44" fontId="61" fillId="0" borderId="22" xfId="256" applyFont="1" applyBorder="1"/>
    <xf numFmtId="44" fontId="61" fillId="0" borderId="23" xfId="256" applyFont="1" applyBorder="1"/>
    <xf numFmtId="44" fontId="61" fillId="0" borderId="18" xfId="256" applyFont="1" applyBorder="1" applyAlignment="1">
      <alignment horizontal="center"/>
    </xf>
    <xf numFmtId="44" fontId="61" fillId="0" borderId="59" xfId="256" applyFont="1" applyBorder="1"/>
    <xf numFmtId="44" fontId="61" fillId="0" borderId="51" xfId="256" applyFont="1" applyBorder="1"/>
    <xf numFmtId="44" fontId="61" fillId="0" borderId="27" xfId="256" applyFont="1" applyBorder="1"/>
    <xf numFmtId="44" fontId="61" fillId="0" borderId="31" xfId="256" applyFont="1" applyBorder="1"/>
    <xf numFmtId="44" fontId="61" fillId="0" borderId="28" xfId="256" applyFont="1" applyBorder="1"/>
    <xf numFmtId="44" fontId="61" fillId="0" borderId="22" xfId="256" applyFont="1" applyBorder="1" applyAlignment="1">
      <alignment horizontal="center"/>
    </xf>
    <xf numFmtId="44" fontId="61" fillId="0" borderId="60" xfId="256" applyFont="1" applyBorder="1"/>
    <xf numFmtId="44" fontId="61" fillId="0" borderId="14" xfId="256" applyFont="1" applyBorder="1"/>
    <xf numFmtId="44" fontId="61" fillId="0" borderId="88" xfId="256" applyFont="1" applyBorder="1"/>
    <xf numFmtId="0" fontId="44" fillId="0" borderId="55" xfId="89" applyFont="1" applyBorder="1"/>
    <xf numFmtId="0" fontId="44" fillId="0" borderId="55" xfId="89" applyFont="1" applyBorder="1" applyAlignment="1">
      <alignment horizontal="center"/>
    </xf>
    <xf numFmtId="0" fontId="44" fillId="0" borderId="54" xfId="89" applyFont="1" applyBorder="1"/>
    <xf numFmtId="0" fontId="44" fillId="0" borderId="0" xfId="89" applyFont="1"/>
    <xf numFmtId="0" fontId="44" fillId="25" borderId="0" xfId="89" applyFont="1" applyFill="1"/>
    <xf numFmtId="0" fontId="90" fillId="0" borderId="73" xfId="126" applyFont="1" applyBorder="1" applyAlignment="1">
      <alignment horizontal="center" vertical="center" wrapText="1"/>
    </xf>
    <xf numFmtId="0" fontId="90" fillId="24" borderId="37" xfId="73" applyFont="1" applyFill="1" applyBorder="1" applyAlignment="1">
      <alignment vertical="center"/>
    </xf>
    <xf numFmtId="0" fontId="90" fillId="24" borderId="39" xfId="73" applyFont="1" applyFill="1" applyBorder="1" applyAlignment="1">
      <alignment vertical="center"/>
    </xf>
    <xf numFmtId="0" fontId="90" fillId="24" borderId="39" xfId="73" applyFont="1" applyFill="1" applyBorder="1" applyAlignment="1">
      <alignment horizontal="center" vertical="center"/>
    </xf>
    <xf numFmtId="0" fontId="90" fillId="24" borderId="40" xfId="73" applyFont="1" applyFill="1" applyBorder="1" applyAlignment="1">
      <alignment vertical="center"/>
    </xf>
    <xf numFmtId="0" fontId="90" fillId="24" borderId="13" xfId="73" applyFont="1" applyFill="1" applyBorder="1" applyAlignment="1">
      <alignment vertical="center"/>
    </xf>
    <xf numFmtId="0" fontId="90" fillId="24" borderId="79" xfId="73" applyFont="1" applyFill="1" applyBorder="1" applyAlignment="1">
      <alignment vertical="center"/>
    </xf>
    <xf numFmtId="0" fontId="90" fillId="24" borderId="79" xfId="73" applyFont="1" applyFill="1" applyBorder="1" applyAlignment="1">
      <alignment horizontal="center" vertical="center"/>
    </xf>
    <xf numFmtId="0" fontId="90" fillId="24" borderId="15" xfId="73" applyFont="1" applyFill="1" applyBorder="1" applyAlignment="1">
      <alignment vertical="center"/>
    </xf>
    <xf numFmtId="0" fontId="44" fillId="0" borderId="18" xfId="74" applyFont="1" applyBorder="1" applyAlignment="1">
      <alignment horizontal="center" vertical="center"/>
    </xf>
    <xf numFmtId="4" fontId="44" fillId="0" borderId="18" xfId="39" applyNumberFormat="1" applyFont="1" applyFill="1" applyBorder="1" applyAlignment="1">
      <alignment horizontal="center" vertical="center" wrapText="1"/>
    </xf>
    <xf numFmtId="0" fontId="44" fillId="0" borderId="13" xfId="73" applyFont="1" applyBorder="1" applyAlignment="1">
      <alignment horizontal="left" vertical="center"/>
    </xf>
    <xf numFmtId="0" fontId="44" fillId="0" borderId="79" xfId="74" applyFont="1" applyBorder="1" applyAlignment="1">
      <alignment horizontal="center" vertical="center"/>
    </xf>
    <xf numFmtId="0" fontId="44" fillId="0" borderId="79" xfId="74" applyFont="1" applyBorder="1" applyAlignment="1">
      <alignment horizontal="left" vertical="center" wrapText="1"/>
    </xf>
    <xf numFmtId="4" fontId="44" fillId="0" borderId="18" xfId="39" applyNumberFormat="1" applyFont="1" applyBorder="1" applyAlignment="1">
      <alignment horizontal="center" vertical="center" wrapText="1"/>
    </xf>
    <xf numFmtId="164" fontId="44" fillId="0" borderId="24" xfId="62" applyNumberFormat="1" applyFont="1" applyBorder="1" applyAlignment="1">
      <alignment horizontal="center" vertical="center" wrapText="1"/>
    </xf>
    <xf numFmtId="176" fontId="44" fillId="0" borderId="0" xfId="89" applyNumberFormat="1" applyFont="1"/>
    <xf numFmtId="0" fontId="44" fillId="0" borderId="79" xfId="89" applyFont="1" applyBorder="1"/>
    <xf numFmtId="0" fontId="44" fillId="0" borderId="79" xfId="89" applyFont="1" applyBorder="1" applyAlignment="1">
      <alignment horizontal="center"/>
    </xf>
    <xf numFmtId="0" fontId="44" fillId="0" borderId="25" xfId="73" applyFont="1" applyBorder="1" applyAlignment="1">
      <alignment horizontal="center" vertical="center"/>
    </xf>
    <xf numFmtId="4" fontId="44" fillId="0" borderId="25" xfId="39" applyNumberFormat="1" applyFont="1" applyBorder="1" applyAlignment="1">
      <alignment horizontal="center" vertical="center" wrapText="1"/>
    </xf>
    <xf numFmtId="0" fontId="44" fillId="0" borderId="18" xfId="73" applyFont="1" applyBorder="1" applyAlignment="1">
      <alignment horizontal="center" vertical="center"/>
    </xf>
    <xf numFmtId="2" fontId="44" fillId="0" borderId="79" xfId="73" applyNumberFormat="1" applyFont="1" applyBorder="1" applyAlignment="1">
      <alignment horizontal="center" vertical="center"/>
    </xf>
    <xf numFmtId="0" fontId="44" fillId="0" borderId="79" xfId="73" applyFont="1" applyBorder="1" applyAlignment="1">
      <alignment horizontal="left" vertical="center"/>
    </xf>
    <xf numFmtId="0" fontId="44" fillId="0" borderId="79" xfId="73" applyFont="1" applyBorder="1" applyAlignment="1">
      <alignment horizontal="center" vertical="center"/>
    </xf>
    <xf numFmtId="0" fontId="90" fillId="24" borderId="56" xfId="73" applyFont="1" applyFill="1" applyBorder="1" applyAlignment="1">
      <alignment vertical="center"/>
    </xf>
    <xf numFmtId="0" fontId="90" fillId="24" borderId="55" xfId="73" applyFont="1" applyFill="1" applyBorder="1" applyAlignment="1">
      <alignment vertical="center"/>
    </xf>
    <xf numFmtId="0" fontId="90" fillId="24" borderId="55" xfId="73" applyFont="1" applyFill="1" applyBorder="1" applyAlignment="1">
      <alignment horizontal="center" vertical="center"/>
    </xf>
    <xf numFmtId="0" fontId="44" fillId="0" borderId="0" xfId="90" applyFont="1"/>
    <xf numFmtId="201" fontId="44" fillId="0" borderId="0" xfId="90" applyNumberFormat="1" applyFont="1" applyAlignment="1">
      <alignment horizontal="right"/>
    </xf>
    <xf numFmtId="0" fontId="90" fillId="0" borderId="34" xfId="79" applyFont="1" applyBorder="1" applyAlignment="1">
      <alignment vertical="center"/>
    </xf>
    <xf numFmtId="201" fontId="44" fillId="0" borderId="0" xfId="90" applyNumberFormat="1" applyFont="1"/>
    <xf numFmtId="183" fontId="90" fillId="0" borderId="43" xfId="60" applyNumberFormat="1" applyFont="1" applyFill="1" applyBorder="1" applyAlignment="1">
      <alignment horizontal="center" vertical="center"/>
    </xf>
    <xf numFmtId="183" fontId="90" fillId="0" borderId="18" xfId="60" applyNumberFormat="1" applyFont="1" applyFill="1" applyBorder="1" applyAlignment="1">
      <alignment horizontal="center" vertical="center"/>
    </xf>
    <xf numFmtId="9" fontId="44" fillId="0" borderId="30" xfId="95" applyFont="1" applyFill="1" applyBorder="1" applyAlignment="1">
      <alignment horizontal="center" vertical="center" wrapText="1"/>
    </xf>
    <xf numFmtId="9" fontId="44" fillId="27" borderId="30" xfId="95" applyFont="1" applyFill="1" applyBorder="1" applyAlignment="1">
      <alignment horizontal="center" vertical="center" wrapText="1"/>
    </xf>
    <xf numFmtId="0" fontId="44" fillId="0" borderId="77" xfId="89" applyFont="1" applyBorder="1"/>
    <xf numFmtId="0" fontId="44" fillId="0" borderId="77" xfId="89" applyFont="1" applyBorder="1" applyAlignment="1">
      <alignment horizontal="center"/>
    </xf>
    <xf numFmtId="182" fontId="44" fillId="0" borderId="77" xfId="34" applyNumberFormat="1" applyFont="1" applyBorder="1"/>
    <xf numFmtId="0" fontId="44" fillId="0" borderId="0" xfId="89" applyFont="1" applyAlignment="1">
      <alignment horizontal="center"/>
    </xf>
    <xf numFmtId="173" fontId="90" fillId="24" borderId="40" xfId="34" applyFont="1" applyFill="1" applyBorder="1" applyAlignment="1">
      <alignment vertical="center"/>
    </xf>
    <xf numFmtId="173" fontId="90" fillId="24" borderId="54" xfId="34" applyFont="1" applyFill="1" applyBorder="1" applyAlignment="1">
      <alignment vertical="center"/>
    </xf>
    <xf numFmtId="173" fontId="44" fillId="0" borderId="24" xfId="34" applyFont="1" applyBorder="1" applyAlignment="1">
      <alignment horizontal="center" vertical="center" wrapText="1"/>
    </xf>
    <xf numFmtId="173" fontId="90" fillId="24" borderId="39" xfId="34" applyFont="1" applyFill="1" applyBorder="1" applyAlignment="1">
      <alignment horizontal="center" vertical="center"/>
    </xf>
    <xf numFmtId="173" fontId="44" fillId="0" borderId="79" xfId="34" applyFont="1" applyBorder="1" applyAlignment="1">
      <alignment horizontal="center"/>
    </xf>
    <xf numFmtId="173" fontId="90" fillId="24" borderId="55" xfId="34" applyFont="1" applyFill="1" applyBorder="1" applyAlignment="1">
      <alignment horizontal="center" vertical="center"/>
    </xf>
    <xf numFmtId="10" fontId="63" fillId="0" borderId="20" xfId="260" applyNumberFormat="1" applyFont="1" applyFill="1" applyBorder="1" applyAlignment="1">
      <alignment horizontal="center" vertical="center" wrapText="1"/>
    </xf>
    <xf numFmtId="0" fontId="91" fillId="0" borderId="0" xfId="0" applyFont="1" applyAlignment="1">
      <alignment horizontal="left"/>
    </xf>
    <xf numFmtId="0" fontId="60" fillId="0" borderId="0" xfId="0" applyFont="1" applyAlignment="1">
      <alignment horizontal="left"/>
    </xf>
    <xf numFmtId="43" fontId="61" fillId="0" borderId="30" xfId="34" applyNumberFormat="1" applyFont="1" applyBorder="1"/>
    <xf numFmtId="202" fontId="61" fillId="0" borderId="18" xfId="0" applyNumberFormat="1" applyFont="1" applyBorder="1" applyAlignment="1">
      <alignment horizontal="center" vertical="center"/>
    </xf>
    <xf numFmtId="200" fontId="61" fillId="0" borderId="0" xfId="0" applyNumberFormat="1" applyFont="1" applyAlignment="1">
      <alignment horizontal="center" vertical="center"/>
    </xf>
    <xf numFmtId="200" fontId="61" fillId="0" borderId="19" xfId="258" applyNumberFormat="1" applyFont="1" applyBorder="1" applyAlignment="1">
      <alignment horizontal="center" vertical="center"/>
    </xf>
    <xf numFmtId="0" fontId="80" fillId="0" borderId="18" xfId="0" applyFont="1" applyBorder="1" applyAlignment="1">
      <alignment horizontal="center" vertical="center"/>
    </xf>
    <xf numFmtId="0" fontId="80" fillId="0" borderId="0" xfId="0" applyFont="1" applyAlignment="1">
      <alignment horizontal="center" vertical="center"/>
    </xf>
    <xf numFmtId="200" fontId="61" fillId="0" borderId="0" xfId="258" applyNumberFormat="1" applyFont="1" applyAlignment="1">
      <alignment horizontal="center" vertical="center"/>
    </xf>
    <xf numFmtId="200" fontId="61" fillId="0" borderId="18" xfId="0" applyNumberFormat="1" applyFont="1" applyBorder="1" applyAlignment="1">
      <alignment horizontal="center" vertical="center"/>
    </xf>
    <xf numFmtId="0" fontId="61" fillId="0" borderId="0" xfId="258" applyFont="1" applyAlignment="1">
      <alignment vertical="center" wrapText="1"/>
    </xf>
    <xf numFmtId="203" fontId="61" fillId="0" borderId="18" xfId="0" applyNumberFormat="1" applyFont="1" applyBorder="1" applyAlignment="1">
      <alignment horizontal="center" vertical="center"/>
    </xf>
    <xf numFmtId="0" fontId="43" fillId="0" borderId="33" xfId="0" applyFont="1" applyBorder="1" applyAlignment="1">
      <alignment horizontal="center" vertical="center"/>
    </xf>
    <xf numFmtId="0" fontId="43" fillId="0" borderId="69" xfId="126" applyFont="1" applyBorder="1" applyAlignment="1">
      <alignment horizontal="center" vertical="center"/>
    </xf>
    <xf numFmtId="0" fontId="44" fillId="0" borderId="90" xfId="89" applyFont="1" applyBorder="1"/>
    <xf numFmtId="0" fontId="44" fillId="0" borderId="91" xfId="89" applyFont="1" applyBorder="1"/>
    <xf numFmtId="0" fontId="44" fillId="0" borderId="11" xfId="89" applyFont="1" applyBorder="1"/>
    <xf numFmtId="0" fontId="44" fillId="0" borderId="12" xfId="89" applyFont="1" applyBorder="1"/>
    <xf numFmtId="0" fontId="44" fillId="0" borderId="13" xfId="89" applyFont="1" applyBorder="1"/>
    <xf numFmtId="0" fontId="44" fillId="0" borderId="15" xfId="89" applyFont="1" applyBorder="1"/>
    <xf numFmtId="44" fontId="44" fillId="0" borderId="18" xfId="256" applyFont="1" applyBorder="1" applyAlignment="1">
      <alignment horizontal="center" vertical="center" wrapText="1"/>
    </xf>
    <xf numFmtId="44" fontId="44" fillId="0" borderId="43" xfId="256" applyFont="1" applyBorder="1" applyAlignment="1">
      <alignment horizontal="right" vertical="center" wrapText="1"/>
    </xf>
    <xf numFmtId="44" fontId="90" fillId="0" borderId="36" xfId="256" applyFont="1" applyBorder="1" applyAlignment="1">
      <alignment horizontal="right" vertical="center"/>
    </xf>
    <xf numFmtId="44" fontId="44" fillId="0" borderId="25" xfId="256" applyFont="1" applyBorder="1" applyAlignment="1">
      <alignment horizontal="center" vertical="center" wrapText="1"/>
    </xf>
    <xf numFmtId="44" fontId="90" fillId="24" borderId="40" xfId="256" applyFont="1" applyFill="1" applyBorder="1" applyAlignment="1">
      <alignment vertical="center"/>
    </xf>
    <xf numFmtId="0" fontId="89" fillId="0" borderId="56" xfId="0" applyFont="1" applyBorder="1" applyAlignment="1">
      <alignment horizontal="center" wrapText="1"/>
    </xf>
    <xf numFmtId="0" fontId="89" fillId="0" borderId="55" xfId="0" applyFont="1" applyBorder="1" applyAlignment="1">
      <alignment horizontal="center" wrapText="1"/>
    </xf>
    <xf numFmtId="0" fontId="90" fillId="0" borderId="11" xfId="130" applyFont="1" applyBorder="1" applyAlignment="1">
      <alignment horizontal="center"/>
    </xf>
    <xf numFmtId="0" fontId="90" fillId="0" borderId="0" xfId="130" applyFont="1" applyAlignment="1">
      <alignment horizontal="center"/>
    </xf>
    <xf numFmtId="0" fontId="90" fillId="0" borderId="12" xfId="130" applyFont="1" applyBorder="1" applyAlignment="1">
      <alignment horizontal="center"/>
    </xf>
    <xf numFmtId="0" fontId="90" fillId="25" borderId="29" xfId="73" applyFont="1" applyFill="1" applyBorder="1" applyAlignment="1">
      <alignment horizontal="center" vertical="center" wrapText="1"/>
    </xf>
    <xf numFmtId="0" fontId="90" fillId="25" borderId="73" xfId="73" applyFont="1" applyFill="1" applyBorder="1" applyAlignment="1">
      <alignment horizontal="center" vertical="center" wrapText="1"/>
    </xf>
    <xf numFmtId="4" fontId="90" fillId="25" borderId="29" xfId="73" applyNumberFormat="1" applyFont="1" applyFill="1" applyBorder="1" applyAlignment="1">
      <alignment horizontal="center" vertical="center" wrapText="1"/>
    </xf>
    <xf numFmtId="4" fontId="90" fillId="25" borderId="73" xfId="73" applyNumberFormat="1" applyFont="1" applyFill="1" applyBorder="1" applyAlignment="1">
      <alignment horizontal="center" vertical="center" wrapText="1"/>
    </xf>
    <xf numFmtId="4" fontId="90" fillId="25" borderId="35" xfId="73" applyNumberFormat="1" applyFont="1" applyFill="1" applyBorder="1" applyAlignment="1">
      <alignment horizontal="center" vertical="center" wrapText="1"/>
    </xf>
    <xf numFmtId="4" fontId="90" fillId="25" borderId="72" xfId="73" applyNumberFormat="1" applyFont="1" applyFill="1" applyBorder="1" applyAlignment="1">
      <alignment horizontal="center" vertical="center" wrapText="1"/>
    </xf>
    <xf numFmtId="0" fontId="90" fillId="25" borderId="32" xfId="73" applyFont="1" applyFill="1" applyBorder="1" applyAlignment="1">
      <alignment horizontal="center" vertical="center" wrapText="1"/>
    </xf>
    <xf numFmtId="0" fontId="90" fillId="25" borderId="78" xfId="73" applyFont="1" applyFill="1" applyBorder="1" applyAlignment="1">
      <alignment horizontal="center" vertical="center" wrapText="1"/>
    </xf>
    <xf numFmtId="0" fontId="90" fillId="0" borderId="29" xfId="126" applyFont="1" applyBorder="1" applyAlignment="1">
      <alignment horizontal="center" vertical="center" wrapText="1"/>
    </xf>
    <xf numFmtId="0" fontId="44" fillId="27" borderId="33" xfId="89" applyFont="1" applyFill="1" applyBorder="1" applyAlignment="1">
      <alignment horizontal="left" wrapText="1"/>
    </xf>
    <xf numFmtId="0" fontId="44" fillId="27" borderId="18" xfId="89" applyFont="1" applyFill="1" applyBorder="1" applyAlignment="1">
      <alignment horizontal="left" wrapText="1"/>
    </xf>
    <xf numFmtId="0" fontId="44" fillId="27" borderId="30" xfId="89" applyFont="1" applyFill="1" applyBorder="1" applyAlignment="1">
      <alignment horizontal="left" wrapText="1"/>
    </xf>
    <xf numFmtId="0" fontId="44" fillId="0" borderId="21" xfId="89" applyFont="1" applyBorder="1" applyAlignment="1">
      <alignment horizontal="center" wrapText="1"/>
    </xf>
    <xf numFmtId="0" fontId="44" fillId="0" borderId="22" xfId="89" applyFont="1" applyBorder="1" applyAlignment="1">
      <alignment horizontal="center" wrapText="1"/>
    </xf>
    <xf numFmtId="0" fontId="44" fillId="0" borderId="53" xfId="89" applyFont="1" applyBorder="1" applyAlignment="1">
      <alignment horizontal="center" wrapText="1"/>
    </xf>
    <xf numFmtId="0" fontId="90" fillId="24" borderId="13" xfId="73" applyFont="1" applyFill="1" applyBorder="1" applyAlignment="1">
      <alignment horizontal="center" vertical="center" wrapText="1"/>
    </xf>
    <xf numFmtId="0" fontId="90" fillId="24" borderId="79" xfId="73" applyFont="1" applyFill="1" applyBorder="1" applyAlignment="1">
      <alignment horizontal="center" vertical="center" wrapText="1"/>
    </xf>
    <xf numFmtId="0" fontId="90" fillId="24" borderId="15" xfId="73" applyFont="1" applyFill="1" applyBorder="1" applyAlignment="1">
      <alignment horizontal="center" vertical="center" wrapText="1"/>
    </xf>
    <xf numFmtId="0" fontId="90" fillId="24" borderId="37" xfId="73" applyFont="1" applyFill="1" applyBorder="1" applyAlignment="1">
      <alignment horizontal="right" vertical="center"/>
    </xf>
    <xf numFmtId="0" fontId="90" fillId="24" borderId="39" xfId="73" applyFont="1" applyFill="1" applyBorder="1" applyAlignment="1">
      <alignment horizontal="right" vertical="center"/>
    </xf>
    <xf numFmtId="0" fontId="90" fillId="24" borderId="49" xfId="73" applyFont="1" applyFill="1" applyBorder="1" applyAlignment="1">
      <alignment horizontal="right" vertical="center"/>
    </xf>
    <xf numFmtId="0" fontId="44" fillId="0" borderId="33" xfId="130" applyFont="1" applyBorder="1" applyAlignment="1">
      <alignment vertical="center" wrapText="1"/>
    </xf>
    <xf numFmtId="0" fontId="44" fillId="0" borderId="18" xfId="130" applyFont="1" applyBorder="1" applyAlignment="1">
      <alignment vertical="center" wrapText="1"/>
    </xf>
    <xf numFmtId="0" fontId="90" fillId="0" borderId="18" xfId="130" applyFont="1" applyBorder="1" applyAlignment="1">
      <alignment horizontal="center" vertical="center" wrapText="1"/>
    </xf>
    <xf numFmtId="0" fontId="90" fillId="0" borderId="18" xfId="130" applyFont="1" applyBorder="1" applyAlignment="1">
      <alignment horizontal="center" vertical="center"/>
    </xf>
    <xf numFmtId="0" fontId="44" fillId="0" borderId="16" xfId="79" applyFont="1" applyBorder="1" applyAlignment="1">
      <alignment horizontal="center" vertical="center"/>
    </xf>
    <xf numFmtId="0" fontId="44" fillId="0" borderId="26" xfId="79" applyFont="1" applyBorder="1" applyAlignment="1">
      <alignment horizontal="center" vertical="center"/>
    </xf>
    <xf numFmtId="0" fontId="44" fillId="0" borderId="33" xfId="0" applyFont="1" applyBorder="1" applyAlignment="1">
      <alignment vertical="center" wrapText="1"/>
    </xf>
    <xf numFmtId="0" fontId="44" fillId="0" borderId="18" xfId="0" applyFont="1" applyBorder="1" applyAlignment="1">
      <alignment vertical="center" wrapText="1"/>
    </xf>
    <xf numFmtId="3" fontId="90" fillId="0" borderId="18" xfId="130" applyNumberFormat="1" applyFont="1" applyBorder="1" applyAlignment="1">
      <alignment horizontal="center" vertical="center" wrapText="1"/>
    </xf>
    <xf numFmtId="3" fontId="90" fillId="0" borderId="18" xfId="130" applyNumberFormat="1" applyFont="1" applyBorder="1" applyAlignment="1">
      <alignment horizontal="center" vertical="center"/>
    </xf>
    <xf numFmtId="3" fontId="90" fillId="0" borderId="25" xfId="130" applyNumberFormat="1" applyFont="1" applyBorder="1" applyAlignment="1">
      <alignment horizontal="center" vertical="center" wrapText="1"/>
    </xf>
    <xf numFmtId="210" fontId="69" fillId="0" borderId="83" xfId="265" applyNumberFormat="1" applyFont="1" applyBorder="1" applyAlignment="1">
      <alignment horizontal="center" vertical="center" wrapText="1"/>
    </xf>
    <xf numFmtId="0" fontId="63" fillId="0" borderId="83" xfId="259" applyFont="1" applyBorder="1" applyAlignment="1">
      <alignment horizontal="left" vertical="center" wrapText="1"/>
    </xf>
    <xf numFmtId="210" fontId="59" fillId="0" borderId="0" xfId="265" applyNumberFormat="1" applyFont="1" applyAlignment="1">
      <alignment horizontal="center" vertical="center" wrapText="1"/>
    </xf>
    <xf numFmtId="0" fontId="70" fillId="0" borderId="0" xfId="259" applyFont="1" applyAlignment="1">
      <alignment horizontal="left" vertical="center" wrapText="1"/>
    </xf>
    <xf numFmtId="0" fontId="62" fillId="0" borderId="19" xfId="259" applyFont="1" applyBorder="1" applyAlignment="1">
      <alignment horizontal="justify" vertical="center" wrapText="1"/>
    </xf>
    <xf numFmtId="0" fontId="62" fillId="0" borderId="22" xfId="259" applyFont="1" applyBorder="1" applyAlignment="1">
      <alignment horizontal="justify" vertical="center" wrapText="1"/>
    </xf>
    <xf numFmtId="0" fontId="62" fillId="0" borderId="23" xfId="259" applyFont="1" applyBorder="1" applyAlignment="1">
      <alignment horizontal="justify" vertical="center" wrapText="1"/>
    </xf>
    <xf numFmtId="0" fontId="63" fillId="29" borderId="19" xfId="259" applyFont="1" applyFill="1" applyBorder="1" applyAlignment="1">
      <alignment horizontal="justify" vertical="center" wrapText="1"/>
    </xf>
    <xf numFmtId="0" fontId="63" fillId="29" borderId="22" xfId="259" applyFont="1" applyFill="1" applyBorder="1" applyAlignment="1">
      <alignment horizontal="justify" vertical="center" wrapText="1"/>
    </xf>
    <xf numFmtId="0" fontId="63" fillId="29" borderId="23" xfId="259" applyFont="1" applyFill="1" applyBorder="1" applyAlignment="1">
      <alignment horizontal="justify" vertical="center" wrapText="1"/>
    </xf>
    <xf numFmtId="0" fontId="63" fillId="0" borderId="58" xfId="259" applyFont="1" applyBorder="1" applyAlignment="1">
      <alignment horizontal="justify" vertical="center" wrapText="1"/>
    </xf>
    <xf numFmtId="0" fontId="63" fillId="0" borderId="31" xfId="259" applyFont="1" applyBorder="1" applyAlignment="1">
      <alignment horizontal="justify" vertical="center" wrapText="1"/>
    </xf>
    <xf numFmtId="0" fontId="63" fillId="0" borderId="28" xfId="259" applyFont="1" applyBorder="1" applyAlignment="1">
      <alignment horizontal="justify" vertical="center" wrapText="1"/>
    </xf>
    <xf numFmtId="0" fontId="63" fillId="0" borderId="19" xfId="259" applyFont="1" applyBorder="1" applyAlignment="1">
      <alignment horizontal="justify" vertical="center" wrapText="1"/>
    </xf>
    <xf numFmtId="0" fontId="63" fillId="0" borderId="22" xfId="259" applyFont="1" applyBorder="1" applyAlignment="1">
      <alignment horizontal="justify" vertical="center" wrapText="1"/>
    </xf>
    <xf numFmtId="0" fontId="63" fillId="0" borderId="23" xfId="259" applyFont="1" applyBorder="1" applyAlignment="1">
      <alignment horizontal="justify" vertical="center" wrapText="1"/>
    </xf>
    <xf numFmtId="0" fontId="62" fillId="25" borderId="19" xfId="259" applyFont="1" applyFill="1" applyBorder="1" applyAlignment="1">
      <alignment horizontal="left" vertical="center" wrapText="1"/>
    </xf>
    <xf numFmtId="0" fontId="62" fillId="25" borderId="22" xfId="259" applyFont="1" applyFill="1" applyBorder="1" applyAlignment="1">
      <alignment horizontal="left" vertical="center" wrapText="1"/>
    </xf>
    <xf numFmtId="0" fontId="62" fillId="25" borderId="23" xfId="259" applyFont="1" applyFill="1" applyBorder="1" applyAlignment="1">
      <alignment horizontal="left" vertical="center" wrapText="1"/>
    </xf>
    <xf numFmtId="0" fontId="63" fillId="0" borderId="42" xfId="259" applyFont="1" applyBorder="1" applyAlignment="1">
      <alignment horizontal="center" vertical="center" wrapText="1"/>
    </xf>
    <xf numFmtId="0" fontId="63" fillId="0" borderId="16" xfId="259" applyFont="1" applyBorder="1" applyAlignment="1">
      <alignment horizontal="center" vertical="center" wrapText="1"/>
    </xf>
    <xf numFmtId="0" fontId="63" fillId="0" borderId="17" xfId="259" applyFont="1" applyBorder="1" applyAlignment="1">
      <alignment horizontal="center" vertical="center" wrapText="1"/>
    </xf>
    <xf numFmtId="0" fontId="62" fillId="25" borderId="19" xfId="259" applyFont="1" applyFill="1" applyBorder="1" applyAlignment="1">
      <alignment horizontal="justify" vertical="center" wrapText="1"/>
    </xf>
    <xf numFmtId="0" fontId="62" fillId="25" borderId="22" xfId="259" applyFont="1" applyFill="1" applyBorder="1" applyAlignment="1">
      <alignment horizontal="justify" vertical="center" wrapText="1"/>
    </xf>
    <xf numFmtId="0" fontId="62" fillId="25" borderId="23" xfId="259" applyFont="1" applyFill="1" applyBorder="1" applyAlignment="1">
      <alignment horizontal="justify" vertical="center" wrapText="1"/>
    </xf>
    <xf numFmtId="0" fontId="62" fillId="0" borderId="32" xfId="259" applyFont="1" applyBorder="1" applyAlignment="1">
      <alignment horizontal="center" vertical="center" wrapText="1"/>
    </xf>
    <xf numFmtId="0" fontId="62" fillId="0" borderId="29" xfId="259" applyFont="1" applyBorder="1" applyAlignment="1">
      <alignment horizontal="center" vertical="center" wrapText="1"/>
    </xf>
    <xf numFmtId="205" fontId="62" fillId="0" borderId="16" xfId="259" applyNumberFormat="1" applyFont="1" applyBorder="1" applyAlignment="1">
      <alignment horizontal="center" vertical="center" wrapText="1"/>
    </xf>
    <xf numFmtId="205" fontId="62" fillId="0" borderId="26" xfId="259" applyNumberFormat="1" applyFont="1" applyBorder="1" applyAlignment="1">
      <alignment horizontal="center" vertical="center" wrapText="1"/>
    </xf>
    <xf numFmtId="0" fontId="62" fillId="0" borderId="33" xfId="259" applyFont="1" applyBorder="1" applyAlignment="1">
      <alignment horizontal="center" vertical="center" wrapText="1"/>
    </xf>
    <xf numFmtId="0" fontId="62" fillId="0" borderId="18" xfId="259" applyFont="1" applyBorder="1" applyAlignment="1">
      <alignment horizontal="center" vertical="center" wrapText="1"/>
    </xf>
    <xf numFmtId="205" fontId="62" fillId="0" borderId="22" xfId="259" applyNumberFormat="1" applyFont="1" applyBorder="1" applyAlignment="1">
      <alignment horizontal="center" vertical="center" wrapText="1"/>
    </xf>
    <xf numFmtId="205" fontId="62" fillId="0" borderId="53" xfId="259" applyNumberFormat="1" applyFont="1" applyBorder="1" applyAlignment="1">
      <alignment horizontal="center" vertical="center" wrapText="1"/>
    </xf>
    <xf numFmtId="0" fontId="62" fillId="0" borderId="44" xfId="259" applyFont="1" applyBorder="1" applyAlignment="1">
      <alignment horizontal="center" vertical="center" wrapText="1"/>
    </xf>
    <xf numFmtId="0" fontId="62" fillId="0" borderId="20" xfId="259" applyFont="1" applyBorder="1" applyAlignment="1">
      <alignment horizontal="center" vertical="center" wrapText="1"/>
    </xf>
    <xf numFmtId="2" fontId="62" fillId="0" borderId="31" xfId="259" applyNumberFormat="1" applyFont="1" applyBorder="1" applyAlignment="1">
      <alignment horizontal="center" vertical="center" wrapText="1"/>
    </xf>
    <xf numFmtId="2" fontId="62" fillId="0" borderId="66" xfId="259" applyNumberFormat="1" applyFont="1" applyBorder="1" applyAlignment="1">
      <alignment horizontal="center" vertical="center" wrapText="1"/>
    </xf>
    <xf numFmtId="0" fontId="62" fillId="0" borderId="56" xfId="259" applyFont="1" applyBorder="1" applyAlignment="1">
      <alignment horizontal="center" vertical="center" wrapText="1"/>
    </xf>
    <xf numFmtId="0" fontId="62" fillId="0" borderId="54" xfId="259" applyFont="1" applyBorder="1" applyAlignment="1">
      <alignment horizontal="center" vertical="center" wrapText="1"/>
    </xf>
    <xf numFmtId="0" fontId="62" fillId="0" borderId="11" xfId="259" applyFont="1" applyBorder="1" applyAlignment="1">
      <alignment horizontal="center" vertical="center" wrapText="1"/>
    </xf>
    <xf numFmtId="0" fontId="62" fillId="0" borderId="12" xfId="259" applyFont="1" applyBorder="1" applyAlignment="1">
      <alignment horizontal="center" vertical="center" wrapText="1"/>
    </xf>
    <xf numFmtId="0" fontId="62" fillId="0" borderId="13" xfId="259" applyFont="1" applyBorder="1" applyAlignment="1">
      <alignment horizontal="center" vertical="center" wrapText="1"/>
    </xf>
    <xf numFmtId="0" fontId="62" fillId="0" borderId="15" xfId="259" applyFont="1" applyBorder="1" applyAlignment="1">
      <alignment horizontal="center" vertical="center" wrapText="1"/>
    </xf>
    <xf numFmtId="0" fontId="63" fillId="25" borderId="37" xfId="134" applyFont="1" applyFill="1" applyBorder="1" applyAlignment="1">
      <alignment horizontal="center" vertical="center" wrapText="1"/>
    </xf>
    <xf numFmtId="0" fontId="63" fillId="25" borderId="39" xfId="134" applyFont="1" applyFill="1" applyBorder="1" applyAlignment="1">
      <alignment horizontal="center" vertical="center" wrapText="1"/>
    </xf>
    <xf numFmtId="0" fontId="63" fillId="25" borderId="40" xfId="134" applyFont="1" applyFill="1" applyBorder="1" applyAlignment="1">
      <alignment horizontal="center" vertical="center" wrapText="1"/>
    </xf>
    <xf numFmtId="0" fontId="63" fillId="25" borderId="11" xfId="134" applyFont="1" applyFill="1" applyBorder="1" applyAlignment="1">
      <alignment horizontal="center" vertical="center" wrapText="1"/>
    </xf>
    <xf numFmtId="0" fontId="63" fillId="25" borderId="0" xfId="134" applyFont="1" applyFill="1" applyAlignment="1">
      <alignment horizontal="center" vertical="center" wrapText="1"/>
    </xf>
    <xf numFmtId="0" fontId="63" fillId="25" borderId="12" xfId="134" applyFont="1" applyFill="1" applyBorder="1" applyAlignment="1">
      <alignment horizontal="center" vertical="center" wrapText="1"/>
    </xf>
    <xf numFmtId="0" fontId="75" fillId="32" borderId="18" xfId="258" applyFont="1" applyFill="1" applyBorder="1" applyAlignment="1">
      <alignment horizontal="right" vertical="center"/>
    </xf>
    <xf numFmtId="43" fontId="61" fillId="0" borderId="19" xfId="34" applyNumberFormat="1" applyFont="1" applyBorder="1" applyAlignment="1">
      <alignment horizontal="center"/>
    </xf>
    <xf numFmtId="43" fontId="61" fillId="0" borderId="23" xfId="34" applyNumberFormat="1" applyFont="1" applyBorder="1" applyAlignment="1">
      <alignment horizontal="center"/>
    </xf>
    <xf numFmtId="2" fontId="61" fillId="0" borderId="19" xfId="0" applyNumberFormat="1" applyFont="1" applyBorder="1" applyAlignment="1">
      <alignment horizontal="center"/>
    </xf>
    <xf numFmtId="2" fontId="61" fillId="0" borderId="23" xfId="0" applyNumberFormat="1" applyFont="1" applyBorder="1" applyAlignment="1">
      <alignment horizontal="center"/>
    </xf>
    <xf numFmtId="2" fontId="61" fillId="0" borderId="19" xfId="0" applyNumberFormat="1" applyFont="1" applyBorder="1" applyAlignment="1">
      <alignment horizontal="center" wrapText="1"/>
    </xf>
    <xf numFmtId="2" fontId="61" fillId="0" borderId="23" xfId="0" applyNumberFormat="1" applyFont="1" applyBorder="1" applyAlignment="1">
      <alignment horizontal="center" wrapText="1"/>
    </xf>
    <xf numFmtId="3" fontId="61" fillId="0" borderId="19" xfId="258" applyNumberFormat="1" applyFont="1" applyBorder="1" applyAlignment="1">
      <alignment horizontal="center" vertical="center" wrapText="1"/>
    </xf>
    <xf numFmtId="3" fontId="61" fillId="0" borderId="22" xfId="258" applyNumberFormat="1" applyFont="1" applyBorder="1" applyAlignment="1">
      <alignment horizontal="center" vertical="center" wrapText="1"/>
    </xf>
    <xf numFmtId="3" fontId="61" fillId="0" borderId="23" xfId="258" applyNumberFormat="1" applyFont="1" applyBorder="1" applyAlignment="1">
      <alignment horizontal="center" vertical="center" wrapText="1"/>
    </xf>
    <xf numFmtId="0" fontId="76" fillId="0" borderId="37" xfId="0" applyFont="1" applyBorder="1" applyAlignment="1">
      <alignment horizontal="right"/>
    </xf>
    <xf numFmtId="0" fontId="76" fillId="0" borderId="39" xfId="0" applyFont="1" applyBorder="1" applyAlignment="1">
      <alignment horizontal="right"/>
    </xf>
    <xf numFmtId="0" fontId="76" fillId="0" borderId="40" xfId="0" applyFont="1" applyBorder="1" applyAlignment="1">
      <alignment horizontal="right"/>
    </xf>
    <xf numFmtId="0" fontId="61" fillId="0" borderId="27" xfId="0" applyFont="1" applyBorder="1"/>
    <xf numFmtId="0" fontId="61" fillId="0" borderId="31" xfId="0" applyFont="1" applyBorder="1"/>
    <xf numFmtId="0" fontId="75" fillId="0" borderId="21" xfId="258" applyFont="1" applyBorder="1" applyAlignment="1">
      <alignment horizontal="center" vertical="center"/>
    </xf>
    <xf numFmtId="0" fontId="75" fillId="0" borderId="23" xfId="258" applyFont="1" applyBorder="1" applyAlignment="1">
      <alignment horizontal="center" vertical="center"/>
    </xf>
    <xf numFmtId="0" fontId="61" fillId="0" borderId="59" xfId="258" applyFont="1" applyBorder="1" applyAlignment="1">
      <alignment horizontal="left" vertical="center"/>
    </xf>
    <xf numFmtId="0" fontId="61" fillId="0" borderId="82" xfId="258" applyFont="1" applyBorder="1" applyAlignment="1">
      <alignment horizontal="left" vertical="center"/>
    </xf>
    <xf numFmtId="0" fontId="61" fillId="0" borderId="61" xfId="258" applyFont="1" applyBorder="1" applyAlignment="1">
      <alignment horizontal="left" vertical="center"/>
    </xf>
    <xf numFmtId="0" fontId="75" fillId="31" borderId="19" xfId="258" applyFont="1" applyFill="1" applyBorder="1" applyAlignment="1">
      <alignment horizontal="right" vertical="center"/>
    </xf>
    <xf numFmtId="0" fontId="75" fillId="31" borderId="23" xfId="258" applyFont="1" applyFill="1" applyBorder="1" applyAlignment="1">
      <alignment horizontal="right" vertical="center"/>
    </xf>
    <xf numFmtId="0" fontId="75" fillId="0" borderId="33" xfId="258" applyFont="1" applyBorder="1" applyAlignment="1">
      <alignment horizontal="center" vertical="center"/>
    </xf>
    <xf numFmtId="0" fontId="75" fillId="0" borderId="18" xfId="258" applyFont="1" applyBorder="1" applyAlignment="1">
      <alignment horizontal="center" vertical="center"/>
    </xf>
    <xf numFmtId="0" fontId="61" fillId="0" borderId="11" xfId="258" applyFont="1" applyBorder="1" applyAlignment="1">
      <alignment horizontal="left" vertical="center"/>
    </xf>
    <xf numFmtId="0" fontId="61" fillId="0" borderId="0" xfId="258" applyFont="1" applyAlignment="1">
      <alignment horizontal="left" vertical="center"/>
    </xf>
    <xf numFmtId="0" fontId="61" fillId="0" borderId="21" xfId="0" applyFont="1" applyBorder="1" applyAlignment="1">
      <alignment horizontal="center"/>
    </xf>
    <xf numFmtId="0" fontId="61" fillId="0" borderId="22" xfId="0" applyFont="1" applyBorder="1" applyAlignment="1">
      <alignment horizontal="center"/>
    </xf>
    <xf numFmtId="0" fontId="61" fillId="0" borderId="53" xfId="0" applyFont="1" applyBorder="1" applyAlignment="1">
      <alignment horizontal="center"/>
    </xf>
    <xf numFmtId="0" fontId="75" fillId="0" borderId="11" xfId="0" applyFont="1" applyBorder="1" applyAlignment="1">
      <alignment wrapText="1"/>
    </xf>
    <xf numFmtId="0" fontId="75" fillId="0" borderId="0" xfId="0" applyFont="1" applyAlignment="1">
      <alignment wrapText="1"/>
    </xf>
    <xf numFmtId="0" fontId="75" fillId="0" borderId="12" xfId="0" applyFont="1" applyBorder="1" applyAlignment="1">
      <alignment wrapText="1"/>
    </xf>
    <xf numFmtId="0" fontId="58" fillId="0" borderId="0" xfId="0" applyFont="1" applyAlignment="1">
      <alignment horizontal="right"/>
    </xf>
    <xf numFmtId="0" fontId="58" fillId="0" borderId="12" xfId="0" applyFont="1" applyBorder="1" applyAlignment="1">
      <alignment horizontal="right"/>
    </xf>
    <xf numFmtId="0" fontId="58" fillId="0" borderId="14" xfId="0" applyFont="1" applyBorder="1" applyAlignment="1">
      <alignment horizontal="right"/>
    </xf>
    <xf numFmtId="0" fontId="58" fillId="0" borderId="15" xfId="0" applyFont="1" applyBorder="1" applyAlignment="1">
      <alignment horizontal="right"/>
    </xf>
    <xf numFmtId="0" fontId="79" fillId="0" borderId="13" xfId="0" applyFont="1" applyBorder="1" applyAlignment="1">
      <alignment horizontal="left"/>
    </xf>
    <xf numFmtId="0" fontId="79" fillId="0" borderId="14" xfId="0" applyFont="1" applyBorder="1" applyAlignment="1">
      <alignment horizontal="left"/>
    </xf>
    <xf numFmtId="0" fontId="61" fillId="0" borderId="28" xfId="0" applyFont="1" applyBorder="1"/>
    <xf numFmtId="0" fontId="61" fillId="0" borderId="58" xfId="0" applyFont="1" applyBorder="1"/>
    <xf numFmtId="2" fontId="61" fillId="0" borderId="58" xfId="0" applyNumberFormat="1" applyFont="1" applyBorder="1" applyAlignment="1">
      <alignment horizontal="center"/>
    </xf>
    <xf numFmtId="2" fontId="61" fillId="0" borderId="28" xfId="0" applyNumberFormat="1" applyFont="1" applyBorder="1" applyAlignment="1">
      <alignment horizontal="center"/>
    </xf>
    <xf numFmtId="43" fontId="61" fillId="0" borderId="58" xfId="34" applyNumberFormat="1" applyFont="1" applyBorder="1" applyAlignment="1">
      <alignment horizontal="center"/>
    </xf>
    <xf numFmtId="43" fontId="61" fillId="0" borderId="28" xfId="34" applyNumberFormat="1" applyFont="1" applyBorder="1" applyAlignment="1">
      <alignment horizontal="center"/>
    </xf>
    <xf numFmtId="0" fontId="75" fillId="24" borderId="37" xfId="0" applyFont="1" applyFill="1" applyBorder="1" applyAlignment="1">
      <alignment horizontal="right"/>
    </xf>
    <xf numFmtId="0" fontId="75" fillId="24" borderId="39" xfId="0" applyFont="1" applyFill="1" applyBorder="1" applyAlignment="1">
      <alignment horizontal="right"/>
    </xf>
    <xf numFmtId="0" fontId="75" fillId="24" borderId="40" xfId="0" applyFont="1" applyFill="1" applyBorder="1" applyAlignment="1">
      <alignment horizontal="right"/>
    </xf>
    <xf numFmtId="0" fontId="76" fillId="0" borderId="56" xfId="0" applyFont="1" applyBorder="1" applyAlignment="1">
      <alignment horizontal="left" vertical="center"/>
    </xf>
    <xf numFmtId="0" fontId="76" fillId="0" borderId="55" xfId="0" applyFont="1" applyBorder="1" applyAlignment="1">
      <alignment horizontal="left" vertical="center"/>
    </xf>
    <xf numFmtId="0" fontId="76" fillId="0" borderId="54" xfId="0" applyFont="1" applyBorder="1" applyAlignment="1">
      <alignment horizontal="left" vertical="center"/>
    </xf>
    <xf numFmtId="0" fontId="76" fillId="0" borderId="11" xfId="0" applyFont="1" applyBorder="1" applyAlignment="1">
      <alignment horizontal="left" vertical="center"/>
    </xf>
    <xf numFmtId="0" fontId="76" fillId="0" borderId="0" xfId="0" applyFont="1" applyAlignment="1">
      <alignment horizontal="left" vertical="center"/>
    </xf>
    <xf numFmtId="0" fontId="76" fillId="0" borderId="12" xfId="0" applyFont="1" applyBorder="1" applyAlignment="1">
      <alignment horizontal="left" vertical="center"/>
    </xf>
    <xf numFmtId="0" fontId="76" fillId="0" borderId="13" xfId="0" applyFont="1" applyBorder="1" applyAlignment="1">
      <alignment horizontal="left" vertical="center"/>
    </xf>
    <xf numFmtId="0" fontId="76" fillId="0" borderId="14" xfId="0" applyFont="1" applyBorder="1" applyAlignment="1">
      <alignment horizontal="left" vertical="center"/>
    </xf>
    <xf numFmtId="0" fontId="76" fillId="0" borderId="15" xfId="0" applyFont="1" applyBorder="1" applyAlignment="1">
      <alignment horizontal="left" vertical="center"/>
    </xf>
    <xf numFmtId="0" fontId="76" fillId="24" borderId="34" xfId="0" applyFont="1" applyFill="1" applyBorder="1" applyAlignment="1">
      <alignment horizontal="center"/>
    </xf>
    <xf numFmtId="0" fontId="76" fillId="24" borderId="16" xfId="0" applyFont="1" applyFill="1" applyBorder="1" applyAlignment="1">
      <alignment horizontal="center"/>
    </xf>
    <xf numFmtId="0" fontId="76" fillId="24" borderId="42" xfId="0" applyFont="1" applyFill="1" applyBorder="1" applyAlignment="1">
      <alignment horizontal="center" wrapText="1"/>
    </xf>
    <xf numFmtId="0" fontId="76" fillId="24" borderId="17" xfId="0" applyFont="1" applyFill="1" applyBorder="1" applyAlignment="1">
      <alignment horizontal="center" wrapText="1"/>
    </xf>
    <xf numFmtId="0" fontId="61" fillId="0" borderId="21" xfId="0" applyFont="1" applyBorder="1"/>
    <xf numFmtId="0" fontId="61" fillId="0" borderId="22" xfId="0" applyFont="1" applyBorder="1"/>
    <xf numFmtId="0" fontId="61" fillId="0" borderId="58" xfId="0" applyFont="1" applyBorder="1" applyAlignment="1">
      <alignment horizontal="center"/>
    </xf>
    <xf numFmtId="0" fontId="61" fillId="0" borderId="28" xfId="0" applyFont="1" applyBorder="1" applyAlignment="1">
      <alignment horizontal="center"/>
    </xf>
    <xf numFmtId="0" fontId="58" fillId="27" borderId="18" xfId="0" applyFont="1" applyFill="1" applyBorder="1" applyAlignment="1">
      <alignment horizontal="center" wrapText="1"/>
    </xf>
    <xf numFmtId="0" fontId="72" fillId="0" borderId="76" xfId="255" applyFont="1" applyBorder="1" applyAlignment="1" applyProtection="1">
      <alignment horizontal="center"/>
    </xf>
    <xf numFmtId="0" fontId="72" fillId="0" borderId="47" xfId="255" applyFont="1" applyBorder="1" applyAlignment="1" applyProtection="1">
      <alignment horizontal="center"/>
    </xf>
    <xf numFmtId="0" fontId="73" fillId="0" borderId="74" xfId="0" applyFont="1" applyBorder="1" applyAlignment="1">
      <alignment horizontal="center"/>
    </xf>
    <xf numFmtId="0" fontId="73" fillId="0" borderId="55" xfId="0" applyFont="1" applyBorder="1" applyAlignment="1">
      <alignment horizontal="center"/>
    </xf>
    <xf numFmtId="0" fontId="73" fillId="0" borderId="75" xfId="0" applyFont="1" applyBorder="1" applyAlignment="1">
      <alignment horizontal="center"/>
    </xf>
    <xf numFmtId="0" fontId="74" fillId="0" borderId="74" xfId="254" applyFont="1" applyBorder="1" applyAlignment="1">
      <alignment horizontal="center" vertical="center"/>
    </xf>
    <xf numFmtId="0" fontId="74" fillId="0" borderId="55" xfId="254" applyFont="1" applyBorder="1" applyAlignment="1">
      <alignment horizontal="center" vertical="center"/>
    </xf>
    <xf numFmtId="0" fontId="74" fillId="0" borderId="54" xfId="254" applyFont="1" applyBorder="1" applyAlignment="1">
      <alignment horizontal="center" vertical="center"/>
    </xf>
    <xf numFmtId="0" fontId="74" fillId="0" borderId="64" xfId="254" applyFont="1" applyBorder="1" applyAlignment="1">
      <alignment horizontal="center" vertical="center"/>
    </xf>
    <xf numFmtId="0" fontId="74" fillId="0" borderId="52" xfId="254" applyFont="1" applyBorder="1" applyAlignment="1">
      <alignment horizontal="center" vertical="center"/>
    </xf>
    <xf numFmtId="0" fontId="74" fillId="0" borderId="68" xfId="254" applyFont="1" applyBorder="1" applyAlignment="1">
      <alignment horizontal="center" vertical="center"/>
    </xf>
    <xf numFmtId="0" fontId="75" fillId="0" borderId="71" xfId="0" applyFont="1" applyBorder="1" applyAlignment="1">
      <alignment horizontal="center"/>
    </xf>
    <xf numFmtId="0" fontId="75" fillId="0" borderId="0" xfId="0" applyFont="1" applyAlignment="1">
      <alignment horizontal="center"/>
    </xf>
    <xf numFmtId="0" fontId="75" fillId="0" borderId="41" xfId="0" applyFont="1" applyBorder="1" applyAlignment="1">
      <alignment horizontal="center"/>
    </xf>
    <xf numFmtId="0" fontId="76" fillId="0" borderId="71" xfId="0" applyFont="1" applyBorder="1" applyAlignment="1">
      <alignment horizontal="center"/>
    </xf>
    <xf numFmtId="0" fontId="76" fillId="0" borderId="0" xfId="0" applyFont="1" applyAlignment="1">
      <alignment horizontal="center"/>
    </xf>
    <xf numFmtId="0" fontId="76" fillId="0" borderId="41" xfId="0" applyFont="1" applyBorder="1" applyAlignment="1">
      <alignment horizontal="center"/>
    </xf>
    <xf numFmtId="0" fontId="74" fillId="0" borderId="73" xfId="254" applyFont="1" applyBorder="1" applyAlignment="1">
      <alignment horizontal="center" vertical="center"/>
    </xf>
    <xf numFmtId="0" fontId="74" fillId="0" borderId="25" xfId="0" applyFont="1" applyBorder="1" applyAlignment="1">
      <alignment horizontal="center" vertical="center"/>
    </xf>
    <xf numFmtId="0" fontId="74" fillId="0" borderId="62" xfId="254" applyFont="1" applyBorder="1" applyAlignment="1">
      <alignment horizontal="center" vertical="center"/>
    </xf>
    <xf numFmtId="0" fontId="74" fillId="0" borderId="51" xfId="254" applyFont="1" applyBorder="1" applyAlignment="1">
      <alignment horizontal="center" vertical="center"/>
    </xf>
    <xf numFmtId="0" fontId="74" fillId="0" borderId="70" xfId="254" applyFont="1" applyBorder="1" applyAlignment="1">
      <alignment horizontal="center" vertical="center"/>
    </xf>
    <xf numFmtId="0" fontId="74" fillId="0" borderId="64" xfId="0" applyFont="1" applyBorder="1" applyAlignment="1">
      <alignment horizontal="center" vertical="center"/>
    </xf>
    <xf numFmtId="0" fontId="74" fillId="0" borderId="52" xfId="0" applyFont="1" applyBorder="1" applyAlignment="1">
      <alignment horizontal="center" vertical="center"/>
    </xf>
    <xf numFmtId="0" fontId="74" fillId="0" borderId="68" xfId="0" applyFont="1" applyBorder="1" applyAlignment="1">
      <alignment horizontal="center" vertical="center"/>
    </xf>
    <xf numFmtId="0" fontId="75" fillId="0" borderId="71" xfId="0" applyFont="1" applyBorder="1" applyAlignment="1">
      <alignment horizontal="center" vertical="center" wrapText="1"/>
    </xf>
    <xf numFmtId="0" fontId="75" fillId="0" borderId="0" xfId="0" applyFont="1" applyAlignment="1">
      <alignment horizontal="center" vertical="center" wrapText="1"/>
    </xf>
    <xf numFmtId="0" fontId="75" fillId="0" borderId="41" xfId="0" applyFont="1" applyBorder="1" applyAlignment="1">
      <alignment horizontal="center" vertical="center" wrapText="1"/>
    </xf>
    <xf numFmtId="0" fontId="74" fillId="0" borderId="45" xfId="254" applyFont="1" applyBorder="1" applyAlignment="1">
      <alignment horizontal="center" vertical="center"/>
    </xf>
    <xf numFmtId="0" fontId="74" fillId="0" borderId="72" xfId="254" applyFont="1" applyBorder="1" applyAlignment="1">
      <alignment horizontal="center" vertical="center"/>
    </xf>
    <xf numFmtId="0" fontId="74" fillId="0" borderId="46" xfId="254" applyFont="1" applyBorder="1" applyAlignment="1">
      <alignment horizontal="center" vertical="center"/>
    </xf>
    <xf numFmtId="0" fontId="61" fillId="0" borderId="78" xfId="258" applyFont="1" applyBorder="1" applyAlignment="1">
      <alignment horizontal="left" vertical="center"/>
    </xf>
    <xf numFmtId="0" fontId="61" fillId="0" borderId="73" xfId="258" applyFont="1" applyBorder="1" applyAlignment="1">
      <alignment horizontal="left" vertical="center"/>
    </xf>
    <xf numFmtId="0" fontId="81" fillId="31" borderId="18" xfId="0" applyFont="1" applyFill="1" applyBorder="1" applyAlignment="1">
      <alignment horizontal="center" vertical="center"/>
    </xf>
    <xf numFmtId="0" fontId="61" fillId="0" borderId="11" xfId="258" applyFont="1" applyBorder="1" applyAlignment="1">
      <alignment horizontal="center" vertical="center"/>
    </xf>
    <xf numFmtId="0" fontId="61" fillId="0" borderId="0" xfId="258" applyFont="1" applyAlignment="1">
      <alignment horizontal="center" vertical="center"/>
    </xf>
    <xf numFmtId="0" fontId="61" fillId="0" borderId="12" xfId="258" applyFont="1" applyBorder="1" applyAlignment="1">
      <alignment horizontal="center" vertical="center"/>
    </xf>
    <xf numFmtId="201" fontId="61" fillId="0" borderId="58" xfId="0" applyNumberFormat="1" applyFont="1" applyBorder="1" applyAlignment="1">
      <alignment horizontal="center"/>
    </xf>
    <xf numFmtId="201" fontId="61" fillId="0" borderId="28" xfId="0" applyNumberFormat="1" applyFont="1" applyBorder="1" applyAlignment="1">
      <alignment horizontal="center"/>
    </xf>
    <xf numFmtId="0" fontId="76" fillId="24" borderId="42" xfId="0" applyFont="1" applyFill="1" applyBorder="1" applyAlignment="1">
      <alignment horizontal="center"/>
    </xf>
    <xf numFmtId="0" fontId="76" fillId="24" borderId="17" xfId="0" applyFont="1" applyFill="1" applyBorder="1" applyAlignment="1">
      <alignment horizontal="center"/>
    </xf>
    <xf numFmtId="0" fontId="61" fillId="0" borderId="23" xfId="0" applyFont="1" applyBorder="1"/>
    <xf numFmtId="201" fontId="61" fillId="0" borderId="19" xfId="34" applyNumberFormat="1" applyFont="1" applyBorder="1" applyAlignment="1">
      <alignment horizontal="center"/>
    </xf>
    <xf numFmtId="201" fontId="61" fillId="0" borderId="23" xfId="34" applyNumberFormat="1" applyFont="1" applyBorder="1" applyAlignment="1">
      <alignment horizontal="center"/>
    </xf>
    <xf numFmtId="0" fontId="61" fillId="0" borderId="23" xfId="0" applyFont="1" applyBorder="1" applyAlignment="1">
      <alignment horizontal="center"/>
    </xf>
    <xf numFmtId="0" fontId="75" fillId="0" borderId="11" xfId="0" applyFont="1" applyBorder="1" applyAlignment="1">
      <alignment horizontal="right" vertical="center"/>
    </xf>
    <xf numFmtId="0" fontId="75" fillId="0" borderId="0" xfId="0" applyFont="1" applyAlignment="1">
      <alignment horizontal="right" vertical="center"/>
    </xf>
    <xf numFmtId="44" fontId="61" fillId="0" borderId="19" xfId="256" applyFont="1" applyBorder="1" applyAlignment="1">
      <alignment horizontal="center"/>
    </xf>
    <xf numFmtId="44" fontId="61" fillId="0" borderId="23" xfId="256" applyFont="1" applyBorder="1" applyAlignment="1">
      <alignment horizontal="center"/>
    </xf>
    <xf numFmtId="44" fontId="61" fillId="0" borderId="58" xfId="256" applyFont="1" applyBorder="1" applyAlignment="1">
      <alignment horizontal="center"/>
    </xf>
    <xf numFmtId="44" fontId="61" fillId="0" borderId="28" xfId="256" applyFont="1" applyBorder="1" applyAlignment="1">
      <alignment horizontal="center"/>
    </xf>
    <xf numFmtId="173" fontId="61" fillId="0" borderId="19" xfId="34" applyFont="1" applyBorder="1" applyAlignment="1">
      <alignment horizontal="center"/>
    </xf>
    <xf numFmtId="173" fontId="61" fillId="0" borderId="23" xfId="34" applyFont="1" applyBorder="1" applyAlignment="1">
      <alignment horizontal="center"/>
    </xf>
    <xf numFmtId="0" fontId="61" fillId="0" borderId="27" xfId="0" applyFont="1" applyBorder="1" applyAlignment="1">
      <alignment horizontal="center" vertical="center"/>
    </xf>
    <xf numFmtId="0" fontId="61" fillId="0" borderId="66" xfId="0" applyFont="1" applyBorder="1" applyAlignment="1">
      <alignment horizontal="center" vertical="center"/>
    </xf>
    <xf numFmtId="0" fontId="61" fillId="24" borderId="16" xfId="0" applyFont="1" applyFill="1" applyBorder="1" applyAlignment="1">
      <alignment horizontal="center"/>
    </xf>
    <xf numFmtId="0" fontId="61" fillId="24" borderId="17" xfId="0" applyFont="1" applyFill="1" applyBorder="1" applyAlignment="1">
      <alignment horizontal="center"/>
    </xf>
    <xf numFmtId="0" fontId="76" fillId="24" borderId="64" xfId="0" applyFont="1" applyFill="1" applyBorder="1" applyAlignment="1">
      <alignment horizontal="center"/>
    </xf>
    <xf numFmtId="0" fontId="76" fillId="24" borderId="63" xfId="0" applyFont="1" applyFill="1" applyBorder="1" applyAlignment="1">
      <alignment horizontal="center"/>
    </xf>
    <xf numFmtId="3" fontId="61" fillId="0" borderId="27" xfId="0" applyNumberFormat="1" applyFont="1" applyBorder="1" applyAlignment="1">
      <alignment horizontal="center" vertical="center"/>
    </xf>
    <xf numFmtId="0" fontId="61" fillId="0" borderId="31" xfId="0" applyFont="1" applyBorder="1" applyAlignment="1">
      <alignment horizontal="center" vertical="center"/>
    </xf>
    <xf numFmtId="0" fontId="61" fillId="0" borderId="19" xfId="0" applyFont="1" applyBorder="1" applyAlignment="1">
      <alignment horizontal="center"/>
    </xf>
    <xf numFmtId="0" fontId="61" fillId="0" borderId="21" xfId="0" applyFont="1" applyBorder="1" applyAlignment="1">
      <alignment horizontal="left"/>
    </xf>
    <xf numFmtId="0" fontId="61" fillId="0" borderId="22" xfId="0" applyFont="1" applyBorder="1" applyAlignment="1">
      <alignment horizontal="left"/>
    </xf>
    <xf numFmtId="0" fontId="61" fillId="0" borderId="23" xfId="0" applyFont="1" applyBorder="1" applyAlignment="1">
      <alignment horizontal="left"/>
    </xf>
    <xf numFmtId="200" fontId="61" fillId="0" borderId="58" xfId="256" applyNumberFormat="1" applyFont="1" applyFill="1" applyBorder="1" applyAlignment="1">
      <alignment horizontal="center" vertical="center"/>
    </xf>
    <xf numFmtId="200" fontId="61" fillId="0" borderId="28" xfId="256" applyNumberFormat="1" applyFont="1" applyFill="1" applyBorder="1" applyAlignment="1">
      <alignment horizontal="center" vertical="center"/>
    </xf>
    <xf numFmtId="0" fontId="58" fillId="27" borderId="25" xfId="0" applyFont="1" applyFill="1" applyBorder="1" applyAlignment="1">
      <alignment horizontal="center" wrapText="1"/>
    </xf>
    <xf numFmtId="0" fontId="77" fillId="24" borderId="34" xfId="0" applyFont="1" applyFill="1" applyBorder="1" applyAlignment="1">
      <alignment horizontal="center" vertical="center"/>
    </xf>
    <xf numFmtId="0" fontId="77" fillId="24" borderId="26" xfId="0" applyFont="1" applyFill="1" applyBorder="1" applyAlignment="1">
      <alignment horizontal="center" vertical="center"/>
    </xf>
    <xf numFmtId="0" fontId="76" fillId="0" borderId="56" xfId="0" applyFont="1" applyBorder="1" applyAlignment="1" applyProtection="1">
      <alignment horizontal="center"/>
      <protection locked="0"/>
    </xf>
    <xf numFmtId="0" fontId="76" fillId="0" borderId="55" xfId="0" applyFont="1" applyBorder="1" applyAlignment="1" applyProtection="1">
      <alignment horizontal="center"/>
      <protection locked="0"/>
    </xf>
    <xf numFmtId="0" fontId="76" fillId="0" borderId="54" xfId="0" applyFont="1" applyBorder="1" applyAlignment="1" applyProtection="1">
      <alignment horizontal="center"/>
      <protection locked="0"/>
    </xf>
    <xf numFmtId="0" fontId="61" fillId="0" borderId="19" xfId="0" applyFont="1" applyBorder="1"/>
    <xf numFmtId="200" fontId="61" fillId="0" borderId="19" xfId="256" applyNumberFormat="1" applyFont="1" applyFill="1" applyBorder="1" applyAlignment="1">
      <alignment horizontal="center" vertical="center"/>
    </xf>
    <xf numFmtId="200" fontId="61" fillId="0" borderId="23" xfId="256" applyNumberFormat="1" applyFont="1" applyFill="1" applyBorder="1" applyAlignment="1">
      <alignment horizontal="center" vertical="center"/>
    </xf>
    <xf numFmtId="0" fontId="77" fillId="24" borderId="34" xfId="0" applyFont="1" applyFill="1" applyBorder="1" applyAlignment="1">
      <alignment horizontal="center" vertical="center" wrapText="1"/>
    </xf>
    <xf numFmtId="0" fontId="77" fillId="24" borderId="16" xfId="0" applyFont="1" applyFill="1" applyBorder="1" applyAlignment="1">
      <alignment horizontal="center" vertical="center" wrapText="1"/>
    </xf>
    <xf numFmtId="0" fontId="77" fillId="24" borderId="26" xfId="0" applyFont="1" applyFill="1" applyBorder="1" applyAlignment="1">
      <alignment horizontal="center" vertical="center" wrapText="1"/>
    </xf>
    <xf numFmtId="44" fontId="61" fillId="0" borderId="19" xfId="256" applyFont="1" applyBorder="1" applyAlignment="1">
      <alignment horizontal="right"/>
    </xf>
    <xf numFmtId="44" fontId="61" fillId="0" borderId="23" xfId="256" applyFont="1" applyBorder="1" applyAlignment="1">
      <alignment horizontal="right"/>
    </xf>
    <xf numFmtId="0" fontId="82" fillId="0" borderId="19" xfId="0" applyFont="1" applyBorder="1" applyAlignment="1">
      <alignment horizontal="center" vertical="center" wrapText="1"/>
    </xf>
    <xf numFmtId="0" fontId="82" fillId="0" borderId="22" xfId="0" applyFont="1" applyBorder="1" applyAlignment="1">
      <alignment horizontal="center" vertical="center" wrapText="1"/>
    </xf>
    <xf numFmtId="0" fontId="82" fillId="0" borderId="23" xfId="0" applyFont="1" applyBorder="1" applyAlignment="1">
      <alignment horizontal="center" vertical="center" wrapText="1"/>
    </xf>
    <xf numFmtId="176" fontId="61" fillId="0" borderId="19" xfId="34" applyNumberFormat="1" applyFont="1" applyBorder="1" applyAlignment="1">
      <alignment horizontal="right"/>
    </xf>
    <xf numFmtId="176" fontId="61" fillId="0" borderId="23" xfId="34" applyNumberFormat="1" applyFont="1" applyBorder="1" applyAlignment="1">
      <alignment horizontal="right"/>
    </xf>
    <xf numFmtId="176" fontId="61" fillId="0" borderId="58" xfId="34" applyNumberFormat="1" applyFont="1" applyBorder="1" applyAlignment="1">
      <alignment horizontal="right"/>
    </xf>
    <xf numFmtId="176" fontId="61" fillId="0" borderId="28" xfId="34" applyNumberFormat="1" applyFont="1" applyBorder="1" applyAlignment="1">
      <alignment horizontal="right"/>
    </xf>
    <xf numFmtId="0" fontId="61" fillId="0" borderId="19" xfId="258" applyFont="1" applyBorder="1" applyAlignment="1">
      <alignment horizontal="center" vertical="center"/>
    </xf>
    <xf numFmtId="0" fontId="61" fillId="0" borderId="22" xfId="258" applyFont="1" applyBorder="1" applyAlignment="1">
      <alignment horizontal="center" vertical="center"/>
    </xf>
    <xf numFmtId="0" fontId="61" fillId="0" borderId="23" xfId="258" applyFont="1" applyBorder="1" applyAlignment="1">
      <alignment horizontal="center" vertical="center"/>
    </xf>
    <xf numFmtId="0" fontId="61" fillId="0" borderId="27" xfId="0" applyFont="1" applyBorder="1" applyAlignment="1">
      <alignment horizontal="center" vertical="center" wrapText="1"/>
    </xf>
    <xf numFmtId="0" fontId="61" fillId="0" borderId="31" xfId="0" applyFont="1" applyBorder="1" applyAlignment="1">
      <alignment horizontal="center" vertical="center" wrapText="1"/>
    </xf>
    <xf numFmtId="0" fontId="61" fillId="0" borderId="66" xfId="0" applyFont="1" applyBorder="1" applyAlignment="1">
      <alignment horizontal="center" vertical="center" wrapText="1"/>
    </xf>
    <xf numFmtId="49" fontId="80" fillId="0" borderId="19" xfId="232" applyNumberFormat="1" applyFont="1" applyBorder="1" applyAlignment="1">
      <alignment horizontal="left" vertical="center" wrapText="1"/>
    </xf>
    <xf numFmtId="49" fontId="80" fillId="0" borderId="22" xfId="232" applyNumberFormat="1" applyFont="1" applyBorder="1" applyAlignment="1">
      <alignment horizontal="left" vertical="center" wrapText="1"/>
    </xf>
    <xf numFmtId="49" fontId="80" fillId="0" borderId="23" xfId="232" applyNumberFormat="1" applyFont="1" applyBorder="1" applyAlignment="1">
      <alignment horizontal="left" vertical="center" wrapText="1"/>
    </xf>
    <xf numFmtId="165" fontId="61" fillId="0" borderId="19" xfId="0" applyNumberFormat="1" applyFont="1" applyBorder="1" applyAlignment="1">
      <alignment horizontal="center" vertical="center"/>
    </xf>
    <xf numFmtId="165" fontId="61" fillId="0" borderId="23" xfId="0" applyNumberFormat="1" applyFont="1" applyBorder="1" applyAlignment="1">
      <alignment horizontal="center" vertical="center"/>
    </xf>
    <xf numFmtId="176" fontId="61" fillId="0" borderId="19" xfId="34" applyNumberFormat="1" applyFont="1" applyBorder="1" applyAlignment="1">
      <alignment horizontal="center"/>
    </xf>
    <xf numFmtId="176" fontId="61" fillId="0" borderId="23" xfId="34" applyNumberFormat="1" applyFont="1" applyBorder="1" applyAlignment="1">
      <alignment horizontal="center"/>
    </xf>
    <xf numFmtId="176" fontId="61" fillId="0" borderId="58" xfId="34" applyNumberFormat="1" applyFont="1" applyBorder="1" applyAlignment="1">
      <alignment horizontal="center"/>
    </xf>
    <xf numFmtId="176" fontId="61" fillId="0" borderId="28" xfId="34" applyNumberFormat="1" applyFont="1" applyBorder="1" applyAlignment="1">
      <alignment horizontal="center"/>
    </xf>
    <xf numFmtId="49" fontId="80" fillId="0" borderId="19" xfId="232" applyNumberFormat="1" applyFont="1" applyBorder="1" applyAlignment="1">
      <alignment horizontal="center" vertical="center" wrapText="1"/>
    </xf>
    <xf numFmtId="49" fontId="80" fillId="0" borderId="22" xfId="232" applyNumberFormat="1" applyFont="1" applyBorder="1" applyAlignment="1">
      <alignment horizontal="center" vertical="center" wrapText="1"/>
    </xf>
    <xf numFmtId="49" fontId="80" fillId="0" borderId="23" xfId="232" applyNumberFormat="1" applyFont="1" applyBorder="1" applyAlignment="1">
      <alignment horizontal="center" vertical="center" wrapText="1"/>
    </xf>
    <xf numFmtId="44" fontId="61" fillId="0" borderId="19" xfId="256" applyFont="1" applyBorder="1" applyAlignment="1">
      <alignment horizontal="center" vertical="center"/>
    </xf>
    <xf numFmtId="44" fontId="61" fillId="0" borderId="23" xfId="256" applyFont="1" applyBorder="1" applyAlignment="1">
      <alignment horizontal="center" vertical="center"/>
    </xf>
    <xf numFmtId="201" fontId="61" fillId="0" borderId="19" xfId="0" applyNumberFormat="1" applyFont="1" applyBorder="1" applyAlignment="1">
      <alignment horizontal="center"/>
    </xf>
    <xf numFmtId="201" fontId="61" fillId="0" borderId="23" xfId="0" applyNumberFormat="1" applyFont="1" applyBorder="1" applyAlignment="1">
      <alignment horizontal="center"/>
    </xf>
    <xf numFmtId="49" fontId="80" fillId="0" borderId="58" xfId="232" applyNumberFormat="1" applyFont="1" applyBorder="1" applyAlignment="1">
      <alignment horizontal="center" vertical="center" wrapText="1"/>
    </xf>
    <xf numFmtId="49" fontId="80" fillId="0" borderId="31" xfId="232" applyNumberFormat="1" applyFont="1" applyBorder="1" applyAlignment="1">
      <alignment horizontal="center" vertical="center" wrapText="1"/>
    </xf>
    <xf numFmtId="49" fontId="80" fillId="0" borderId="28" xfId="232" applyNumberFormat="1" applyFont="1" applyBorder="1" applyAlignment="1">
      <alignment horizontal="center" vertical="center" wrapText="1"/>
    </xf>
    <xf numFmtId="0" fontId="61" fillId="0" borderId="58" xfId="258" applyFont="1" applyBorder="1" applyAlignment="1">
      <alignment horizontal="center" vertical="center"/>
    </xf>
    <xf numFmtId="0" fontId="61" fillId="0" borderId="28" xfId="258" applyFont="1" applyBorder="1" applyAlignment="1">
      <alignment horizontal="center" vertical="center"/>
    </xf>
    <xf numFmtId="0" fontId="42" fillId="0" borderId="0" xfId="0" applyFont="1" applyAlignment="1">
      <alignment horizontal="left" wrapText="1"/>
    </xf>
    <xf numFmtId="0" fontId="42" fillId="0" borderId="0" xfId="0" applyFont="1" applyAlignment="1">
      <alignment horizontal="center" wrapText="1"/>
    </xf>
    <xf numFmtId="0" fontId="42" fillId="0" borderId="56" xfId="0" applyFont="1" applyBorder="1" applyAlignment="1">
      <alignment horizontal="center" vertical="center" wrapText="1"/>
    </xf>
    <xf numFmtId="0" fontId="42" fillId="0" borderId="55" xfId="0" applyFont="1" applyBorder="1" applyAlignment="1">
      <alignment horizontal="center" vertical="center" wrapText="1"/>
    </xf>
    <xf numFmtId="0" fontId="42" fillId="0" borderId="56" xfId="0" applyFont="1" applyBorder="1" applyAlignment="1">
      <alignment horizontal="center" wrapText="1"/>
    </xf>
    <xf numFmtId="0" fontId="42" fillId="0" borderId="55" xfId="0" applyFont="1" applyBorder="1" applyAlignment="1">
      <alignment horizontal="center" wrapText="1"/>
    </xf>
    <xf numFmtId="44" fontId="61" fillId="0" borderId="21" xfId="256" applyFont="1" applyBorder="1"/>
    <xf numFmtId="44" fontId="61" fillId="0" borderId="22" xfId="256" applyFont="1" applyBorder="1"/>
    <xf numFmtId="44" fontId="61" fillId="0" borderId="58" xfId="256" applyFont="1" applyBorder="1" applyAlignment="1">
      <alignment horizontal="right"/>
    </xf>
    <xf numFmtId="44" fontId="61" fillId="0" borderId="28" xfId="256" applyFont="1" applyBorder="1" applyAlignment="1">
      <alignment horizontal="right"/>
    </xf>
    <xf numFmtId="44" fontId="76" fillId="0" borderId="37" xfId="256" applyFont="1" applyBorder="1" applyAlignment="1">
      <alignment horizontal="right"/>
    </xf>
    <xf numFmtId="44" fontId="76" fillId="0" borderId="39" xfId="256" applyFont="1" applyBorder="1" applyAlignment="1">
      <alignment horizontal="right"/>
    </xf>
    <xf numFmtId="44" fontId="76" fillId="0" borderId="40" xfId="256" applyFont="1" applyBorder="1" applyAlignment="1">
      <alignment horizontal="right"/>
    </xf>
    <xf numFmtId="3" fontId="61" fillId="0" borderId="21" xfId="258" applyNumberFormat="1" applyFont="1" applyBorder="1" applyAlignment="1">
      <alignment horizontal="center" vertical="center" wrapText="1"/>
    </xf>
    <xf numFmtId="44" fontId="61" fillId="0" borderId="27" xfId="256" applyFont="1" applyBorder="1"/>
    <xf numFmtId="44" fontId="61" fillId="0" borderId="31" xfId="256" applyFont="1" applyBorder="1"/>
    <xf numFmtId="0" fontId="58" fillId="27" borderId="33" xfId="0" applyFont="1" applyFill="1" applyBorder="1" applyAlignment="1">
      <alignment horizontal="center" wrapText="1"/>
    </xf>
    <xf numFmtId="0" fontId="58" fillId="27" borderId="30" xfId="0" applyFont="1" applyFill="1" applyBorder="1" applyAlignment="1">
      <alignment horizontal="center" wrapText="1"/>
    </xf>
    <xf numFmtId="0" fontId="74" fillId="0" borderId="88" xfId="254" applyFont="1" applyBorder="1" applyAlignment="1">
      <alignment horizontal="center" vertical="center"/>
    </xf>
    <xf numFmtId="0" fontId="58" fillId="27" borderId="48" xfId="0" applyFont="1" applyFill="1" applyBorder="1" applyAlignment="1">
      <alignment horizontal="center" wrapText="1"/>
    </xf>
    <xf numFmtId="0" fontId="58" fillId="27" borderId="43" xfId="0" applyFont="1" applyFill="1" applyBorder="1" applyAlignment="1">
      <alignment horizontal="center" wrapText="1"/>
    </xf>
    <xf numFmtId="201" fontId="61" fillId="0" borderId="19" xfId="0" applyNumberFormat="1" applyFont="1" applyBorder="1" applyAlignment="1">
      <alignment horizontal="center" vertical="center"/>
    </xf>
    <xf numFmtId="201" fontId="61" fillId="0" borderId="23" xfId="0" applyNumberFormat="1" applyFont="1" applyBorder="1" applyAlignment="1">
      <alignment horizontal="center" vertical="center"/>
    </xf>
    <xf numFmtId="49" fontId="80" fillId="0" borderId="58" xfId="232" applyNumberFormat="1" applyFont="1" applyBorder="1" applyAlignment="1">
      <alignment horizontal="left" vertical="center" wrapText="1"/>
    </xf>
    <xf numFmtId="49" fontId="80" fillId="0" borderId="31" xfId="232" applyNumberFormat="1" applyFont="1" applyBorder="1" applyAlignment="1">
      <alignment horizontal="left" vertical="center" wrapText="1"/>
    </xf>
    <xf numFmtId="49" fontId="80" fillId="0" borderId="28" xfId="232" applyNumberFormat="1" applyFont="1" applyBorder="1" applyAlignment="1">
      <alignment horizontal="left" vertical="center" wrapText="1"/>
    </xf>
    <xf numFmtId="165" fontId="61" fillId="0" borderId="58" xfId="0" applyNumberFormat="1" applyFont="1" applyBorder="1" applyAlignment="1">
      <alignment horizontal="center" vertical="center"/>
    </xf>
    <xf numFmtId="165" fontId="61" fillId="0" borderId="28" xfId="0" applyNumberFormat="1" applyFont="1" applyBorder="1" applyAlignment="1">
      <alignment horizontal="center" vertical="center"/>
    </xf>
    <xf numFmtId="176" fontId="61" fillId="0" borderId="58" xfId="0" applyNumberFormat="1" applyFont="1" applyBorder="1" applyAlignment="1">
      <alignment horizontal="right"/>
    </xf>
    <xf numFmtId="176" fontId="61" fillId="0" borderId="28" xfId="0" applyNumberFormat="1" applyFont="1" applyBorder="1" applyAlignment="1">
      <alignment horizontal="right"/>
    </xf>
    <xf numFmtId="0" fontId="61" fillId="0" borderId="19" xfId="258" applyFont="1" applyBorder="1" applyAlignment="1">
      <alignment horizontal="center" vertical="center" wrapText="1"/>
    </xf>
    <xf numFmtId="0" fontId="61" fillId="0" borderId="22" xfId="258" applyFont="1" applyBorder="1" applyAlignment="1">
      <alignment horizontal="center" vertical="center" wrapText="1"/>
    </xf>
    <xf numFmtId="0" fontId="61" fillId="0" borderId="23" xfId="258" applyFont="1" applyBorder="1" applyAlignment="1">
      <alignment horizontal="center" vertical="center" wrapText="1"/>
    </xf>
    <xf numFmtId="0" fontId="91" fillId="0" borderId="0" xfId="0" applyFont="1" applyAlignment="1">
      <alignment horizontal="left" wrapText="1"/>
    </xf>
    <xf numFmtId="0" fontId="59" fillId="0" borderId="0" xfId="81" applyFont="1" applyAlignment="1">
      <alignment horizontal="center" vertical="center"/>
    </xf>
    <xf numFmtId="0" fontId="62" fillId="0" borderId="0" xfId="0" applyFont="1" applyAlignment="1">
      <alignment horizontal="center"/>
    </xf>
    <xf numFmtId="0" fontId="62" fillId="0" borderId="79" xfId="0" applyFont="1" applyBorder="1" applyAlignment="1">
      <alignment horizontal="center"/>
    </xf>
    <xf numFmtId="0" fontId="88" fillId="0" borderId="11" xfId="0" applyFont="1" applyBorder="1" applyAlignment="1">
      <alignment horizontal="center"/>
    </xf>
    <xf numFmtId="0" fontId="88" fillId="0" borderId="0" xfId="0" applyFont="1" applyAlignment="1">
      <alignment horizontal="center"/>
    </xf>
    <xf numFmtId="0" fontId="62" fillId="0" borderId="62" xfId="0" applyFont="1" applyBorder="1" applyAlignment="1">
      <alignment horizontal="left" vertical="center" wrapText="1"/>
    </xf>
    <xf numFmtId="0" fontId="62" fillId="0" borderId="82" xfId="0" applyFont="1" applyBorder="1" applyAlignment="1">
      <alignment horizontal="left" vertical="center" wrapText="1"/>
    </xf>
    <xf numFmtId="0" fontId="62" fillId="0" borderId="61" xfId="0" applyFont="1" applyBorder="1" applyAlignment="1">
      <alignment horizontal="left" vertical="center" wrapText="1"/>
    </xf>
    <xf numFmtId="0" fontId="62" fillId="0" borderId="64" xfId="0" applyFont="1" applyBorder="1" applyAlignment="1">
      <alignment horizontal="left" vertical="center" wrapText="1"/>
    </xf>
    <xf numFmtId="0" fontId="62" fillId="0" borderId="52" xfId="0" applyFont="1" applyBorder="1" applyAlignment="1">
      <alignment horizontal="left" vertical="center" wrapText="1"/>
    </xf>
    <xf numFmtId="0" fontId="62" fillId="0" borderId="63" xfId="0" applyFont="1" applyBorder="1" applyAlignment="1">
      <alignment horizontal="left" vertical="center" wrapText="1"/>
    </xf>
    <xf numFmtId="0" fontId="87" fillId="0" borderId="0" xfId="0" applyFont="1" applyAlignment="1">
      <alignment horizontal="center"/>
    </xf>
    <xf numFmtId="0" fontId="87" fillId="0" borderId="52" xfId="0" applyFont="1" applyBorder="1" applyAlignment="1">
      <alignment horizontal="center"/>
    </xf>
    <xf numFmtId="0" fontId="69" fillId="0" borderId="0" xfId="81" applyFont="1" applyAlignment="1">
      <alignment horizontal="center" vertical="center"/>
    </xf>
    <xf numFmtId="0" fontId="63" fillId="0" borderId="82" xfId="0" applyFont="1" applyBorder="1" applyAlignment="1">
      <alignment horizontal="center"/>
    </xf>
    <xf numFmtId="0" fontId="64" fillId="30" borderId="37" xfId="0" applyFont="1" applyFill="1" applyBorder="1" applyAlignment="1">
      <alignment horizontal="center" vertical="center" wrapText="1"/>
    </xf>
    <xf numFmtId="0" fontId="64" fillId="30" borderId="39" xfId="0" applyFont="1" applyFill="1" applyBorder="1" applyAlignment="1">
      <alignment horizontal="center" vertical="center" wrapText="1"/>
    </xf>
    <xf numFmtId="0" fontId="64" fillId="30" borderId="40" xfId="0" applyFont="1" applyFill="1" applyBorder="1" applyAlignment="1">
      <alignment horizontal="center" vertical="center" wrapText="1"/>
    </xf>
    <xf numFmtId="0" fontId="69" fillId="0" borderId="49" xfId="0" applyFont="1" applyBorder="1" applyAlignment="1">
      <alignment horizontal="center" vertical="center"/>
    </xf>
    <xf numFmtId="0" fontId="69" fillId="0" borderId="80" xfId="0" applyFont="1" applyBorder="1" applyAlignment="1">
      <alignment horizontal="center" vertical="center"/>
    </xf>
    <xf numFmtId="0" fontId="69" fillId="0" borderId="81" xfId="0" applyFont="1" applyBorder="1" applyAlignment="1">
      <alignment horizontal="center" vertical="center"/>
    </xf>
    <xf numFmtId="3" fontId="70" fillId="30" borderId="37" xfId="0" applyNumberFormat="1" applyFont="1" applyFill="1" applyBorder="1" applyAlignment="1">
      <alignment horizontal="center" vertical="center" wrapText="1"/>
    </xf>
    <xf numFmtId="3" fontId="70" fillId="30" borderId="39" xfId="0" applyNumberFormat="1" applyFont="1" applyFill="1" applyBorder="1" applyAlignment="1">
      <alignment horizontal="center" vertical="center" wrapText="1"/>
    </xf>
    <xf numFmtId="3" fontId="70" fillId="30" borderId="40" xfId="0" applyNumberFormat="1" applyFont="1" applyFill="1" applyBorder="1" applyAlignment="1">
      <alignment horizontal="center" vertical="center" wrapText="1"/>
    </xf>
    <xf numFmtId="0" fontId="69" fillId="0" borderId="48" xfId="0" applyFont="1" applyBorder="1" applyAlignment="1">
      <alignment horizontal="center" vertical="center"/>
    </xf>
    <xf numFmtId="0" fontId="69" fillId="0" borderId="25" xfId="0" applyFont="1" applyBorder="1" applyAlignment="1">
      <alignment horizontal="center" vertical="center"/>
    </xf>
    <xf numFmtId="0" fontId="62" fillId="0" borderId="59" xfId="0" applyFont="1" applyBorder="1" applyAlignment="1">
      <alignment horizontal="center" vertical="center"/>
    </xf>
    <xf numFmtId="0" fontId="62" fillId="0" borderId="82" xfId="0" applyFont="1" applyBorder="1" applyAlignment="1">
      <alignment horizontal="center" vertical="center"/>
    </xf>
    <xf numFmtId="0" fontId="62" fillId="0" borderId="61" xfId="0" applyFont="1" applyBorder="1" applyAlignment="1">
      <alignment horizontal="center" vertical="center"/>
    </xf>
    <xf numFmtId="0" fontId="62" fillId="0" borderId="11" xfId="0" applyFont="1" applyBorder="1" applyAlignment="1">
      <alignment horizontal="center" vertical="center"/>
    </xf>
    <xf numFmtId="0" fontId="62" fillId="0" borderId="0" xfId="0" applyFont="1" applyAlignment="1">
      <alignment horizontal="center" vertical="center"/>
    </xf>
    <xf numFmtId="0" fontId="62" fillId="0" borderId="41" xfId="0" applyFont="1" applyBorder="1" applyAlignment="1">
      <alignment horizontal="center" vertical="center"/>
    </xf>
    <xf numFmtId="0" fontId="62" fillId="0" borderId="13" xfId="0" applyFont="1" applyBorder="1" applyAlignment="1">
      <alignment horizontal="center" vertical="center"/>
    </xf>
    <xf numFmtId="0" fontId="62" fillId="0" borderId="79" xfId="0" applyFont="1" applyBorder="1" applyAlignment="1">
      <alignment horizontal="center" vertical="center"/>
    </xf>
    <xf numFmtId="0" fontId="69" fillId="0" borderId="37" xfId="0" applyFont="1" applyBorder="1" applyAlignment="1">
      <alignment horizontal="center" vertical="center"/>
    </xf>
    <xf numFmtId="0" fontId="69" fillId="0" borderId="39" xfId="0" applyFont="1" applyBorder="1" applyAlignment="1">
      <alignment horizontal="center" vertical="center"/>
    </xf>
    <xf numFmtId="0" fontId="69" fillId="0" borderId="40" xfId="0" applyFont="1" applyBorder="1" applyAlignment="1">
      <alignment horizontal="center" vertical="center"/>
    </xf>
    <xf numFmtId="0" fontId="62" fillId="0" borderId="32" xfId="0" applyFont="1" applyBorder="1" applyAlignment="1">
      <alignment horizontal="center" vertical="center"/>
    </xf>
    <xf numFmtId="0" fontId="62" fillId="0" borderId="29" xfId="0" applyFont="1" applyBorder="1" applyAlignment="1">
      <alignment horizontal="center" vertical="center"/>
    </xf>
    <xf numFmtId="0" fontId="62" fillId="0" borderId="42" xfId="0" applyFont="1" applyBorder="1" applyAlignment="1">
      <alignment horizontal="center" vertical="center"/>
    </xf>
    <xf numFmtId="0" fontId="62" fillId="0" borderId="33" xfId="0" applyFont="1" applyBorder="1" applyAlignment="1">
      <alignment horizontal="center" vertical="center"/>
    </xf>
    <xf numFmtId="0" fontId="62" fillId="0" borderId="18" xfId="0" applyFont="1" applyBorder="1" applyAlignment="1">
      <alignment horizontal="center" vertical="center"/>
    </xf>
    <xf numFmtId="0" fontId="62" fillId="0" borderId="19" xfId="0" applyFont="1" applyBorder="1" applyAlignment="1">
      <alignment horizontal="center" vertical="center"/>
    </xf>
    <xf numFmtId="0" fontId="62" fillId="0" borderId="44" xfId="0" applyFont="1" applyBorder="1" applyAlignment="1">
      <alignment horizontal="center" vertical="center"/>
    </xf>
    <xf numFmtId="0" fontId="62" fillId="0" borderId="20" xfId="0" applyFont="1" applyBorder="1" applyAlignment="1">
      <alignment horizontal="center" vertical="center"/>
    </xf>
    <xf numFmtId="0" fontId="63" fillId="0" borderId="56" xfId="257" applyFont="1" applyBorder="1" applyAlignment="1">
      <alignment horizontal="center" vertical="center" wrapText="1"/>
    </xf>
    <xf numFmtId="0" fontId="63" fillId="0" borderId="55" xfId="257" applyFont="1" applyBorder="1" applyAlignment="1">
      <alignment horizontal="center" vertical="center" wrapText="1"/>
    </xf>
    <xf numFmtId="0" fontId="63" fillId="0" borderId="54" xfId="257" applyFont="1" applyBorder="1" applyAlignment="1">
      <alignment horizontal="center" vertical="center" wrapText="1"/>
    </xf>
    <xf numFmtId="0" fontId="63" fillId="0" borderId="13" xfId="257" applyFont="1" applyBorder="1" applyAlignment="1">
      <alignment horizontal="center" vertical="center" wrapText="1"/>
    </xf>
    <xf numFmtId="0" fontId="63" fillId="0" borderId="79" xfId="257" applyFont="1" applyBorder="1" applyAlignment="1">
      <alignment horizontal="center" vertical="center" wrapText="1"/>
    </xf>
    <xf numFmtId="0" fontId="63" fillId="0" borderId="15" xfId="257" applyFont="1" applyBorder="1" applyAlignment="1">
      <alignment horizontal="center" vertical="center" wrapText="1"/>
    </xf>
    <xf numFmtId="0" fontId="62" fillId="28" borderId="37" xfId="0" applyFont="1" applyFill="1" applyBorder="1" applyAlignment="1">
      <alignment horizontal="center" vertical="center"/>
    </xf>
    <xf numFmtId="0" fontId="62" fillId="28" borderId="39" xfId="0" applyFont="1" applyFill="1" applyBorder="1" applyAlignment="1">
      <alignment horizontal="center" vertical="center"/>
    </xf>
    <xf numFmtId="0" fontId="62" fillId="28" borderId="40" xfId="0" applyFont="1" applyFill="1" applyBorder="1" applyAlignment="1">
      <alignment horizontal="center" vertical="center"/>
    </xf>
    <xf numFmtId="0" fontId="69" fillId="0" borderId="37" xfId="0" applyFont="1" applyBorder="1" applyAlignment="1">
      <alignment horizontal="center" vertical="center" wrapText="1"/>
    </xf>
    <xf numFmtId="0" fontId="69" fillId="0" borderId="39" xfId="0" applyFont="1" applyBorder="1" applyAlignment="1">
      <alignment horizontal="center" vertical="center" wrapText="1"/>
    </xf>
    <xf numFmtId="0" fontId="69" fillId="0" borderId="40" xfId="0" applyFont="1" applyBorder="1" applyAlignment="1">
      <alignment horizontal="center" vertical="center" wrapText="1"/>
    </xf>
    <xf numFmtId="0" fontId="62" fillId="0" borderId="62" xfId="0" applyFont="1" applyBorder="1" applyAlignment="1">
      <alignment horizontal="center" vertical="center" wrapText="1"/>
    </xf>
    <xf numFmtId="0" fontId="62" fillId="0" borderId="88" xfId="0" applyFont="1" applyBorder="1" applyAlignment="1">
      <alignment horizontal="center" vertical="center" wrapText="1"/>
    </xf>
    <xf numFmtId="0" fontId="62" fillId="0" borderId="61" xfId="0" applyFont="1" applyBorder="1" applyAlignment="1">
      <alignment horizontal="center" vertical="center" wrapText="1"/>
    </xf>
    <xf numFmtId="0" fontId="62" fillId="0" borderId="71" xfId="0" applyFont="1" applyBorder="1" applyAlignment="1">
      <alignment horizontal="center" vertical="center" wrapText="1"/>
    </xf>
    <xf numFmtId="0" fontId="62" fillId="0" borderId="0" xfId="0" applyFont="1" applyAlignment="1">
      <alignment horizontal="center" vertical="center" wrapText="1"/>
    </xf>
    <xf numFmtId="0" fontId="62" fillId="0" borderId="41" xfId="0" applyFont="1" applyBorder="1" applyAlignment="1">
      <alignment horizontal="center" vertical="center" wrapText="1"/>
    </xf>
    <xf numFmtId="0" fontId="62" fillId="0" borderId="64" xfId="0" applyFont="1" applyBorder="1" applyAlignment="1">
      <alignment horizontal="center" vertical="center" wrapText="1"/>
    </xf>
    <xf numFmtId="0" fontId="62" fillId="0" borderId="52" xfId="0" applyFont="1" applyBorder="1" applyAlignment="1">
      <alignment horizontal="center" vertical="center" wrapText="1"/>
    </xf>
    <xf numFmtId="0" fontId="62" fillId="0" borderId="63" xfId="0" applyFont="1" applyBorder="1" applyAlignment="1">
      <alignment horizontal="center" vertical="center" wrapText="1"/>
    </xf>
    <xf numFmtId="0" fontId="62" fillId="0" borderId="89" xfId="0" applyFont="1" applyBorder="1" applyAlignment="1">
      <alignment horizontal="center" vertical="center" wrapText="1"/>
    </xf>
    <xf numFmtId="0" fontId="62" fillId="0" borderId="79" xfId="0" applyFont="1" applyBorder="1" applyAlignment="1">
      <alignment horizontal="center" vertical="center" wrapText="1"/>
    </xf>
    <xf numFmtId="0" fontId="62" fillId="0" borderId="24" xfId="0" applyFont="1" applyBorder="1" applyAlignment="1">
      <alignment horizontal="center" vertical="center" wrapText="1"/>
    </xf>
    <xf numFmtId="0" fontId="63" fillId="0" borderId="88" xfId="0" applyFont="1" applyBorder="1" applyAlignment="1">
      <alignment horizontal="center"/>
    </xf>
    <xf numFmtId="0" fontId="62" fillId="0" borderId="88" xfId="0" applyFont="1" applyBorder="1" applyAlignment="1">
      <alignment horizontal="center" vertical="center"/>
    </xf>
    <xf numFmtId="0" fontId="62" fillId="0" borderId="88" xfId="0" applyFont="1" applyBorder="1" applyAlignment="1">
      <alignment horizontal="left" vertical="center" wrapText="1"/>
    </xf>
    <xf numFmtId="0" fontId="39" fillId="0" borderId="0" xfId="81" applyFont="1" applyAlignment="1">
      <alignment horizontal="center" vertical="center"/>
    </xf>
    <xf numFmtId="0" fontId="48" fillId="0" borderId="82" xfId="0" applyFont="1" applyBorder="1" applyAlignment="1">
      <alignment horizontal="center"/>
    </xf>
    <xf numFmtId="0" fontId="6" fillId="0" borderId="0" xfId="81" applyFont="1" applyAlignment="1">
      <alignment horizontal="center" vertical="center"/>
    </xf>
    <xf numFmtId="0" fontId="47" fillId="0" borderId="0" xfId="0" applyFont="1" applyAlignment="1">
      <alignment horizontal="center"/>
    </xf>
    <xf numFmtId="0" fontId="47" fillId="0" borderId="79" xfId="0" applyFont="1" applyBorder="1" applyAlignment="1">
      <alignment horizontal="center"/>
    </xf>
    <xf numFmtId="0" fontId="49" fillId="0" borderId="32" xfId="0" applyFont="1" applyBorder="1" applyAlignment="1">
      <alignment horizontal="center" vertical="center"/>
    </xf>
    <xf numFmtId="0" fontId="49" fillId="0" borderId="29" xfId="0" applyFont="1" applyBorder="1" applyAlignment="1">
      <alignment horizontal="center" vertical="center"/>
    </xf>
    <xf numFmtId="0" fontId="49" fillId="0" borderId="42" xfId="0" applyFont="1" applyBorder="1" applyAlignment="1">
      <alignment horizontal="center" vertical="center"/>
    </xf>
    <xf numFmtId="0" fontId="49" fillId="0" borderId="33" xfId="0" applyFont="1" applyBorder="1" applyAlignment="1">
      <alignment horizontal="center" vertical="center"/>
    </xf>
    <xf numFmtId="0" fontId="49" fillId="0" borderId="18" xfId="0" applyFont="1" applyBorder="1" applyAlignment="1">
      <alignment horizontal="center" vertical="center"/>
    </xf>
    <xf numFmtId="0" fontId="49" fillId="0" borderId="19" xfId="0" applyFont="1" applyBorder="1" applyAlignment="1">
      <alignment horizontal="center" vertical="center"/>
    </xf>
    <xf numFmtId="0" fontId="49" fillId="0" borderId="44" xfId="0" applyFont="1" applyBorder="1" applyAlignment="1">
      <alignment horizontal="center" vertical="center"/>
    </xf>
    <xf numFmtId="0" fontId="49" fillId="0" borderId="20" xfId="0" applyFont="1" applyBorder="1" applyAlignment="1">
      <alignment horizontal="center" vertical="center"/>
    </xf>
    <xf numFmtId="0" fontId="50" fillId="0" borderId="56" xfId="257" applyFont="1" applyBorder="1" applyAlignment="1">
      <alignment horizontal="center" vertical="center" wrapText="1"/>
    </xf>
    <xf numFmtId="0" fontId="50" fillId="0" borderId="55" xfId="257" applyFont="1" applyBorder="1" applyAlignment="1">
      <alignment horizontal="center" vertical="center" wrapText="1"/>
    </xf>
    <xf numFmtId="0" fontId="50" fillId="0" borderId="54" xfId="257" applyFont="1" applyBorder="1" applyAlignment="1">
      <alignment horizontal="center" vertical="center" wrapText="1"/>
    </xf>
    <xf numFmtId="0" fontId="50" fillId="0" borderId="13" xfId="257" applyFont="1" applyBorder="1" applyAlignment="1">
      <alignment horizontal="center" vertical="center" wrapText="1"/>
    </xf>
    <xf numFmtId="0" fontId="50" fillId="0" borderId="79" xfId="257" applyFont="1" applyBorder="1" applyAlignment="1">
      <alignment horizontal="center" vertical="center" wrapText="1"/>
    </xf>
    <xf numFmtId="0" fontId="50" fillId="0" borderId="15" xfId="257" applyFont="1" applyBorder="1" applyAlignment="1">
      <alignment horizontal="center" vertical="center" wrapText="1"/>
    </xf>
    <xf numFmtId="0" fontId="49" fillId="28" borderId="37" xfId="0" applyFont="1" applyFill="1" applyBorder="1" applyAlignment="1">
      <alignment horizontal="center" vertical="center"/>
    </xf>
    <xf numFmtId="0" fontId="49" fillId="28" borderId="39" xfId="0" applyFont="1" applyFill="1" applyBorder="1" applyAlignment="1">
      <alignment horizontal="center" vertical="center"/>
    </xf>
    <xf numFmtId="0" fontId="49" fillId="28" borderId="40" xfId="0" applyFont="1" applyFill="1" applyBorder="1" applyAlignment="1">
      <alignment horizontal="center" vertical="center"/>
    </xf>
    <xf numFmtId="0" fontId="51" fillId="0" borderId="37" xfId="0" applyFont="1" applyBorder="1" applyAlignment="1">
      <alignment horizontal="center" vertical="center" wrapText="1"/>
    </xf>
    <xf numFmtId="0" fontId="51" fillId="0" borderId="39" xfId="0" applyFont="1" applyBorder="1" applyAlignment="1">
      <alignment horizontal="center" vertical="center" wrapText="1"/>
    </xf>
    <xf numFmtId="0" fontId="51" fillId="0" borderId="40" xfId="0" applyFont="1" applyBorder="1" applyAlignment="1">
      <alignment horizontal="center" vertical="center" wrapText="1"/>
    </xf>
    <xf numFmtId="0" fontId="56" fillId="0" borderId="11" xfId="0" applyFont="1" applyBorder="1" applyAlignment="1">
      <alignment horizontal="center"/>
    </xf>
    <xf numFmtId="0" fontId="56" fillId="0" borderId="0" xfId="0" applyFont="1" applyAlignment="1">
      <alignment horizontal="center"/>
    </xf>
    <xf numFmtId="0" fontId="49" fillId="0" borderId="62" xfId="0" applyFont="1" applyBorder="1" applyAlignment="1">
      <alignment horizontal="left" vertical="center" wrapText="1"/>
    </xf>
    <xf numFmtId="0" fontId="49" fillId="0" borderId="82" xfId="0" applyFont="1" applyBorder="1" applyAlignment="1">
      <alignment horizontal="left" vertical="center" wrapText="1"/>
    </xf>
    <xf numFmtId="0" fontId="49" fillId="0" borderId="61" xfId="0" applyFont="1" applyBorder="1" applyAlignment="1">
      <alignment horizontal="left" vertical="center" wrapText="1"/>
    </xf>
    <xf numFmtId="0" fontId="49" fillId="0" borderId="64" xfId="0" applyFont="1" applyBorder="1" applyAlignment="1">
      <alignment horizontal="left" vertical="center" wrapText="1"/>
    </xf>
    <xf numFmtId="0" fontId="49" fillId="0" borderId="52" xfId="0" applyFont="1" applyBorder="1" applyAlignment="1">
      <alignment horizontal="left" vertical="center" wrapText="1"/>
    </xf>
    <xf numFmtId="0" fontId="49" fillId="0" borderId="63" xfId="0" applyFont="1" applyBorder="1" applyAlignment="1">
      <alignment horizontal="left" vertical="center" wrapText="1"/>
    </xf>
    <xf numFmtId="0" fontId="55" fillId="0" borderId="0" xfId="0" applyFont="1" applyAlignment="1">
      <alignment horizontal="center"/>
    </xf>
    <xf numFmtId="0" fontId="55" fillId="0" borderId="52" xfId="0" applyFont="1" applyBorder="1" applyAlignment="1">
      <alignment horizontal="center"/>
    </xf>
    <xf numFmtId="0" fontId="52" fillId="30" borderId="37" xfId="0" applyFont="1" applyFill="1" applyBorder="1" applyAlignment="1">
      <alignment horizontal="center" vertical="center" wrapText="1"/>
    </xf>
    <xf numFmtId="0" fontId="52" fillId="30" borderId="39" xfId="0" applyFont="1" applyFill="1" applyBorder="1" applyAlignment="1">
      <alignment horizontal="center" vertical="center" wrapText="1"/>
    </xf>
    <xf numFmtId="0" fontId="52" fillId="30" borderId="40" xfId="0" applyFont="1" applyFill="1" applyBorder="1" applyAlignment="1">
      <alignment horizontal="center" vertical="center" wrapText="1"/>
    </xf>
    <xf numFmtId="0" fontId="39" fillId="0" borderId="49" xfId="0" applyFont="1" applyBorder="1" applyAlignment="1">
      <alignment horizontal="center" vertical="center"/>
    </xf>
    <xf numFmtId="0" fontId="39" fillId="0" borderId="80" xfId="0" applyFont="1" applyBorder="1" applyAlignment="1">
      <alignment horizontal="center" vertical="center"/>
    </xf>
    <xf numFmtId="0" fontId="39" fillId="0" borderId="81" xfId="0" applyFont="1" applyBorder="1" applyAlignment="1">
      <alignment horizontal="center" vertical="center"/>
    </xf>
    <xf numFmtId="3" fontId="53" fillId="30" borderId="37" xfId="0" applyNumberFormat="1" applyFont="1" applyFill="1" applyBorder="1" applyAlignment="1">
      <alignment horizontal="center" vertical="center" wrapText="1"/>
    </xf>
    <xf numFmtId="3" fontId="53" fillId="30" borderId="39" xfId="0" applyNumberFormat="1" applyFont="1" applyFill="1" applyBorder="1" applyAlignment="1">
      <alignment horizontal="center" vertical="center" wrapText="1"/>
    </xf>
    <xf numFmtId="3" fontId="53" fillId="30" borderId="40" xfId="0" applyNumberFormat="1" applyFont="1" applyFill="1" applyBorder="1" applyAlignment="1">
      <alignment horizontal="center" vertical="center" wrapText="1"/>
    </xf>
    <xf numFmtId="0" fontId="39" fillId="0" borderId="48" xfId="0" applyFont="1" applyBorder="1" applyAlignment="1">
      <alignment horizontal="center" vertical="center"/>
    </xf>
    <xf numFmtId="0" fontId="39" fillId="0" borderId="25" xfId="0" applyFont="1" applyBorder="1" applyAlignment="1">
      <alignment horizontal="center" vertical="center"/>
    </xf>
    <xf numFmtId="0" fontId="49" fillId="0" borderId="59" xfId="0" applyFont="1" applyBorder="1" applyAlignment="1">
      <alignment horizontal="center" vertical="center"/>
    </xf>
    <xf numFmtId="0" fontId="49" fillId="0" borderId="82" xfId="0" applyFont="1" applyBorder="1" applyAlignment="1">
      <alignment horizontal="center" vertical="center"/>
    </xf>
    <xf numFmtId="0" fontId="49" fillId="0" borderId="61" xfId="0" applyFont="1" applyBorder="1" applyAlignment="1">
      <alignment horizontal="center" vertical="center"/>
    </xf>
    <xf numFmtId="0" fontId="49" fillId="0" borderId="11" xfId="0" applyFont="1" applyBorder="1" applyAlignment="1">
      <alignment horizontal="center" vertical="center"/>
    </xf>
    <xf numFmtId="0" fontId="49" fillId="0" borderId="0" xfId="0" applyFont="1" applyAlignment="1">
      <alignment horizontal="center" vertical="center"/>
    </xf>
    <xf numFmtId="0" fontId="49" fillId="0" borderId="41" xfId="0" applyFont="1" applyBorder="1" applyAlignment="1">
      <alignment horizontal="center" vertical="center"/>
    </xf>
    <xf numFmtId="0" fontId="49" fillId="0" borderId="13" xfId="0" applyFont="1" applyBorder="1" applyAlignment="1">
      <alignment horizontal="center" vertical="center"/>
    </xf>
    <xf numFmtId="0" fontId="49" fillId="0" borderId="79" xfId="0" applyFont="1" applyBorder="1" applyAlignment="1">
      <alignment horizontal="center" vertical="center"/>
    </xf>
    <xf numFmtId="0" fontId="39" fillId="0" borderId="37" xfId="0" applyFont="1" applyBorder="1" applyAlignment="1">
      <alignment horizontal="center" vertical="center"/>
    </xf>
    <xf numFmtId="0" fontId="39" fillId="0" borderId="39" xfId="0" applyFont="1" applyBorder="1" applyAlignment="1">
      <alignment horizontal="center" vertical="center"/>
    </xf>
    <xf numFmtId="0" fontId="39" fillId="0" borderId="40" xfId="0" applyFont="1" applyBorder="1" applyAlignment="1">
      <alignment horizontal="center" vertical="center"/>
    </xf>
    <xf numFmtId="0" fontId="57" fillId="0" borderId="62" xfId="0" applyFont="1" applyBorder="1" applyAlignment="1">
      <alignment horizontal="center" vertical="center" wrapText="1"/>
    </xf>
    <xf numFmtId="0" fontId="57" fillId="0" borderId="88" xfId="0" applyFont="1" applyBorder="1" applyAlignment="1">
      <alignment horizontal="center" vertical="center" wrapText="1"/>
    </xf>
    <xf numFmtId="0" fontId="57" fillId="0" borderId="61" xfId="0" applyFont="1" applyBorder="1" applyAlignment="1">
      <alignment horizontal="center" vertical="center" wrapText="1"/>
    </xf>
    <xf numFmtId="0" fontId="57" fillId="0" borderId="71" xfId="0" applyFont="1" applyBorder="1" applyAlignment="1">
      <alignment horizontal="center" vertical="center" wrapText="1"/>
    </xf>
    <xf numFmtId="0" fontId="57" fillId="0" borderId="0" xfId="0" applyFont="1" applyAlignment="1">
      <alignment horizontal="center" vertical="center" wrapText="1"/>
    </xf>
    <xf numFmtId="0" fontId="57" fillId="0" borderId="41" xfId="0" applyFont="1" applyBorder="1" applyAlignment="1">
      <alignment horizontal="center" vertical="center" wrapText="1"/>
    </xf>
    <xf numFmtId="0" fontId="57" fillId="0" borderId="89" xfId="0" applyFont="1" applyBorder="1" applyAlignment="1">
      <alignment horizontal="center" vertical="center" wrapText="1"/>
    </xf>
    <xf numFmtId="0" fontId="57" fillId="0" borderId="79" xfId="0" applyFont="1" applyBorder="1" applyAlignment="1">
      <alignment horizontal="center" vertical="center" wrapText="1"/>
    </xf>
    <xf numFmtId="0" fontId="57" fillId="0" borderId="24" xfId="0" applyFont="1" applyBorder="1" applyAlignment="1">
      <alignment horizontal="center" vertical="center" wrapText="1"/>
    </xf>
  </cellXfs>
  <cellStyles count="349">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2 2" xfId="266" xr:uid="{00000000-0005-0000-0000-000027000000}"/>
    <cellStyle name="Cálculo 3" xfId="154" xr:uid="{00000000-0005-0000-0000-000028000000}"/>
    <cellStyle name="Cálculo 3 2" xfId="341" xr:uid="{00000000-0005-0000-0000-000029000000}"/>
    <cellStyle name="Cancel" xfId="155" xr:uid="{00000000-0005-0000-0000-00002A000000}"/>
    <cellStyle name="Celda de comprobación 2" xfId="21" xr:uid="{00000000-0005-0000-0000-00002B000000}"/>
    <cellStyle name="Celda de comprobación 3" xfId="156" xr:uid="{00000000-0005-0000-0000-00002C000000}"/>
    <cellStyle name="Celda vinculada 2" xfId="22" xr:uid="{00000000-0005-0000-0000-00002D000000}"/>
    <cellStyle name="Celda vinculada 3" xfId="157" xr:uid="{00000000-0005-0000-0000-00002E000000}"/>
    <cellStyle name="CIENTOS" xfId="158" xr:uid="{00000000-0005-0000-0000-00002F000000}"/>
    <cellStyle name="CIENTOS 2" xfId="159" xr:uid="{00000000-0005-0000-0000-000030000000}"/>
    <cellStyle name="CIENTOS 2D" xfId="160" xr:uid="{00000000-0005-0000-0000-000031000000}"/>
    <cellStyle name="CIENTOS 2D 2" xfId="161" xr:uid="{00000000-0005-0000-0000-000032000000}"/>
    <cellStyle name="CIENTOS 2D_PRESUPUESTO FASE III ABR-2015 Rev3" xfId="162" xr:uid="{00000000-0005-0000-0000-000033000000}"/>
    <cellStyle name="CIENTOS 3D" xfId="163" xr:uid="{00000000-0005-0000-0000-000034000000}"/>
    <cellStyle name="CIENTOS 3D 2" xfId="164" xr:uid="{00000000-0005-0000-0000-000035000000}"/>
    <cellStyle name="CIENTOS 3D_PRESUPUESTO FASE III ABR-2015 Rev3" xfId="165" xr:uid="{00000000-0005-0000-0000-000036000000}"/>
    <cellStyle name="CIENTOS 4D" xfId="166" xr:uid="{00000000-0005-0000-0000-000037000000}"/>
    <cellStyle name="CIENTOS 4D 2" xfId="167" xr:uid="{00000000-0005-0000-0000-000038000000}"/>
    <cellStyle name="CIENTOS 4D_PRESUPUESTO FASE III ABR-2015 Rev3" xfId="168" xr:uid="{00000000-0005-0000-0000-000039000000}"/>
    <cellStyle name="CIENTOS_CantidadesGirardota" xfId="169" xr:uid="{00000000-0005-0000-0000-00003A000000}"/>
    <cellStyle name="Comma" xfId="170" xr:uid="{00000000-0005-0000-0000-00003B000000}"/>
    <cellStyle name="Comma0" xfId="171" xr:uid="{00000000-0005-0000-0000-00003C000000}"/>
    <cellStyle name="Currency" xfId="172" xr:uid="{00000000-0005-0000-0000-00003D000000}"/>
    <cellStyle name="Currency0" xfId="173" xr:uid="{00000000-0005-0000-0000-00003E000000}"/>
    <cellStyle name="Date" xfId="174" xr:uid="{00000000-0005-0000-0000-00003F000000}"/>
    <cellStyle name="Encabezado 4 2" xfId="23" xr:uid="{00000000-0005-0000-0000-000040000000}"/>
    <cellStyle name="Encabezado 4 3" xfId="175" xr:uid="{00000000-0005-0000-0000-000041000000}"/>
    <cellStyle name="Énfasis1 2" xfId="24" xr:uid="{00000000-0005-0000-0000-000042000000}"/>
    <cellStyle name="Énfasis1 3" xfId="176" xr:uid="{00000000-0005-0000-0000-000043000000}"/>
    <cellStyle name="Énfasis2 2" xfId="25" xr:uid="{00000000-0005-0000-0000-000044000000}"/>
    <cellStyle name="Énfasis2 3" xfId="177" xr:uid="{00000000-0005-0000-0000-000045000000}"/>
    <cellStyle name="Énfasis3 2" xfId="26" xr:uid="{00000000-0005-0000-0000-000046000000}"/>
    <cellStyle name="Énfasis3 3" xfId="178" xr:uid="{00000000-0005-0000-0000-000047000000}"/>
    <cellStyle name="Énfasis4 2" xfId="27" xr:uid="{00000000-0005-0000-0000-000048000000}"/>
    <cellStyle name="Énfasis4 3" xfId="179" xr:uid="{00000000-0005-0000-0000-000049000000}"/>
    <cellStyle name="Énfasis5 2" xfId="28" xr:uid="{00000000-0005-0000-0000-00004A000000}"/>
    <cellStyle name="Énfasis5 3" xfId="180" xr:uid="{00000000-0005-0000-0000-00004B000000}"/>
    <cellStyle name="Énfasis6 2" xfId="29" xr:uid="{00000000-0005-0000-0000-00004C000000}"/>
    <cellStyle name="Énfasis6 3" xfId="181" xr:uid="{00000000-0005-0000-0000-00004D000000}"/>
    <cellStyle name="Entrada 2" xfId="30" xr:uid="{00000000-0005-0000-0000-00004E000000}"/>
    <cellStyle name="Entrada 2 2" xfId="267" xr:uid="{00000000-0005-0000-0000-00004F000000}"/>
    <cellStyle name="Entrada 3" xfId="182" xr:uid="{00000000-0005-0000-0000-000050000000}"/>
    <cellStyle name="Entrada 3 2" xfId="342" xr:uid="{00000000-0005-0000-0000-000051000000}"/>
    <cellStyle name="Estilo 1" xfId="31" xr:uid="{00000000-0005-0000-0000-000052000000}"/>
    <cellStyle name="Euro" xfId="32" xr:uid="{00000000-0005-0000-0000-000053000000}"/>
    <cellStyle name="Euro 2" xfId="268" xr:uid="{00000000-0005-0000-0000-000054000000}"/>
    <cellStyle name="F2" xfId="183" xr:uid="{00000000-0005-0000-0000-000055000000}"/>
    <cellStyle name="F3" xfId="184" xr:uid="{00000000-0005-0000-0000-000056000000}"/>
    <cellStyle name="F4" xfId="185" xr:uid="{00000000-0005-0000-0000-000057000000}"/>
    <cellStyle name="F5" xfId="186" xr:uid="{00000000-0005-0000-0000-000058000000}"/>
    <cellStyle name="F6" xfId="187" xr:uid="{00000000-0005-0000-0000-000059000000}"/>
    <cellStyle name="F7" xfId="188" xr:uid="{00000000-0005-0000-0000-00005A000000}"/>
    <cellStyle name="F8" xfId="189" xr:uid="{00000000-0005-0000-0000-00005B000000}"/>
    <cellStyle name="Fixed" xfId="190" xr:uid="{00000000-0005-0000-0000-00005C000000}"/>
    <cellStyle name="Heading 1" xfId="191" xr:uid="{00000000-0005-0000-0000-00005D000000}"/>
    <cellStyle name="Heading 2" xfId="192" xr:uid="{00000000-0005-0000-0000-00005E000000}"/>
    <cellStyle name="Heading1" xfId="193" xr:uid="{00000000-0005-0000-0000-00005F000000}"/>
    <cellStyle name="Heading2" xfId="194" xr:uid="{00000000-0005-0000-0000-000060000000}"/>
    <cellStyle name="Hipervínculo" xfId="255" builtinId="8"/>
    <cellStyle name="Incorrecto 2" xfId="33" xr:uid="{00000000-0005-0000-0000-000062000000}"/>
    <cellStyle name="Incorrecto 3" xfId="195" xr:uid="{00000000-0005-0000-0000-000063000000}"/>
    <cellStyle name="MILE DE MILLONES" xfId="196" xr:uid="{00000000-0005-0000-0000-000064000000}"/>
    <cellStyle name="MILE DE MILLONES 2" xfId="197" xr:uid="{00000000-0005-0000-0000-000065000000}"/>
    <cellStyle name="MILE DE MILLONES_PRESUPUESTO FASE III ABR-2015 Rev3" xfId="198" xr:uid="{00000000-0005-0000-0000-000066000000}"/>
    <cellStyle name="MILES" xfId="199" xr:uid="{00000000-0005-0000-0000-000067000000}"/>
    <cellStyle name="MILES 2" xfId="200" xr:uid="{00000000-0005-0000-0000-000068000000}"/>
    <cellStyle name="Millares" xfId="34" builtinId="3"/>
    <cellStyle name="Millares [2]" xfId="35" xr:uid="{00000000-0005-0000-0000-00006A000000}"/>
    <cellStyle name="Millares [2] 2" xfId="201" xr:uid="{00000000-0005-0000-0000-00006B000000}"/>
    <cellStyle name="Millares 10" xfId="36" xr:uid="{00000000-0005-0000-0000-00006C000000}"/>
    <cellStyle name="Millares 10 2" xfId="37" xr:uid="{00000000-0005-0000-0000-00006D000000}"/>
    <cellStyle name="Millares 10 2 2" xfId="270" xr:uid="{00000000-0005-0000-0000-00006E000000}"/>
    <cellStyle name="Millares 10 3" xfId="269" xr:uid="{00000000-0005-0000-0000-00006F000000}"/>
    <cellStyle name="Millares 11" xfId="38" xr:uid="{00000000-0005-0000-0000-000070000000}"/>
    <cellStyle name="Millares 11 2" xfId="202" xr:uid="{00000000-0005-0000-0000-000071000000}"/>
    <cellStyle name="Millares 11 2 2" xfId="343" xr:uid="{00000000-0005-0000-0000-000072000000}"/>
    <cellStyle name="Millares 11 3" xfId="271" xr:uid="{00000000-0005-0000-0000-000073000000}"/>
    <cellStyle name="Millares 12" xfId="125" xr:uid="{00000000-0005-0000-0000-000074000000}"/>
    <cellStyle name="Millares 12 2" xfId="336" xr:uid="{00000000-0005-0000-0000-000075000000}"/>
    <cellStyle name="Millares 13" xfId="133" xr:uid="{00000000-0005-0000-0000-000076000000}"/>
    <cellStyle name="Millares 13 2" xfId="340" xr:uid="{00000000-0005-0000-0000-000077000000}"/>
    <cellStyle name="Millares 14 2" xfId="262" xr:uid="{00000000-0005-0000-0000-000078000000}"/>
    <cellStyle name="Millares 2" xfId="39" xr:uid="{00000000-0005-0000-0000-000079000000}"/>
    <cellStyle name="Millares 2 2" xfId="40" xr:uid="{00000000-0005-0000-0000-00007A000000}"/>
    <cellStyle name="Millares 2 2 2" xfId="273" xr:uid="{00000000-0005-0000-0000-00007B000000}"/>
    <cellStyle name="Millares 2 3" xfId="41" xr:uid="{00000000-0005-0000-0000-00007C000000}"/>
    <cellStyle name="Millares 2 3 2" xfId="274" xr:uid="{00000000-0005-0000-0000-00007D000000}"/>
    <cellStyle name="Millares 2 4" xfId="203" xr:uid="{00000000-0005-0000-0000-00007E000000}"/>
    <cellStyle name="Millares 2 5" xfId="42" xr:uid="{00000000-0005-0000-0000-00007F000000}"/>
    <cellStyle name="Millares 2 5 2" xfId="275" xr:uid="{00000000-0005-0000-0000-000080000000}"/>
    <cellStyle name="Millares 2 6" xfId="272" xr:uid="{00000000-0005-0000-0000-000081000000}"/>
    <cellStyle name="Millares 2_APU´S_NO_PREVISTOS (1)" xfId="204" xr:uid="{00000000-0005-0000-0000-000082000000}"/>
    <cellStyle name="Millares 3" xfId="43" xr:uid="{00000000-0005-0000-0000-000083000000}"/>
    <cellStyle name="Millares 3 2" xfId="44" xr:uid="{00000000-0005-0000-0000-000084000000}"/>
    <cellStyle name="Millares 3 2 2" xfId="277" xr:uid="{00000000-0005-0000-0000-000085000000}"/>
    <cellStyle name="Millares 3 3" xfId="45" xr:uid="{00000000-0005-0000-0000-000086000000}"/>
    <cellStyle name="Millares 3 3 2" xfId="278" xr:uid="{00000000-0005-0000-0000-000087000000}"/>
    <cellStyle name="Millares 3 4" xfId="46" xr:uid="{00000000-0005-0000-0000-000088000000}"/>
    <cellStyle name="Millares 3 4 2" xfId="279" xr:uid="{00000000-0005-0000-0000-000089000000}"/>
    <cellStyle name="Millares 3 5" xfId="47" xr:uid="{00000000-0005-0000-0000-00008A000000}"/>
    <cellStyle name="Millares 3 5 2" xfId="280" xr:uid="{00000000-0005-0000-0000-00008B000000}"/>
    <cellStyle name="Millares 3 6" xfId="276" xr:uid="{00000000-0005-0000-0000-00008C000000}"/>
    <cellStyle name="Millares 4" xfId="48" xr:uid="{00000000-0005-0000-0000-00008D000000}"/>
    <cellStyle name="Millares 4 2" xfId="49" xr:uid="{00000000-0005-0000-0000-00008E000000}"/>
    <cellStyle name="Millares 4 2 2" xfId="282" xr:uid="{00000000-0005-0000-0000-00008F000000}"/>
    <cellStyle name="Millares 4 3" xfId="205" xr:uid="{00000000-0005-0000-0000-000090000000}"/>
    <cellStyle name="Millares 4 3 2" xfId="344" xr:uid="{00000000-0005-0000-0000-000091000000}"/>
    <cellStyle name="Millares 4 4" xfId="281" xr:uid="{00000000-0005-0000-0000-000092000000}"/>
    <cellStyle name="Millares 4_APU´S_NO_PREVISTOS (1)" xfId="206" xr:uid="{00000000-0005-0000-0000-000093000000}"/>
    <cellStyle name="Millares 5" xfId="50" xr:uid="{00000000-0005-0000-0000-000094000000}"/>
    <cellStyle name="Millares 5 2" xfId="207" xr:uid="{00000000-0005-0000-0000-000095000000}"/>
    <cellStyle name="Millares 5 2 2" xfId="345" xr:uid="{00000000-0005-0000-0000-000096000000}"/>
    <cellStyle name="Millares 5 3" xfId="283" xr:uid="{00000000-0005-0000-0000-000097000000}"/>
    <cellStyle name="Millares 6" xfId="51" xr:uid="{00000000-0005-0000-0000-000098000000}"/>
    <cellStyle name="Millares 6 2" xfId="52" xr:uid="{00000000-0005-0000-0000-000099000000}"/>
    <cellStyle name="Millares 6 2 2" xfId="285" xr:uid="{00000000-0005-0000-0000-00009A000000}"/>
    <cellStyle name="Millares 6 3" xfId="284" xr:uid="{00000000-0005-0000-0000-00009B000000}"/>
    <cellStyle name="Millares 7" xfId="53" xr:uid="{00000000-0005-0000-0000-00009C000000}"/>
    <cellStyle name="Millares 7 2" xfId="54" xr:uid="{00000000-0005-0000-0000-00009D000000}"/>
    <cellStyle name="Millares 7 2 2" xfId="55" xr:uid="{00000000-0005-0000-0000-00009E000000}"/>
    <cellStyle name="Millares 7 2 2 2" xfId="288" xr:uid="{00000000-0005-0000-0000-00009F000000}"/>
    <cellStyle name="Millares 7 2 3" xfId="287" xr:uid="{00000000-0005-0000-0000-0000A0000000}"/>
    <cellStyle name="Millares 7 3" xfId="286" xr:uid="{00000000-0005-0000-0000-0000A1000000}"/>
    <cellStyle name="Millares 8" xfId="56" xr:uid="{00000000-0005-0000-0000-0000A2000000}"/>
    <cellStyle name="Millares 8 2" xfId="57" xr:uid="{00000000-0005-0000-0000-0000A3000000}"/>
    <cellStyle name="Millares 8 2 2" xfId="290" xr:uid="{00000000-0005-0000-0000-0000A4000000}"/>
    <cellStyle name="Millares 8 3" xfId="289" xr:uid="{00000000-0005-0000-0000-0000A5000000}"/>
    <cellStyle name="Millares 9" xfId="58" xr:uid="{00000000-0005-0000-0000-0000A6000000}"/>
    <cellStyle name="Millares 9 2" xfId="59" xr:uid="{00000000-0005-0000-0000-0000A7000000}"/>
    <cellStyle name="Millares 9 2 2" xfId="292" xr:uid="{00000000-0005-0000-0000-0000A8000000}"/>
    <cellStyle name="Millares 9 3" xfId="291" xr:uid="{00000000-0005-0000-0000-0000A9000000}"/>
    <cellStyle name="Millares_FORMULARIO 4 - M-OFERENTE PPTA ECONOMICA" xfId="60" xr:uid="{00000000-0005-0000-0000-0000AA000000}"/>
    <cellStyle name="MILLONES" xfId="208" xr:uid="{00000000-0005-0000-0000-0000AB000000}"/>
    <cellStyle name="MILLONES 2" xfId="209" xr:uid="{00000000-0005-0000-0000-0000AC000000}"/>
    <cellStyle name="MILLONES_PRESUPUESTO FASE III ABR-2015 Rev3" xfId="210" xr:uid="{00000000-0005-0000-0000-0000AD000000}"/>
    <cellStyle name="Moneda" xfId="256" builtinId="4"/>
    <cellStyle name="Moneda [0] 2" xfId="264" xr:uid="{00000000-0005-0000-0000-0000AF000000}"/>
    <cellStyle name="Moneda 10 2" xfId="61" xr:uid="{00000000-0005-0000-0000-0000B0000000}"/>
    <cellStyle name="Moneda 2" xfId="62" xr:uid="{00000000-0005-0000-0000-0000B1000000}"/>
    <cellStyle name="Moneda 2 10" xfId="211" xr:uid="{00000000-0005-0000-0000-0000B2000000}"/>
    <cellStyle name="Moneda 2 11" xfId="212" xr:uid="{00000000-0005-0000-0000-0000B3000000}"/>
    <cellStyle name="Moneda 2 12" xfId="213" xr:uid="{00000000-0005-0000-0000-0000B4000000}"/>
    <cellStyle name="Moneda 2 13" xfId="293" xr:uid="{00000000-0005-0000-0000-0000B5000000}"/>
    <cellStyle name="Moneda 2 2" xfId="63" xr:uid="{00000000-0005-0000-0000-0000B6000000}"/>
    <cellStyle name="Moneda 2 2 2" xfId="64" xr:uid="{00000000-0005-0000-0000-0000B7000000}"/>
    <cellStyle name="Moneda 2 2 2 2" xfId="65" xr:uid="{00000000-0005-0000-0000-0000B8000000}"/>
    <cellStyle name="Moneda 2 2 2 2 2" xfId="129" xr:uid="{00000000-0005-0000-0000-0000B9000000}"/>
    <cellStyle name="Moneda 2 2 2 3" xfId="294" xr:uid="{00000000-0005-0000-0000-0000BA000000}"/>
    <cellStyle name="Moneda 2 2 3" xfId="66" xr:uid="{00000000-0005-0000-0000-0000BB000000}"/>
    <cellStyle name="Moneda 2 2 3 2" xfId="295" xr:uid="{00000000-0005-0000-0000-0000BC000000}"/>
    <cellStyle name="Moneda 2 2 4" xfId="67" xr:uid="{00000000-0005-0000-0000-0000BD000000}"/>
    <cellStyle name="Moneda 2 2 4 2" xfId="296" xr:uid="{00000000-0005-0000-0000-0000BE000000}"/>
    <cellStyle name="Moneda 2 2 5" xfId="68" xr:uid="{00000000-0005-0000-0000-0000BF000000}"/>
    <cellStyle name="Moneda 2 2 5 2" xfId="297" xr:uid="{00000000-0005-0000-0000-0000C0000000}"/>
    <cellStyle name="Moneda 2 2_APU´S_NO_PREVISTOS (1)" xfId="214" xr:uid="{00000000-0005-0000-0000-0000C1000000}"/>
    <cellStyle name="Moneda 2 3" xfId="69" xr:uid="{00000000-0005-0000-0000-0000C2000000}"/>
    <cellStyle name="Moneda 2 3 2" xfId="298" xr:uid="{00000000-0005-0000-0000-0000C3000000}"/>
    <cellStyle name="Moneda 2 4" xfId="215" xr:uid="{00000000-0005-0000-0000-0000C4000000}"/>
    <cellStyle name="Moneda 2 5" xfId="216" xr:uid="{00000000-0005-0000-0000-0000C5000000}"/>
    <cellStyle name="Moneda 2 6" xfId="217" xr:uid="{00000000-0005-0000-0000-0000C6000000}"/>
    <cellStyle name="Moneda 2 7" xfId="218" xr:uid="{00000000-0005-0000-0000-0000C7000000}"/>
    <cellStyle name="Moneda 2 8" xfId="219" xr:uid="{00000000-0005-0000-0000-0000C8000000}"/>
    <cellStyle name="Moneda 2 9" xfId="220" xr:uid="{00000000-0005-0000-0000-0000C9000000}"/>
    <cellStyle name="Moneda 2_APU´S_NO_PREVISTOS (1)" xfId="221" xr:uid="{00000000-0005-0000-0000-0000CA000000}"/>
    <cellStyle name="Moneda 3" xfId="70" xr:uid="{00000000-0005-0000-0000-0000CB000000}"/>
    <cellStyle name="Moneda 3 2" xfId="261" xr:uid="{00000000-0005-0000-0000-0000CC000000}"/>
    <cellStyle name="Moneda 3 3" xfId="299" xr:uid="{00000000-0005-0000-0000-0000CD000000}"/>
    <cellStyle name="Moneda 4" xfId="222" xr:uid="{00000000-0005-0000-0000-0000CE000000}"/>
    <cellStyle name="Monetario0" xfId="223" xr:uid="{00000000-0005-0000-0000-0000CF000000}"/>
    <cellStyle name="Neutral" xfId="71" builtinId="28" customBuiltin="1"/>
    <cellStyle name="Neutral 2" xfId="72" xr:uid="{00000000-0005-0000-0000-0000D1000000}"/>
    <cellStyle name="Neutral 3" xfId="224" xr:uid="{00000000-0005-0000-0000-0000D2000000}"/>
    <cellStyle name="No. punto" xfId="225" xr:uid="{00000000-0005-0000-0000-0000D3000000}"/>
    <cellStyle name="No. punto 2" xfId="226" xr:uid="{00000000-0005-0000-0000-0000D4000000}"/>
    <cellStyle name="Normal" xfId="0" builtinId="0"/>
    <cellStyle name="Normal 11 2" xfId="259" xr:uid="{00000000-0005-0000-0000-0000D6000000}"/>
    <cellStyle name="Normal 12 2" xfId="257" xr:uid="{00000000-0005-0000-0000-0000D7000000}"/>
    <cellStyle name="Normal 2" xfId="73" xr:uid="{00000000-0005-0000-0000-0000D8000000}"/>
    <cellStyle name="Normal 2 10" xfId="74" xr:uid="{00000000-0005-0000-0000-0000D9000000}"/>
    <cellStyle name="Normal 2 10 2" xfId="75" xr:uid="{00000000-0005-0000-0000-0000DA000000}"/>
    <cellStyle name="Normal 2 10 2 2" xfId="134" xr:uid="{00000000-0005-0000-0000-0000DB000000}"/>
    <cellStyle name="Normal 2 10 3" xfId="126" xr:uid="{00000000-0005-0000-0000-0000DC000000}"/>
    <cellStyle name="Normal 2 11" xfId="76" xr:uid="{00000000-0005-0000-0000-0000DD000000}"/>
    <cellStyle name="Normal 2 11 2" xfId="300" xr:uid="{00000000-0005-0000-0000-0000DE000000}"/>
    <cellStyle name="Normal 2 12" xfId="77" xr:uid="{00000000-0005-0000-0000-0000DF000000}"/>
    <cellStyle name="Normal 2 12 2" xfId="301" xr:uid="{00000000-0005-0000-0000-0000E0000000}"/>
    <cellStyle name="Normal 2 13" xfId="78" xr:uid="{00000000-0005-0000-0000-0000E1000000}"/>
    <cellStyle name="Normal 2 13 2" xfId="302" xr:uid="{00000000-0005-0000-0000-0000E2000000}"/>
    <cellStyle name="Normal 2 2" xfId="79" xr:uid="{00000000-0005-0000-0000-0000E3000000}"/>
    <cellStyle name="Normal 2 2 2" xfId="227" xr:uid="{00000000-0005-0000-0000-0000E4000000}"/>
    <cellStyle name="Normal 2 2 2 2" xfId="265" xr:uid="{00000000-0005-0000-0000-0000E5000000}"/>
    <cellStyle name="Normal 2 2 3" xfId="228" xr:uid="{00000000-0005-0000-0000-0000E6000000}"/>
    <cellStyle name="Normal 2 3" xfId="80" xr:uid="{00000000-0005-0000-0000-0000E7000000}"/>
    <cellStyle name="Normal 2 3 2" xfId="229" xr:uid="{00000000-0005-0000-0000-0000E8000000}"/>
    <cellStyle name="Normal 2 3 3" xfId="303" xr:uid="{00000000-0005-0000-0000-0000E9000000}"/>
    <cellStyle name="Normal 2 33" xfId="263" xr:uid="{00000000-0005-0000-0000-0000EA000000}"/>
    <cellStyle name="Normal 2 4" xfId="81" xr:uid="{00000000-0005-0000-0000-0000EB000000}"/>
    <cellStyle name="Normal 2 4 2" xfId="304" xr:uid="{00000000-0005-0000-0000-0000EC000000}"/>
    <cellStyle name="Normal 2 5" xfId="82" xr:uid="{00000000-0005-0000-0000-0000ED000000}"/>
    <cellStyle name="Normal 2 5 2" xfId="305" xr:uid="{00000000-0005-0000-0000-0000EE000000}"/>
    <cellStyle name="Normal 2 6" xfId="83" xr:uid="{00000000-0005-0000-0000-0000EF000000}"/>
    <cellStyle name="Normal 2 6 2" xfId="306" xr:uid="{00000000-0005-0000-0000-0000F0000000}"/>
    <cellStyle name="Normal 2 7" xfId="84" xr:uid="{00000000-0005-0000-0000-0000F1000000}"/>
    <cellStyle name="Normal 2 7 2" xfId="307" xr:uid="{00000000-0005-0000-0000-0000F2000000}"/>
    <cellStyle name="Normal 2 8" xfId="85" xr:uid="{00000000-0005-0000-0000-0000F3000000}"/>
    <cellStyle name="Normal 2 8 2" xfId="308" xr:uid="{00000000-0005-0000-0000-0000F4000000}"/>
    <cellStyle name="Normal 2 9" xfId="86" xr:uid="{00000000-0005-0000-0000-0000F5000000}"/>
    <cellStyle name="Normal 2 9 2" xfId="309" xr:uid="{00000000-0005-0000-0000-0000F6000000}"/>
    <cellStyle name="Normal 2_APU NO PREVISTOS MTTO" xfId="87" xr:uid="{00000000-0005-0000-0000-0000F7000000}"/>
    <cellStyle name="Normal 29" xfId="88" xr:uid="{00000000-0005-0000-0000-0000F8000000}"/>
    <cellStyle name="Normal 29 2" xfId="310" xr:uid="{00000000-0005-0000-0000-0000F9000000}"/>
    <cellStyle name="Normal 3" xfId="89" xr:uid="{00000000-0005-0000-0000-0000FA000000}"/>
    <cellStyle name="Normal 3 11" xfId="130" xr:uid="{00000000-0005-0000-0000-0000FB000000}"/>
    <cellStyle name="Normal 3 11 2" xfId="338" xr:uid="{00000000-0005-0000-0000-0000FC000000}"/>
    <cellStyle name="Normal 3 2" xfId="90" xr:uid="{00000000-0005-0000-0000-0000FD000000}"/>
    <cellStyle name="Normal 3 2 2" xfId="128" xr:uid="{00000000-0005-0000-0000-0000FE000000}"/>
    <cellStyle name="Normal 3 3" xfId="230" xr:uid="{00000000-0005-0000-0000-0000FF000000}"/>
    <cellStyle name="Normal 3 3 2" xfId="346" xr:uid="{00000000-0005-0000-0000-000000010000}"/>
    <cellStyle name="Normal 3 4" xfId="311" xr:uid="{00000000-0005-0000-0000-000001010000}"/>
    <cellStyle name="Normal 3_APU´S_NO_PREVISTOS (1)" xfId="231" xr:uid="{00000000-0005-0000-0000-000002010000}"/>
    <cellStyle name="Normal 4" xfId="91" xr:uid="{00000000-0005-0000-0000-000003010000}"/>
    <cellStyle name="Normal 4 2" xfId="92" xr:uid="{00000000-0005-0000-0000-000004010000}"/>
    <cellStyle name="Normal 4 2 2" xfId="232" xr:uid="{00000000-0005-0000-0000-000005010000}"/>
    <cellStyle name="Normal 5" xfId="132" xr:uid="{00000000-0005-0000-0000-000006010000}"/>
    <cellStyle name="Normal 5 2" xfId="339" xr:uid="{00000000-0005-0000-0000-000007010000}"/>
    <cellStyle name="Normal 6" xfId="233" xr:uid="{00000000-0005-0000-0000-000008010000}"/>
    <cellStyle name="Normal 6 2" xfId="234" xr:uid="{00000000-0005-0000-0000-000009010000}"/>
    <cellStyle name="Normal 7" xfId="235" xr:uid="{00000000-0005-0000-0000-00000A010000}"/>
    <cellStyle name="Normal 8" xfId="236" xr:uid="{00000000-0005-0000-0000-00000B010000}"/>
    <cellStyle name="Normal 9" xfId="237" xr:uid="{00000000-0005-0000-0000-00000C010000}"/>
    <cellStyle name="Normal 9 2" xfId="131" xr:uid="{00000000-0005-0000-0000-00000D010000}"/>
    <cellStyle name="Normal_APU ADICIONALES" xfId="258" xr:uid="{00000000-0005-0000-0000-00000E010000}"/>
    <cellStyle name="Normal_modelo ACTA OBRA y MODIFICACION" xfId="254" xr:uid="{00000000-0005-0000-0000-00000F010000}"/>
    <cellStyle name="Notas 2" xfId="93" xr:uid="{00000000-0005-0000-0000-000010010000}"/>
    <cellStyle name="Notas 2 2" xfId="312" xr:uid="{00000000-0005-0000-0000-000011010000}"/>
    <cellStyle name="Notas 3" xfId="238" xr:uid="{00000000-0005-0000-0000-000012010000}"/>
    <cellStyle name="Notas 3 2" xfId="347" xr:uid="{00000000-0005-0000-0000-000013010000}"/>
    <cellStyle name="Percent" xfId="239" xr:uid="{00000000-0005-0000-0000-000014010000}"/>
    <cellStyle name="Porcentaje" xfId="95" builtinId="5"/>
    <cellStyle name="Porcentaje 2" xfId="240" xr:uid="{00000000-0005-0000-0000-000016010000}"/>
    <cellStyle name="Porcentaje 3" xfId="94" xr:uid="{00000000-0005-0000-0000-000017010000}"/>
    <cellStyle name="Porcentaje 4" xfId="241" xr:uid="{00000000-0005-0000-0000-000018010000}"/>
    <cellStyle name="Porcentaje 5" xfId="242" xr:uid="{00000000-0005-0000-0000-000019010000}"/>
    <cellStyle name="Porcentaje 5 2" xfId="243" xr:uid="{00000000-0005-0000-0000-00001A010000}"/>
    <cellStyle name="Porcentaje 6" xfId="260" xr:uid="{00000000-0005-0000-0000-00001B010000}"/>
    <cellStyle name="Porcentual 2" xfId="96" xr:uid="{00000000-0005-0000-0000-00001C010000}"/>
    <cellStyle name="Porcentual 2 10" xfId="97" xr:uid="{00000000-0005-0000-0000-00001D010000}"/>
    <cellStyle name="Porcentual 2 10 2" xfId="98" xr:uid="{00000000-0005-0000-0000-00001E010000}"/>
    <cellStyle name="Porcentual 2 10 2 2" xfId="315" xr:uid="{00000000-0005-0000-0000-00001F010000}"/>
    <cellStyle name="Porcentual 2 10 3" xfId="314" xr:uid="{00000000-0005-0000-0000-000020010000}"/>
    <cellStyle name="Porcentual 2 11" xfId="99" xr:uid="{00000000-0005-0000-0000-000021010000}"/>
    <cellStyle name="Porcentual 2 11 2" xfId="316" xr:uid="{00000000-0005-0000-0000-000022010000}"/>
    <cellStyle name="Porcentual 2 12" xfId="100" xr:uid="{00000000-0005-0000-0000-000023010000}"/>
    <cellStyle name="Porcentual 2 12 2" xfId="317" xr:uid="{00000000-0005-0000-0000-000024010000}"/>
    <cellStyle name="Porcentual 2 13" xfId="313" xr:uid="{00000000-0005-0000-0000-000025010000}"/>
    <cellStyle name="Porcentual 2 2" xfId="101" xr:uid="{00000000-0005-0000-0000-000026010000}"/>
    <cellStyle name="Porcentual 2 2 2" xfId="318" xr:uid="{00000000-0005-0000-0000-000027010000}"/>
    <cellStyle name="Porcentual 2 3" xfId="102" xr:uid="{00000000-0005-0000-0000-000028010000}"/>
    <cellStyle name="Porcentual 2 3 2" xfId="319" xr:uid="{00000000-0005-0000-0000-000029010000}"/>
    <cellStyle name="Porcentual 2 4" xfId="103" xr:uid="{00000000-0005-0000-0000-00002A010000}"/>
    <cellStyle name="Porcentual 2 4 2" xfId="320" xr:uid="{00000000-0005-0000-0000-00002B010000}"/>
    <cellStyle name="Porcentual 2 5" xfId="104" xr:uid="{00000000-0005-0000-0000-00002C010000}"/>
    <cellStyle name="Porcentual 2 5 2" xfId="321" xr:uid="{00000000-0005-0000-0000-00002D010000}"/>
    <cellStyle name="Porcentual 2 6" xfId="105" xr:uid="{00000000-0005-0000-0000-00002E010000}"/>
    <cellStyle name="Porcentual 2 6 2" xfId="322" xr:uid="{00000000-0005-0000-0000-00002F010000}"/>
    <cellStyle name="Porcentual 2 7" xfId="106" xr:uid="{00000000-0005-0000-0000-000030010000}"/>
    <cellStyle name="Porcentual 2 7 2" xfId="323" xr:uid="{00000000-0005-0000-0000-000031010000}"/>
    <cellStyle name="Porcentual 2 8" xfId="107" xr:uid="{00000000-0005-0000-0000-000032010000}"/>
    <cellStyle name="Porcentual 2 8 2" xfId="324" xr:uid="{00000000-0005-0000-0000-000033010000}"/>
    <cellStyle name="Porcentual 2 9" xfId="108" xr:uid="{00000000-0005-0000-0000-000034010000}"/>
    <cellStyle name="Porcentual 2 9 2" xfId="325" xr:uid="{00000000-0005-0000-0000-000035010000}"/>
    <cellStyle name="Porcentual 3" xfId="109" xr:uid="{00000000-0005-0000-0000-000036010000}"/>
    <cellStyle name="Porcentual 3 2" xfId="326" xr:uid="{00000000-0005-0000-0000-000037010000}"/>
    <cellStyle name="Porcentual 4" xfId="110" xr:uid="{00000000-0005-0000-0000-000038010000}"/>
    <cellStyle name="Porcentual 4 2" xfId="111" xr:uid="{00000000-0005-0000-0000-000039010000}"/>
    <cellStyle name="Porcentual 4 2 2" xfId="328" xr:uid="{00000000-0005-0000-0000-00003A010000}"/>
    <cellStyle name="Porcentual 4 3" xfId="327" xr:uid="{00000000-0005-0000-0000-00003B010000}"/>
    <cellStyle name="Porcentual 5" xfId="112" xr:uid="{00000000-0005-0000-0000-00003C010000}"/>
    <cellStyle name="Porcentual 5 2" xfId="244" xr:uid="{00000000-0005-0000-0000-00003D010000}"/>
    <cellStyle name="Porcentual 5 3" xfId="329" xr:uid="{00000000-0005-0000-0000-00003E010000}"/>
    <cellStyle name="Porcentual 6" xfId="113" xr:uid="{00000000-0005-0000-0000-00003F010000}"/>
    <cellStyle name="Porcentual 6 2" xfId="114" xr:uid="{00000000-0005-0000-0000-000040010000}"/>
    <cellStyle name="Porcentual 6 2 2" xfId="331" xr:uid="{00000000-0005-0000-0000-000041010000}"/>
    <cellStyle name="Porcentual 6 3" xfId="330" xr:uid="{00000000-0005-0000-0000-000042010000}"/>
    <cellStyle name="Porcentual 7" xfId="115" xr:uid="{00000000-0005-0000-0000-000043010000}"/>
    <cellStyle name="Porcentual 7 2" xfId="332" xr:uid="{00000000-0005-0000-0000-000044010000}"/>
    <cellStyle name="Porcentual 8" xfId="127" xr:uid="{00000000-0005-0000-0000-000045010000}"/>
    <cellStyle name="Porcentual 8 2" xfId="337" xr:uid="{00000000-0005-0000-0000-000046010000}"/>
    <cellStyle name="resaltado" xfId="245" xr:uid="{00000000-0005-0000-0000-000047010000}"/>
    <cellStyle name="Salida 2" xfId="116" xr:uid="{00000000-0005-0000-0000-000048010000}"/>
    <cellStyle name="Salida 2 2" xfId="333" xr:uid="{00000000-0005-0000-0000-000049010000}"/>
    <cellStyle name="Salida 3" xfId="246" xr:uid="{00000000-0005-0000-0000-00004A010000}"/>
    <cellStyle name="Salida 3 2" xfId="348" xr:uid="{00000000-0005-0000-0000-00004B010000}"/>
    <cellStyle name="Texto de advertencia 2" xfId="117" xr:uid="{00000000-0005-0000-0000-00004C010000}"/>
    <cellStyle name="Texto de advertencia 3" xfId="247" xr:uid="{00000000-0005-0000-0000-00004D010000}"/>
    <cellStyle name="Texto explicativo 2" xfId="118" xr:uid="{00000000-0005-0000-0000-00004E010000}"/>
    <cellStyle name="Texto explicativo 3" xfId="248" xr:uid="{00000000-0005-0000-0000-00004F010000}"/>
    <cellStyle name="Título 1 2" xfId="119" xr:uid="{00000000-0005-0000-0000-000050010000}"/>
    <cellStyle name="Título 1 3" xfId="249" xr:uid="{00000000-0005-0000-0000-000051010000}"/>
    <cellStyle name="Título 2 2" xfId="120" xr:uid="{00000000-0005-0000-0000-000052010000}"/>
    <cellStyle name="Título 2 3" xfId="250" xr:uid="{00000000-0005-0000-0000-000053010000}"/>
    <cellStyle name="Título 3 2" xfId="121" xr:uid="{00000000-0005-0000-0000-000054010000}"/>
    <cellStyle name="Título 3 3" xfId="251" xr:uid="{00000000-0005-0000-0000-000055010000}"/>
    <cellStyle name="Título 4" xfId="122" xr:uid="{00000000-0005-0000-0000-000056010000}"/>
    <cellStyle name="Título 5" xfId="252" xr:uid="{00000000-0005-0000-0000-000057010000}"/>
    <cellStyle name="Total" xfId="123" builtinId="25" customBuiltin="1"/>
    <cellStyle name="Total 2" xfId="124" xr:uid="{00000000-0005-0000-0000-000059010000}"/>
    <cellStyle name="Total 2 2" xfId="335" xr:uid="{00000000-0005-0000-0000-00005A010000}"/>
    <cellStyle name="Total 3" xfId="253" xr:uid="{00000000-0005-0000-0000-00005B010000}"/>
    <cellStyle name="Total 4" xfId="334" xr:uid="{00000000-0005-0000-0000-00005C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63" Type="http://schemas.openxmlformats.org/officeDocument/2006/relationships/externalLink" Target="externalLinks/externalLink56.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59" Type="http://schemas.openxmlformats.org/officeDocument/2006/relationships/externalLink" Target="externalLinks/externalLink152.xml"/><Relationship Id="rId170" Type="http://schemas.openxmlformats.org/officeDocument/2006/relationships/externalLink" Target="externalLinks/externalLink163.xml"/><Relationship Id="rId191" Type="http://schemas.openxmlformats.org/officeDocument/2006/relationships/externalLink" Target="externalLinks/externalLink184.xml"/><Relationship Id="rId205" Type="http://schemas.openxmlformats.org/officeDocument/2006/relationships/externalLink" Target="externalLinks/externalLink198.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53" Type="http://schemas.openxmlformats.org/officeDocument/2006/relationships/externalLink" Target="externalLinks/externalLink46.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149" Type="http://schemas.openxmlformats.org/officeDocument/2006/relationships/externalLink" Target="externalLinks/externalLink142.xml"/><Relationship Id="rId5" Type="http://schemas.openxmlformats.org/officeDocument/2006/relationships/worksheet" Target="worksheets/sheet5.xml"/><Relationship Id="rId95" Type="http://schemas.openxmlformats.org/officeDocument/2006/relationships/externalLink" Target="externalLinks/externalLink88.xml"/><Relationship Id="rId160" Type="http://schemas.openxmlformats.org/officeDocument/2006/relationships/externalLink" Target="externalLinks/externalLink153.xml"/><Relationship Id="rId181" Type="http://schemas.openxmlformats.org/officeDocument/2006/relationships/externalLink" Target="externalLinks/externalLink174.xml"/><Relationship Id="rId216" Type="http://schemas.openxmlformats.org/officeDocument/2006/relationships/customXml" Target="../customXml/item2.xml"/><Relationship Id="rId22" Type="http://schemas.openxmlformats.org/officeDocument/2006/relationships/externalLink" Target="externalLinks/externalLink15.xml"/><Relationship Id="rId43" Type="http://schemas.openxmlformats.org/officeDocument/2006/relationships/externalLink" Target="externalLinks/externalLink36.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139" Type="http://schemas.openxmlformats.org/officeDocument/2006/relationships/externalLink" Target="externalLinks/externalLink132.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71" Type="http://schemas.openxmlformats.org/officeDocument/2006/relationships/externalLink" Target="externalLinks/externalLink164.xml"/><Relationship Id="rId192" Type="http://schemas.openxmlformats.org/officeDocument/2006/relationships/externalLink" Target="externalLinks/externalLink185.xml"/><Relationship Id="rId206" Type="http://schemas.openxmlformats.org/officeDocument/2006/relationships/externalLink" Target="externalLinks/externalLink199.xml"/><Relationship Id="rId12" Type="http://schemas.openxmlformats.org/officeDocument/2006/relationships/externalLink" Target="externalLinks/externalLink5.xml"/><Relationship Id="rId33" Type="http://schemas.openxmlformats.org/officeDocument/2006/relationships/externalLink" Target="externalLinks/externalLink26.xml"/><Relationship Id="rId108" Type="http://schemas.openxmlformats.org/officeDocument/2006/relationships/externalLink" Target="externalLinks/externalLink101.xml"/><Relationship Id="rId129" Type="http://schemas.openxmlformats.org/officeDocument/2006/relationships/externalLink" Target="externalLinks/externalLink122.xml"/><Relationship Id="rId54" Type="http://schemas.openxmlformats.org/officeDocument/2006/relationships/externalLink" Target="externalLinks/externalLink47.xml"/><Relationship Id="rId75" Type="http://schemas.openxmlformats.org/officeDocument/2006/relationships/externalLink" Target="externalLinks/externalLink68.xml"/><Relationship Id="rId96" Type="http://schemas.openxmlformats.org/officeDocument/2006/relationships/externalLink" Target="externalLinks/externalLink89.xml"/><Relationship Id="rId140" Type="http://schemas.openxmlformats.org/officeDocument/2006/relationships/externalLink" Target="externalLinks/externalLink133.xml"/><Relationship Id="rId161" Type="http://schemas.openxmlformats.org/officeDocument/2006/relationships/externalLink" Target="externalLinks/externalLink154.xml"/><Relationship Id="rId182" Type="http://schemas.openxmlformats.org/officeDocument/2006/relationships/externalLink" Target="externalLinks/externalLink175.xml"/><Relationship Id="rId217" Type="http://schemas.openxmlformats.org/officeDocument/2006/relationships/customXml" Target="../customXml/item3.xml"/><Relationship Id="rId6" Type="http://schemas.openxmlformats.org/officeDocument/2006/relationships/worksheet" Target="worksheets/sheet6.xml"/><Relationship Id="rId23" Type="http://schemas.openxmlformats.org/officeDocument/2006/relationships/externalLink" Target="externalLinks/externalLink16.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5" Type="http://schemas.openxmlformats.org/officeDocument/2006/relationships/externalLink" Target="externalLinks/externalLink58.xml"/><Relationship Id="rId86" Type="http://schemas.openxmlformats.org/officeDocument/2006/relationships/externalLink" Target="externalLinks/externalLink79.xml"/><Relationship Id="rId130" Type="http://schemas.openxmlformats.org/officeDocument/2006/relationships/externalLink" Target="externalLinks/externalLink123.xml"/><Relationship Id="rId151" Type="http://schemas.openxmlformats.org/officeDocument/2006/relationships/externalLink" Target="externalLinks/externalLink144.xml"/><Relationship Id="rId172" Type="http://schemas.openxmlformats.org/officeDocument/2006/relationships/externalLink" Target="externalLinks/externalLink165.xml"/><Relationship Id="rId193" Type="http://schemas.openxmlformats.org/officeDocument/2006/relationships/externalLink" Target="externalLinks/externalLink186.xml"/><Relationship Id="rId207" Type="http://schemas.openxmlformats.org/officeDocument/2006/relationships/externalLink" Target="externalLinks/externalLink200.xml"/><Relationship Id="rId13" Type="http://schemas.openxmlformats.org/officeDocument/2006/relationships/externalLink" Target="externalLinks/externalLink6.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20" Type="http://schemas.openxmlformats.org/officeDocument/2006/relationships/externalLink" Target="externalLinks/externalLink113.xml"/><Relationship Id="rId141" Type="http://schemas.openxmlformats.org/officeDocument/2006/relationships/externalLink" Target="externalLinks/externalLink134.xml"/><Relationship Id="rId7" Type="http://schemas.openxmlformats.org/officeDocument/2006/relationships/worksheet" Target="worksheets/sheet7.xml"/><Relationship Id="rId162" Type="http://schemas.openxmlformats.org/officeDocument/2006/relationships/externalLink" Target="externalLinks/externalLink155.xml"/><Relationship Id="rId183" Type="http://schemas.openxmlformats.org/officeDocument/2006/relationships/externalLink" Target="externalLinks/externalLink176.xml"/><Relationship Id="rId24" Type="http://schemas.openxmlformats.org/officeDocument/2006/relationships/externalLink" Target="externalLinks/externalLink17.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31" Type="http://schemas.openxmlformats.org/officeDocument/2006/relationships/externalLink" Target="externalLinks/externalLink124.xml"/><Relationship Id="rId152" Type="http://schemas.openxmlformats.org/officeDocument/2006/relationships/externalLink" Target="externalLinks/externalLink145.xml"/><Relationship Id="rId173" Type="http://schemas.openxmlformats.org/officeDocument/2006/relationships/externalLink" Target="externalLinks/externalLink166.xml"/><Relationship Id="rId194" Type="http://schemas.openxmlformats.org/officeDocument/2006/relationships/externalLink" Target="externalLinks/externalLink187.xml"/><Relationship Id="rId208" Type="http://schemas.openxmlformats.org/officeDocument/2006/relationships/externalLink" Target="externalLinks/externalLink201.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externalLink" Target="externalLinks/externalLink140.xml"/><Relationship Id="rId168" Type="http://schemas.openxmlformats.org/officeDocument/2006/relationships/externalLink" Target="externalLinks/externalLink161.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163" Type="http://schemas.openxmlformats.org/officeDocument/2006/relationships/externalLink" Target="externalLinks/externalLink156.xml"/><Relationship Id="rId184" Type="http://schemas.openxmlformats.org/officeDocument/2006/relationships/externalLink" Target="externalLinks/externalLink177.xml"/><Relationship Id="rId189" Type="http://schemas.openxmlformats.org/officeDocument/2006/relationships/externalLink" Target="externalLinks/externalLink182.xml"/><Relationship Id="rId3" Type="http://schemas.openxmlformats.org/officeDocument/2006/relationships/worksheet" Target="worksheets/sheet3.xml"/><Relationship Id="rId214" Type="http://schemas.openxmlformats.org/officeDocument/2006/relationships/calcChain" Target="calcChain.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158" Type="http://schemas.openxmlformats.org/officeDocument/2006/relationships/externalLink" Target="externalLinks/externalLink151.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3" Type="http://schemas.openxmlformats.org/officeDocument/2006/relationships/externalLink" Target="externalLinks/externalLink146.xml"/><Relationship Id="rId174" Type="http://schemas.openxmlformats.org/officeDocument/2006/relationships/externalLink" Target="externalLinks/externalLink167.xml"/><Relationship Id="rId179" Type="http://schemas.openxmlformats.org/officeDocument/2006/relationships/externalLink" Target="externalLinks/externalLink172.xml"/><Relationship Id="rId195" Type="http://schemas.openxmlformats.org/officeDocument/2006/relationships/externalLink" Target="externalLinks/externalLink188.xml"/><Relationship Id="rId209" Type="http://schemas.openxmlformats.org/officeDocument/2006/relationships/externalLink" Target="externalLinks/externalLink202.xml"/><Relationship Id="rId190" Type="http://schemas.openxmlformats.org/officeDocument/2006/relationships/externalLink" Target="externalLinks/externalLink183.xml"/><Relationship Id="rId204" Type="http://schemas.openxmlformats.org/officeDocument/2006/relationships/externalLink" Target="externalLinks/externalLink197.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48" Type="http://schemas.openxmlformats.org/officeDocument/2006/relationships/externalLink" Target="externalLinks/externalLink141.xml"/><Relationship Id="rId164" Type="http://schemas.openxmlformats.org/officeDocument/2006/relationships/externalLink" Target="externalLinks/externalLink157.xml"/><Relationship Id="rId169" Type="http://schemas.openxmlformats.org/officeDocument/2006/relationships/externalLink" Target="externalLinks/externalLink162.xml"/><Relationship Id="rId185" Type="http://schemas.openxmlformats.org/officeDocument/2006/relationships/externalLink" Target="externalLinks/externalLink178.xml"/><Relationship Id="rId4" Type="http://schemas.openxmlformats.org/officeDocument/2006/relationships/worksheet" Target="worksheets/sheet4.xml"/><Relationship Id="rId9" Type="http://schemas.openxmlformats.org/officeDocument/2006/relationships/externalLink" Target="externalLinks/externalLink2.xml"/><Relationship Id="rId180" Type="http://schemas.openxmlformats.org/officeDocument/2006/relationships/externalLink" Target="externalLinks/externalLink173.xml"/><Relationship Id="rId210" Type="http://schemas.openxmlformats.org/officeDocument/2006/relationships/externalLink" Target="externalLinks/externalLink203.xml"/><Relationship Id="rId215" Type="http://schemas.openxmlformats.org/officeDocument/2006/relationships/customXml" Target="../customXml/item1.xml"/><Relationship Id="rId26" Type="http://schemas.openxmlformats.org/officeDocument/2006/relationships/externalLink" Target="externalLinks/externalLink19.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54" Type="http://schemas.openxmlformats.org/officeDocument/2006/relationships/externalLink" Target="externalLinks/externalLink147.xml"/><Relationship Id="rId175" Type="http://schemas.openxmlformats.org/officeDocument/2006/relationships/externalLink" Target="externalLinks/externalLink168.xml"/><Relationship Id="rId196" Type="http://schemas.openxmlformats.org/officeDocument/2006/relationships/externalLink" Target="externalLinks/externalLink189.xml"/><Relationship Id="rId200" Type="http://schemas.openxmlformats.org/officeDocument/2006/relationships/externalLink" Target="externalLinks/externalLink193.xml"/><Relationship Id="rId16" Type="http://schemas.openxmlformats.org/officeDocument/2006/relationships/externalLink" Target="externalLinks/externalLink9.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90" Type="http://schemas.openxmlformats.org/officeDocument/2006/relationships/externalLink" Target="externalLinks/externalLink83.xml"/><Relationship Id="rId165" Type="http://schemas.openxmlformats.org/officeDocument/2006/relationships/externalLink" Target="externalLinks/externalLink158.xml"/><Relationship Id="rId186" Type="http://schemas.openxmlformats.org/officeDocument/2006/relationships/externalLink" Target="externalLinks/externalLink179.xml"/><Relationship Id="rId211" Type="http://schemas.openxmlformats.org/officeDocument/2006/relationships/theme" Target="theme/theme1.xml"/><Relationship Id="rId27" Type="http://schemas.openxmlformats.org/officeDocument/2006/relationships/externalLink" Target="externalLinks/externalLink20.xml"/><Relationship Id="rId48" Type="http://schemas.openxmlformats.org/officeDocument/2006/relationships/externalLink" Target="externalLinks/externalLink41.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34" Type="http://schemas.openxmlformats.org/officeDocument/2006/relationships/externalLink" Target="externalLinks/externalLink127.xml"/><Relationship Id="rId80" Type="http://schemas.openxmlformats.org/officeDocument/2006/relationships/externalLink" Target="externalLinks/externalLink73.xml"/><Relationship Id="rId155" Type="http://schemas.openxmlformats.org/officeDocument/2006/relationships/externalLink" Target="externalLinks/externalLink148.xml"/><Relationship Id="rId176" Type="http://schemas.openxmlformats.org/officeDocument/2006/relationships/externalLink" Target="externalLinks/externalLink169.xml"/><Relationship Id="rId197" Type="http://schemas.openxmlformats.org/officeDocument/2006/relationships/externalLink" Target="externalLinks/externalLink190.xml"/><Relationship Id="rId201" Type="http://schemas.openxmlformats.org/officeDocument/2006/relationships/externalLink" Target="externalLinks/externalLink194.xml"/><Relationship Id="rId17" Type="http://schemas.openxmlformats.org/officeDocument/2006/relationships/externalLink" Target="externalLinks/externalLink10.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24" Type="http://schemas.openxmlformats.org/officeDocument/2006/relationships/externalLink" Target="externalLinks/externalLink117.xml"/><Relationship Id="rId70" Type="http://schemas.openxmlformats.org/officeDocument/2006/relationships/externalLink" Target="externalLinks/externalLink63.xml"/><Relationship Id="rId91" Type="http://schemas.openxmlformats.org/officeDocument/2006/relationships/externalLink" Target="externalLinks/externalLink84.xml"/><Relationship Id="rId145" Type="http://schemas.openxmlformats.org/officeDocument/2006/relationships/externalLink" Target="externalLinks/externalLink138.xml"/><Relationship Id="rId166" Type="http://schemas.openxmlformats.org/officeDocument/2006/relationships/externalLink" Target="externalLinks/externalLink159.xml"/><Relationship Id="rId187" Type="http://schemas.openxmlformats.org/officeDocument/2006/relationships/externalLink" Target="externalLinks/externalLink180.xml"/><Relationship Id="rId1" Type="http://schemas.openxmlformats.org/officeDocument/2006/relationships/worksheet" Target="worksheets/sheet1.xml"/><Relationship Id="rId212" Type="http://schemas.openxmlformats.org/officeDocument/2006/relationships/styles" Target="styles.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60" Type="http://schemas.openxmlformats.org/officeDocument/2006/relationships/externalLink" Target="externalLinks/externalLink53.xml"/><Relationship Id="rId81" Type="http://schemas.openxmlformats.org/officeDocument/2006/relationships/externalLink" Target="externalLinks/externalLink74.xml"/><Relationship Id="rId135" Type="http://schemas.openxmlformats.org/officeDocument/2006/relationships/externalLink" Target="externalLinks/externalLink128.xml"/><Relationship Id="rId156" Type="http://schemas.openxmlformats.org/officeDocument/2006/relationships/externalLink" Target="externalLinks/externalLink149.xml"/><Relationship Id="rId177" Type="http://schemas.openxmlformats.org/officeDocument/2006/relationships/externalLink" Target="externalLinks/externalLink170.xml"/><Relationship Id="rId198" Type="http://schemas.openxmlformats.org/officeDocument/2006/relationships/externalLink" Target="externalLinks/externalLink191.xml"/><Relationship Id="rId202" Type="http://schemas.openxmlformats.org/officeDocument/2006/relationships/externalLink" Target="externalLinks/externalLink195.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50" Type="http://schemas.openxmlformats.org/officeDocument/2006/relationships/externalLink" Target="externalLinks/externalLink43.xml"/><Relationship Id="rId104" Type="http://schemas.openxmlformats.org/officeDocument/2006/relationships/externalLink" Target="externalLinks/externalLink97.xml"/><Relationship Id="rId125" Type="http://schemas.openxmlformats.org/officeDocument/2006/relationships/externalLink" Target="externalLinks/externalLink118.xml"/><Relationship Id="rId146" Type="http://schemas.openxmlformats.org/officeDocument/2006/relationships/externalLink" Target="externalLinks/externalLink139.xml"/><Relationship Id="rId167" Type="http://schemas.openxmlformats.org/officeDocument/2006/relationships/externalLink" Target="externalLinks/externalLink160.xml"/><Relationship Id="rId188" Type="http://schemas.openxmlformats.org/officeDocument/2006/relationships/externalLink" Target="externalLinks/externalLink181.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13"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externalLink" Target="externalLinks/externalLink22.xml"/><Relationship Id="rId40" Type="http://schemas.openxmlformats.org/officeDocument/2006/relationships/externalLink" Target="externalLinks/externalLink33.xml"/><Relationship Id="rId115" Type="http://schemas.openxmlformats.org/officeDocument/2006/relationships/externalLink" Target="externalLinks/externalLink108.xml"/><Relationship Id="rId136" Type="http://schemas.openxmlformats.org/officeDocument/2006/relationships/externalLink" Target="externalLinks/externalLink129.xml"/><Relationship Id="rId157" Type="http://schemas.openxmlformats.org/officeDocument/2006/relationships/externalLink" Target="externalLinks/externalLink150.xml"/><Relationship Id="rId178" Type="http://schemas.openxmlformats.org/officeDocument/2006/relationships/externalLink" Target="externalLinks/externalLink171.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9" Type="http://schemas.openxmlformats.org/officeDocument/2006/relationships/externalLink" Target="externalLinks/externalLink192.xml"/><Relationship Id="rId203" Type="http://schemas.openxmlformats.org/officeDocument/2006/relationships/externalLink" Target="externalLinks/externalLink196.xml"/><Relationship Id="rId19" Type="http://schemas.openxmlformats.org/officeDocument/2006/relationships/externalLink" Target="externalLinks/externalLink1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8" Type="http://schemas.openxmlformats.org/officeDocument/2006/relationships/image" Target="../media/image16.png"/><Relationship Id="rId13" Type="http://schemas.openxmlformats.org/officeDocument/2006/relationships/image" Target="../media/image8.png"/><Relationship Id="rId3" Type="http://schemas.openxmlformats.org/officeDocument/2006/relationships/image" Target="../media/image4.png"/><Relationship Id="rId7" Type="http://schemas.openxmlformats.org/officeDocument/2006/relationships/image" Target="../media/image12.png"/><Relationship Id="rId12" Type="http://schemas.openxmlformats.org/officeDocument/2006/relationships/image" Target="../media/image7.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11.png"/><Relationship Id="rId11" Type="http://schemas.openxmlformats.org/officeDocument/2006/relationships/image" Target="../media/image17.png"/><Relationship Id="rId5" Type="http://schemas.openxmlformats.org/officeDocument/2006/relationships/image" Target="../media/image10.png"/><Relationship Id="rId10" Type="http://schemas.openxmlformats.org/officeDocument/2006/relationships/image" Target="../media/image14.png"/><Relationship Id="rId4" Type="http://schemas.openxmlformats.org/officeDocument/2006/relationships/image" Target="../media/image6.png"/><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19.png"/><Relationship Id="rId7" Type="http://schemas.openxmlformats.org/officeDocument/2006/relationships/image" Target="../media/image23.png"/><Relationship Id="rId2" Type="http://schemas.openxmlformats.org/officeDocument/2006/relationships/image" Target="../media/image18.png"/><Relationship Id="rId1" Type="http://schemas.openxmlformats.org/officeDocument/2006/relationships/image" Target="../media/image2.jpeg"/><Relationship Id="rId6" Type="http://schemas.openxmlformats.org/officeDocument/2006/relationships/image" Target="../media/image22.png"/><Relationship Id="rId5" Type="http://schemas.openxmlformats.org/officeDocument/2006/relationships/image" Target="../media/image21.png"/><Relationship Id="rId10" Type="http://schemas.openxmlformats.org/officeDocument/2006/relationships/image" Target="../media/image26.png"/><Relationship Id="rId4" Type="http://schemas.openxmlformats.org/officeDocument/2006/relationships/image" Target="../media/image20.png"/><Relationship Id="rId9" Type="http://schemas.openxmlformats.org/officeDocument/2006/relationships/image" Target="../media/image25.png"/></Relationships>
</file>

<file path=xl/drawings/_rels/drawing5.xml.rels><?xml version="1.0" encoding="UTF-8" standalone="yes"?>
<Relationships xmlns="http://schemas.openxmlformats.org/package/2006/relationships"><Relationship Id="rId13" Type="http://schemas.openxmlformats.org/officeDocument/2006/relationships/image" Target="../media/image38.png"/><Relationship Id="rId18" Type="http://schemas.openxmlformats.org/officeDocument/2006/relationships/image" Target="../media/image43.png"/><Relationship Id="rId26" Type="http://schemas.openxmlformats.org/officeDocument/2006/relationships/image" Target="../media/image51.png"/><Relationship Id="rId39" Type="http://schemas.openxmlformats.org/officeDocument/2006/relationships/image" Target="../media/image64.png"/><Relationship Id="rId21" Type="http://schemas.openxmlformats.org/officeDocument/2006/relationships/image" Target="../media/image46.png"/><Relationship Id="rId34" Type="http://schemas.openxmlformats.org/officeDocument/2006/relationships/image" Target="../media/image59.png"/><Relationship Id="rId42" Type="http://schemas.openxmlformats.org/officeDocument/2006/relationships/image" Target="../media/image67.png"/><Relationship Id="rId7" Type="http://schemas.openxmlformats.org/officeDocument/2006/relationships/image" Target="../media/image32.png"/><Relationship Id="rId2" Type="http://schemas.openxmlformats.org/officeDocument/2006/relationships/image" Target="../media/image28.jpeg"/><Relationship Id="rId16" Type="http://schemas.openxmlformats.org/officeDocument/2006/relationships/image" Target="../media/image41.png"/><Relationship Id="rId20" Type="http://schemas.openxmlformats.org/officeDocument/2006/relationships/image" Target="../media/image45.png"/><Relationship Id="rId29" Type="http://schemas.openxmlformats.org/officeDocument/2006/relationships/image" Target="../media/image54.png"/><Relationship Id="rId41" Type="http://schemas.openxmlformats.org/officeDocument/2006/relationships/image" Target="../media/image66.png"/><Relationship Id="rId1" Type="http://schemas.openxmlformats.org/officeDocument/2006/relationships/image" Target="../media/image27.png"/><Relationship Id="rId6" Type="http://schemas.openxmlformats.org/officeDocument/2006/relationships/image" Target="../media/image31.png"/><Relationship Id="rId11" Type="http://schemas.openxmlformats.org/officeDocument/2006/relationships/image" Target="../media/image36.png"/><Relationship Id="rId24" Type="http://schemas.openxmlformats.org/officeDocument/2006/relationships/image" Target="../media/image49.png"/><Relationship Id="rId32" Type="http://schemas.openxmlformats.org/officeDocument/2006/relationships/image" Target="../media/image57.png"/><Relationship Id="rId37" Type="http://schemas.openxmlformats.org/officeDocument/2006/relationships/image" Target="../media/image62.png"/><Relationship Id="rId40" Type="http://schemas.openxmlformats.org/officeDocument/2006/relationships/image" Target="../media/image65.png"/><Relationship Id="rId5" Type="http://schemas.openxmlformats.org/officeDocument/2006/relationships/image" Target="../media/image30.png"/><Relationship Id="rId15" Type="http://schemas.openxmlformats.org/officeDocument/2006/relationships/image" Target="../media/image40.png"/><Relationship Id="rId23" Type="http://schemas.openxmlformats.org/officeDocument/2006/relationships/image" Target="../media/image48.png"/><Relationship Id="rId28" Type="http://schemas.openxmlformats.org/officeDocument/2006/relationships/image" Target="../media/image53.png"/><Relationship Id="rId36" Type="http://schemas.openxmlformats.org/officeDocument/2006/relationships/image" Target="../media/image61.png"/><Relationship Id="rId10" Type="http://schemas.openxmlformats.org/officeDocument/2006/relationships/image" Target="../media/image35.png"/><Relationship Id="rId19" Type="http://schemas.openxmlformats.org/officeDocument/2006/relationships/image" Target="../media/image44.png"/><Relationship Id="rId31" Type="http://schemas.openxmlformats.org/officeDocument/2006/relationships/image" Target="../media/image56.png"/><Relationship Id="rId4" Type="http://schemas.microsoft.com/office/2007/relationships/hdphoto" Target="../media/hdphoto1.wdp"/><Relationship Id="rId9" Type="http://schemas.openxmlformats.org/officeDocument/2006/relationships/image" Target="../media/image34.png"/><Relationship Id="rId14" Type="http://schemas.openxmlformats.org/officeDocument/2006/relationships/image" Target="../media/image39.png"/><Relationship Id="rId22" Type="http://schemas.openxmlformats.org/officeDocument/2006/relationships/image" Target="../media/image47.png"/><Relationship Id="rId27" Type="http://schemas.openxmlformats.org/officeDocument/2006/relationships/image" Target="../media/image52.png"/><Relationship Id="rId30" Type="http://schemas.openxmlformats.org/officeDocument/2006/relationships/image" Target="../media/image55.png"/><Relationship Id="rId35" Type="http://schemas.openxmlformats.org/officeDocument/2006/relationships/image" Target="../media/image60.png"/><Relationship Id="rId8" Type="http://schemas.openxmlformats.org/officeDocument/2006/relationships/image" Target="../media/image33.png"/><Relationship Id="rId3" Type="http://schemas.openxmlformats.org/officeDocument/2006/relationships/image" Target="../media/image29.png"/><Relationship Id="rId12" Type="http://schemas.openxmlformats.org/officeDocument/2006/relationships/image" Target="../media/image37.png"/><Relationship Id="rId17" Type="http://schemas.openxmlformats.org/officeDocument/2006/relationships/image" Target="../media/image42.png"/><Relationship Id="rId25" Type="http://schemas.openxmlformats.org/officeDocument/2006/relationships/image" Target="../media/image50.png"/><Relationship Id="rId33" Type="http://schemas.openxmlformats.org/officeDocument/2006/relationships/image" Target="../media/image58.png"/><Relationship Id="rId38" Type="http://schemas.openxmlformats.org/officeDocument/2006/relationships/image" Target="../media/image63.png"/></Relationships>
</file>

<file path=xl/drawings/_rels/drawing6.xml.rels><?xml version="1.0" encoding="UTF-8" standalone="yes"?>
<Relationships xmlns="http://schemas.openxmlformats.org/package/2006/relationships"><Relationship Id="rId8" Type="http://schemas.openxmlformats.org/officeDocument/2006/relationships/image" Target="../media/image74.jpeg"/><Relationship Id="rId13" Type="http://schemas.openxmlformats.org/officeDocument/2006/relationships/image" Target="../media/image79.png"/><Relationship Id="rId18" Type="http://schemas.openxmlformats.org/officeDocument/2006/relationships/image" Target="../media/image84.png"/><Relationship Id="rId3" Type="http://schemas.openxmlformats.org/officeDocument/2006/relationships/image" Target="../media/image28.jpeg"/><Relationship Id="rId21" Type="http://schemas.openxmlformats.org/officeDocument/2006/relationships/image" Target="../media/image87.png"/><Relationship Id="rId7" Type="http://schemas.openxmlformats.org/officeDocument/2006/relationships/image" Target="../media/image73.png"/><Relationship Id="rId12" Type="http://schemas.openxmlformats.org/officeDocument/2006/relationships/image" Target="../media/image78.png"/><Relationship Id="rId17" Type="http://schemas.openxmlformats.org/officeDocument/2006/relationships/image" Target="../media/image83.png"/><Relationship Id="rId2" Type="http://schemas.openxmlformats.org/officeDocument/2006/relationships/image" Target="../media/image69.png"/><Relationship Id="rId16" Type="http://schemas.openxmlformats.org/officeDocument/2006/relationships/image" Target="../media/image82.png"/><Relationship Id="rId20" Type="http://schemas.openxmlformats.org/officeDocument/2006/relationships/image" Target="../media/image86.png"/><Relationship Id="rId1" Type="http://schemas.openxmlformats.org/officeDocument/2006/relationships/image" Target="../media/image68.png"/><Relationship Id="rId6" Type="http://schemas.openxmlformats.org/officeDocument/2006/relationships/image" Target="../media/image72.png"/><Relationship Id="rId11" Type="http://schemas.openxmlformats.org/officeDocument/2006/relationships/image" Target="../media/image77.png"/><Relationship Id="rId24" Type="http://schemas.openxmlformats.org/officeDocument/2006/relationships/image" Target="../media/image89.png"/><Relationship Id="rId5" Type="http://schemas.openxmlformats.org/officeDocument/2006/relationships/image" Target="../media/image71.png"/><Relationship Id="rId15" Type="http://schemas.openxmlformats.org/officeDocument/2006/relationships/image" Target="../media/image81.png"/><Relationship Id="rId23" Type="http://schemas.openxmlformats.org/officeDocument/2006/relationships/image" Target="../media/image88.png"/><Relationship Id="rId10" Type="http://schemas.openxmlformats.org/officeDocument/2006/relationships/image" Target="../media/image76.png"/><Relationship Id="rId19" Type="http://schemas.openxmlformats.org/officeDocument/2006/relationships/image" Target="../media/image85.png"/><Relationship Id="rId4" Type="http://schemas.openxmlformats.org/officeDocument/2006/relationships/image" Target="../media/image70.png"/><Relationship Id="rId9" Type="http://schemas.openxmlformats.org/officeDocument/2006/relationships/image" Target="../media/image75.png"/><Relationship Id="rId14" Type="http://schemas.openxmlformats.org/officeDocument/2006/relationships/image" Target="../media/image80.png"/><Relationship Id="rId22" Type="http://schemas.microsoft.com/office/2007/relationships/hdphoto" Target="../media/hdphoto2.wdp"/></Relationships>
</file>

<file path=xl/drawings/drawing1.xml><?xml version="1.0" encoding="utf-8"?>
<xdr:wsDr xmlns:xdr="http://schemas.openxmlformats.org/drawingml/2006/spreadsheetDrawing" xmlns:a="http://schemas.openxmlformats.org/drawingml/2006/main">
  <xdr:twoCellAnchor editAs="oneCell">
    <xdr:from>
      <xdr:col>1</xdr:col>
      <xdr:colOff>403411</xdr:colOff>
      <xdr:row>1</xdr:row>
      <xdr:rowOff>110380</xdr:rowOff>
    </xdr:from>
    <xdr:to>
      <xdr:col>2</xdr:col>
      <xdr:colOff>1042147</xdr:colOff>
      <xdr:row>6</xdr:row>
      <xdr:rowOff>22411</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0561" y="167530"/>
          <a:ext cx="1381686" cy="11133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152400</xdr:colOff>
      <xdr:row>13</xdr:row>
      <xdr:rowOff>142875</xdr:rowOff>
    </xdr:from>
    <xdr:to>
      <xdr:col>4</xdr:col>
      <xdr:colOff>447675</xdr:colOff>
      <xdr:row>15</xdr:row>
      <xdr:rowOff>19051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13</xdr:row>
      <xdr:rowOff>142875</xdr:rowOff>
    </xdr:from>
    <xdr:to>
      <xdr:col>8</xdr:col>
      <xdr:colOff>447675</xdr:colOff>
      <xdr:row>15</xdr:row>
      <xdr:rowOff>19051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134470</xdr:colOff>
      <xdr:row>5</xdr:row>
      <xdr:rowOff>11206</xdr:rowOff>
    </xdr:from>
    <xdr:to>
      <xdr:col>0</xdr:col>
      <xdr:colOff>913241</xdr:colOff>
      <xdr:row>10</xdr:row>
      <xdr:rowOff>34972</xdr:rowOff>
    </xdr:to>
    <xdr:pic>
      <xdr:nvPicPr>
        <xdr:cNvPr id="4" name="0 Imagen" descr="escudo sabanalarga.jpg">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705" y="2017059"/>
          <a:ext cx="778771" cy="8193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102</xdr:row>
      <xdr:rowOff>142875</xdr:rowOff>
    </xdr:from>
    <xdr:ext cx="295275" cy="233363"/>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8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102</xdr:row>
      <xdr:rowOff>142875</xdr:rowOff>
    </xdr:from>
    <xdr:ext cx="295275" cy="233363"/>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9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94</xdr:row>
      <xdr:rowOff>11206</xdr:rowOff>
    </xdr:from>
    <xdr:to>
      <xdr:col>0</xdr:col>
      <xdr:colOff>913241</xdr:colOff>
      <xdr:row>99</xdr:row>
      <xdr:rowOff>34972</xdr:rowOff>
    </xdr:to>
    <xdr:pic>
      <xdr:nvPicPr>
        <xdr:cNvPr id="10" name="0 Imagen" descr="escudo sabanalarga.jpg">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193</xdr:row>
      <xdr:rowOff>142875</xdr:rowOff>
    </xdr:from>
    <xdr:ext cx="295275" cy="233363"/>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B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193</xdr:row>
      <xdr:rowOff>142875</xdr:rowOff>
    </xdr:from>
    <xdr:ext cx="295275" cy="233363"/>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C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185</xdr:row>
      <xdr:rowOff>11206</xdr:rowOff>
    </xdr:from>
    <xdr:to>
      <xdr:col>0</xdr:col>
      <xdr:colOff>913241</xdr:colOff>
      <xdr:row>190</xdr:row>
      <xdr:rowOff>34972</xdr:rowOff>
    </xdr:to>
    <xdr:pic>
      <xdr:nvPicPr>
        <xdr:cNvPr id="13" name="0 Imagen" descr="escudo sabanalarga.jpg">
          <a:extLst>
            <a:ext uri="{FF2B5EF4-FFF2-40B4-BE49-F238E27FC236}">
              <a16:creationId xmlns:a16="http://schemas.microsoft.com/office/drawing/2014/main" id="{00000000-0008-0000-02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282</xdr:row>
      <xdr:rowOff>142875</xdr:rowOff>
    </xdr:from>
    <xdr:ext cx="295275" cy="233363"/>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E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282</xdr:row>
      <xdr:rowOff>142875</xdr:rowOff>
    </xdr:from>
    <xdr:ext cx="295275" cy="233363"/>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F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274</xdr:row>
      <xdr:rowOff>11206</xdr:rowOff>
    </xdr:from>
    <xdr:to>
      <xdr:col>0</xdr:col>
      <xdr:colOff>913241</xdr:colOff>
      <xdr:row>279</xdr:row>
      <xdr:rowOff>34972</xdr:rowOff>
    </xdr:to>
    <xdr:pic>
      <xdr:nvPicPr>
        <xdr:cNvPr id="16" name="0 Imagen" descr="escudo sabanalarga.jpg">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372</xdr:row>
      <xdr:rowOff>142875</xdr:rowOff>
    </xdr:from>
    <xdr:ext cx="295275" cy="233363"/>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1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372</xdr:row>
      <xdr:rowOff>142875</xdr:rowOff>
    </xdr:from>
    <xdr:ext cx="295275" cy="233363"/>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2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364</xdr:row>
      <xdr:rowOff>11206</xdr:rowOff>
    </xdr:from>
    <xdr:to>
      <xdr:col>0</xdr:col>
      <xdr:colOff>913241</xdr:colOff>
      <xdr:row>369</xdr:row>
      <xdr:rowOff>34972</xdr:rowOff>
    </xdr:to>
    <xdr:pic>
      <xdr:nvPicPr>
        <xdr:cNvPr id="19" name="0 Imagen" descr="escudo sabanalarga.jpg">
          <a:extLst>
            <a:ext uri="{FF2B5EF4-FFF2-40B4-BE49-F238E27FC236}">
              <a16:creationId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451</xdr:row>
      <xdr:rowOff>0</xdr:rowOff>
    </xdr:from>
    <xdr:ext cx="295275" cy="233363"/>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4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451</xdr:row>
      <xdr:rowOff>0</xdr:rowOff>
    </xdr:from>
    <xdr:ext cx="295275" cy="233363"/>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5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462</xdr:row>
      <xdr:rowOff>142875</xdr:rowOff>
    </xdr:from>
    <xdr:ext cx="295275" cy="233363"/>
    <xdr:sp macro="" textlink="">
      <xdr:nvSpPr>
        <xdr:cNvPr id="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7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462</xdr:row>
      <xdr:rowOff>142875</xdr:rowOff>
    </xdr:from>
    <xdr:ext cx="295275" cy="233363"/>
    <xdr:sp macro="" textlink="">
      <xdr:nvSpPr>
        <xdr:cNvPr id="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8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454</xdr:row>
      <xdr:rowOff>11206</xdr:rowOff>
    </xdr:from>
    <xdr:to>
      <xdr:col>0</xdr:col>
      <xdr:colOff>913241</xdr:colOff>
      <xdr:row>459</xdr:row>
      <xdr:rowOff>34972</xdr:rowOff>
    </xdr:to>
    <xdr:pic>
      <xdr:nvPicPr>
        <xdr:cNvPr id="25" name="0 Imagen" descr="escudo sabanalarga.jpg">
          <a:extLst>
            <a:ext uri="{FF2B5EF4-FFF2-40B4-BE49-F238E27FC236}">
              <a16:creationId xmlns:a16="http://schemas.microsoft.com/office/drawing/2014/main" id="{00000000-0008-0000-02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557</xdr:row>
      <xdr:rowOff>142875</xdr:rowOff>
    </xdr:from>
    <xdr:ext cx="295275" cy="233363"/>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A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557</xdr:row>
      <xdr:rowOff>142875</xdr:rowOff>
    </xdr:from>
    <xdr:ext cx="295275" cy="233363"/>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B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549</xdr:row>
      <xdr:rowOff>11206</xdr:rowOff>
    </xdr:from>
    <xdr:to>
      <xdr:col>0</xdr:col>
      <xdr:colOff>913241</xdr:colOff>
      <xdr:row>554</xdr:row>
      <xdr:rowOff>34972</xdr:rowOff>
    </xdr:to>
    <xdr:pic>
      <xdr:nvPicPr>
        <xdr:cNvPr id="28" name="0 Imagen" descr="escudo sabanalarga.jpg">
          <a:extLst>
            <a:ext uri="{FF2B5EF4-FFF2-40B4-BE49-F238E27FC236}">
              <a16:creationId xmlns:a16="http://schemas.microsoft.com/office/drawing/2014/main" id="{00000000-0008-0000-02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646</xdr:row>
      <xdr:rowOff>142875</xdr:rowOff>
    </xdr:from>
    <xdr:ext cx="295275" cy="233363"/>
    <xdr:sp macro="" textlink="">
      <xdr:nvSpPr>
        <xdr:cNvPr id="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D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646</xdr:row>
      <xdr:rowOff>142875</xdr:rowOff>
    </xdr:from>
    <xdr:ext cx="295275" cy="233363"/>
    <xdr:sp macro="" textlink="">
      <xdr:nvSpPr>
        <xdr:cNvPr id="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E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638</xdr:row>
      <xdr:rowOff>11206</xdr:rowOff>
    </xdr:from>
    <xdr:to>
      <xdr:col>0</xdr:col>
      <xdr:colOff>913241</xdr:colOff>
      <xdr:row>643</xdr:row>
      <xdr:rowOff>34972</xdr:rowOff>
    </xdr:to>
    <xdr:pic>
      <xdr:nvPicPr>
        <xdr:cNvPr id="31" name="0 Imagen" descr="escudo sabanalarga.jpg">
          <a:extLst>
            <a:ext uri="{FF2B5EF4-FFF2-40B4-BE49-F238E27FC236}">
              <a16:creationId xmlns:a16="http://schemas.microsoft.com/office/drawing/2014/main" id="{00000000-0008-0000-0200-00001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727</xdr:row>
      <xdr:rowOff>0</xdr:rowOff>
    </xdr:from>
    <xdr:ext cx="295275" cy="233363"/>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0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727</xdr:row>
      <xdr:rowOff>0</xdr:rowOff>
    </xdr:from>
    <xdr:ext cx="295275" cy="233363"/>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1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738</xdr:row>
      <xdr:rowOff>142875</xdr:rowOff>
    </xdr:from>
    <xdr:ext cx="295275" cy="233363"/>
    <xdr:sp macro="" textlink="">
      <xdr:nvSpPr>
        <xdr:cNvPr id="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3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738</xdr:row>
      <xdr:rowOff>142875</xdr:rowOff>
    </xdr:from>
    <xdr:ext cx="295275" cy="233363"/>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4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730</xdr:row>
      <xdr:rowOff>11206</xdr:rowOff>
    </xdr:from>
    <xdr:to>
      <xdr:col>0</xdr:col>
      <xdr:colOff>913241</xdr:colOff>
      <xdr:row>735</xdr:row>
      <xdr:rowOff>34972</xdr:rowOff>
    </xdr:to>
    <xdr:pic>
      <xdr:nvPicPr>
        <xdr:cNvPr id="37" name="0 Imagen" descr="escudo sabanalarga.jpg">
          <a:extLst>
            <a:ext uri="{FF2B5EF4-FFF2-40B4-BE49-F238E27FC236}">
              <a16:creationId xmlns:a16="http://schemas.microsoft.com/office/drawing/2014/main" id="{00000000-0008-0000-0200-00002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828</xdr:row>
      <xdr:rowOff>142875</xdr:rowOff>
    </xdr:from>
    <xdr:ext cx="295275" cy="233363"/>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6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828</xdr:row>
      <xdr:rowOff>142875</xdr:rowOff>
    </xdr:from>
    <xdr:ext cx="295275" cy="233363"/>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7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820</xdr:row>
      <xdr:rowOff>11206</xdr:rowOff>
    </xdr:from>
    <xdr:to>
      <xdr:col>0</xdr:col>
      <xdr:colOff>913241</xdr:colOff>
      <xdr:row>825</xdr:row>
      <xdr:rowOff>34972</xdr:rowOff>
    </xdr:to>
    <xdr:pic>
      <xdr:nvPicPr>
        <xdr:cNvPr id="40" name="0 Imagen" descr="escudo sabanalarga.jpg">
          <a:extLst>
            <a:ext uri="{FF2B5EF4-FFF2-40B4-BE49-F238E27FC236}">
              <a16:creationId xmlns:a16="http://schemas.microsoft.com/office/drawing/2014/main" id="{00000000-0008-0000-0200-00002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095" y="2011456"/>
          <a:ext cx="778771" cy="85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909</xdr:row>
      <xdr:rowOff>0</xdr:rowOff>
    </xdr:from>
    <xdr:ext cx="295275" cy="233363"/>
    <xdr:sp macro="" textlink="">
      <xdr:nvSpPr>
        <xdr:cNvPr id="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9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909</xdr:row>
      <xdr:rowOff>0</xdr:rowOff>
    </xdr:from>
    <xdr:ext cx="295275" cy="233363"/>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A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911</xdr:row>
      <xdr:rowOff>0</xdr:rowOff>
    </xdr:from>
    <xdr:ext cx="295275" cy="233363"/>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C000000}"/>
            </a:ext>
          </a:extLst>
        </xdr:cNvPr>
        <xdr:cNvSpPr/>
      </xdr:nvSpPr>
      <xdr:spPr bwMode="auto">
        <a:xfrm>
          <a:off x="41290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911</xdr:row>
      <xdr:rowOff>0</xdr:rowOff>
    </xdr:from>
    <xdr:ext cx="295275" cy="233363"/>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D000000}"/>
            </a:ext>
          </a:extLst>
        </xdr:cNvPr>
        <xdr:cNvSpPr/>
      </xdr:nvSpPr>
      <xdr:spPr bwMode="auto">
        <a:xfrm>
          <a:off x="7367588" y="350043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13</xdr:col>
      <xdr:colOff>285748</xdr:colOff>
      <xdr:row>15</xdr:row>
      <xdr:rowOff>1</xdr:rowOff>
    </xdr:from>
    <xdr:to>
      <xdr:col>21</xdr:col>
      <xdr:colOff>264969</xdr:colOff>
      <xdr:row>27</xdr:row>
      <xdr:rowOff>108481</xdr:rowOff>
    </xdr:to>
    <xdr:pic>
      <xdr:nvPicPr>
        <xdr:cNvPr id="47" name="Imagen 46">
          <a:extLst>
            <a:ext uri="{FF2B5EF4-FFF2-40B4-BE49-F238E27FC236}">
              <a16:creationId xmlns:a16="http://schemas.microsoft.com/office/drawing/2014/main" id="{00000000-0008-0000-0200-00002F000000}"/>
            </a:ext>
          </a:extLst>
        </xdr:cNvPr>
        <xdr:cNvPicPr>
          <a:picLocks noChangeAspect="1"/>
        </xdr:cNvPicPr>
      </xdr:nvPicPr>
      <xdr:blipFill>
        <a:blip xmlns:r="http://schemas.openxmlformats.org/officeDocument/2006/relationships" r:embed="rId2"/>
        <a:stretch>
          <a:fillRect/>
        </a:stretch>
      </xdr:blipFill>
      <xdr:spPr>
        <a:xfrm>
          <a:off x="11084717" y="3226595"/>
          <a:ext cx="8027846" cy="2180167"/>
        </a:xfrm>
        <a:prstGeom prst="rect">
          <a:avLst/>
        </a:prstGeom>
      </xdr:spPr>
    </xdr:pic>
    <xdr:clientData/>
  </xdr:twoCellAnchor>
  <xdr:twoCellAnchor editAs="oneCell">
    <xdr:from>
      <xdr:col>13</xdr:col>
      <xdr:colOff>119063</xdr:colOff>
      <xdr:row>106</xdr:row>
      <xdr:rowOff>47625</xdr:rowOff>
    </xdr:from>
    <xdr:to>
      <xdr:col>19</xdr:col>
      <xdr:colOff>992942</xdr:colOff>
      <xdr:row>120</xdr:row>
      <xdr:rowOff>157570</xdr:rowOff>
    </xdr:to>
    <xdr:pic>
      <xdr:nvPicPr>
        <xdr:cNvPr id="49" name="Imagen 48">
          <a:extLst>
            <a:ext uri="{FF2B5EF4-FFF2-40B4-BE49-F238E27FC236}">
              <a16:creationId xmlns:a16="http://schemas.microsoft.com/office/drawing/2014/main" id="{00000000-0008-0000-0200-000031000000}"/>
            </a:ext>
          </a:extLst>
        </xdr:cNvPr>
        <xdr:cNvPicPr>
          <a:picLocks noChangeAspect="1"/>
        </xdr:cNvPicPr>
      </xdr:nvPicPr>
      <xdr:blipFill>
        <a:blip xmlns:r="http://schemas.openxmlformats.org/officeDocument/2006/relationships" r:embed="rId3"/>
        <a:stretch>
          <a:fillRect/>
        </a:stretch>
      </xdr:blipFill>
      <xdr:spPr>
        <a:xfrm>
          <a:off x="11918157" y="19907250"/>
          <a:ext cx="7311760" cy="2558663"/>
        </a:xfrm>
        <a:prstGeom prst="rect">
          <a:avLst/>
        </a:prstGeom>
      </xdr:spPr>
    </xdr:pic>
    <xdr:clientData/>
  </xdr:twoCellAnchor>
  <xdr:twoCellAnchor editAs="oneCell">
    <xdr:from>
      <xdr:col>13</xdr:col>
      <xdr:colOff>238125</xdr:colOff>
      <xdr:row>195</xdr:row>
      <xdr:rowOff>47625</xdr:rowOff>
    </xdr:from>
    <xdr:to>
      <xdr:col>23</xdr:col>
      <xdr:colOff>694635</xdr:colOff>
      <xdr:row>204</xdr:row>
      <xdr:rowOff>70074</xdr:rowOff>
    </xdr:to>
    <xdr:pic>
      <xdr:nvPicPr>
        <xdr:cNvPr id="48" name="Imagen 47">
          <a:extLst>
            <a:ext uri="{FF2B5EF4-FFF2-40B4-BE49-F238E27FC236}">
              <a16:creationId xmlns:a16="http://schemas.microsoft.com/office/drawing/2014/main" id="{00000000-0008-0000-0200-000030000000}"/>
            </a:ext>
          </a:extLst>
        </xdr:cNvPr>
        <xdr:cNvPicPr>
          <a:picLocks noChangeAspect="1"/>
        </xdr:cNvPicPr>
      </xdr:nvPicPr>
      <xdr:blipFill>
        <a:blip xmlns:r="http://schemas.openxmlformats.org/officeDocument/2006/relationships" r:embed="rId4"/>
        <a:stretch>
          <a:fillRect/>
        </a:stretch>
      </xdr:blipFill>
      <xdr:spPr>
        <a:xfrm>
          <a:off x="11037094" y="35849719"/>
          <a:ext cx="10029135" cy="1582168"/>
        </a:xfrm>
        <a:prstGeom prst="rect">
          <a:avLst/>
        </a:prstGeom>
      </xdr:spPr>
    </xdr:pic>
    <xdr:clientData/>
  </xdr:twoCellAnchor>
  <xdr:twoCellAnchor editAs="oneCell">
    <xdr:from>
      <xdr:col>13</xdr:col>
      <xdr:colOff>13607</xdr:colOff>
      <xdr:row>279</xdr:row>
      <xdr:rowOff>40821</xdr:rowOff>
    </xdr:from>
    <xdr:to>
      <xdr:col>23</xdr:col>
      <xdr:colOff>689573</xdr:colOff>
      <xdr:row>295</xdr:row>
      <xdr:rowOff>59659</xdr:rowOff>
    </xdr:to>
    <xdr:pic>
      <xdr:nvPicPr>
        <xdr:cNvPr id="50" name="Imagen 49">
          <a:extLst>
            <a:ext uri="{FF2B5EF4-FFF2-40B4-BE49-F238E27FC236}">
              <a16:creationId xmlns:a16="http://schemas.microsoft.com/office/drawing/2014/main" id="{00000000-0008-0000-0200-000032000000}"/>
            </a:ext>
          </a:extLst>
        </xdr:cNvPr>
        <xdr:cNvPicPr>
          <a:picLocks noChangeAspect="1"/>
        </xdr:cNvPicPr>
      </xdr:nvPicPr>
      <xdr:blipFill>
        <a:blip xmlns:r="http://schemas.openxmlformats.org/officeDocument/2006/relationships" r:embed="rId5"/>
        <a:stretch>
          <a:fillRect/>
        </a:stretch>
      </xdr:blipFill>
      <xdr:spPr>
        <a:xfrm>
          <a:off x="12015107" y="53462464"/>
          <a:ext cx="10783805" cy="3172268"/>
        </a:xfrm>
        <a:prstGeom prst="rect">
          <a:avLst/>
        </a:prstGeom>
      </xdr:spPr>
    </xdr:pic>
    <xdr:clientData/>
  </xdr:twoCellAnchor>
  <xdr:twoCellAnchor>
    <xdr:from>
      <xdr:col>13</xdr:col>
      <xdr:colOff>645948</xdr:colOff>
      <xdr:row>379</xdr:row>
      <xdr:rowOff>87587</xdr:rowOff>
    </xdr:from>
    <xdr:to>
      <xdr:col>23</xdr:col>
      <xdr:colOff>640184</xdr:colOff>
      <xdr:row>407</xdr:row>
      <xdr:rowOff>293158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1723523" y="69753437"/>
          <a:ext cx="9824036" cy="5291921"/>
          <a:chOff x="11544300" y="70161150"/>
          <a:chExt cx="9142615" cy="5073394"/>
        </a:xfrm>
      </xdr:grpSpPr>
      <xdr:pic>
        <xdr:nvPicPr>
          <xdr:cNvPr id="51" name="Imagen 50">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6"/>
          <a:stretch>
            <a:fillRect/>
          </a:stretch>
        </xdr:blipFill>
        <xdr:spPr>
          <a:xfrm>
            <a:off x="11544300" y="70161150"/>
            <a:ext cx="9142615" cy="2908244"/>
          </a:xfrm>
          <a:prstGeom prst="rect">
            <a:avLst/>
          </a:prstGeom>
        </xdr:spPr>
      </xdr:pic>
      <xdr:pic>
        <xdr:nvPicPr>
          <xdr:cNvPr id="52" name="Imagen 51">
            <a:extLst>
              <a:ext uri="{FF2B5EF4-FFF2-40B4-BE49-F238E27FC236}">
                <a16:creationId xmlns:a16="http://schemas.microsoft.com/office/drawing/2014/main" id="{00000000-0008-0000-0200-000034000000}"/>
              </a:ext>
            </a:extLst>
          </xdr:cNvPr>
          <xdr:cNvPicPr>
            <a:picLocks noChangeAspect="1"/>
          </xdr:cNvPicPr>
        </xdr:nvPicPr>
        <xdr:blipFill>
          <a:blip xmlns:r="http://schemas.openxmlformats.org/officeDocument/2006/relationships" r:embed="rId7"/>
          <a:stretch>
            <a:fillRect/>
          </a:stretch>
        </xdr:blipFill>
        <xdr:spPr>
          <a:xfrm>
            <a:off x="11556207" y="72971364"/>
            <a:ext cx="9129372" cy="2263180"/>
          </a:xfrm>
          <a:prstGeom prst="rect">
            <a:avLst/>
          </a:prstGeom>
        </xdr:spPr>
      </xdr:pic>
    </xdr:grpSp>
    <xdr:clientData/>
  </xdr:twoCellAnchor>
  <xdr:twoCellAnchor editAs="oneCell">
    <xdr:from>
      <xdr:col>13</xdr:col>
      <xdr:colOff>569311</xdr:colOff>
      <xdr:row>561</xdr:row>
      <xdr:rowOff>0</xdr:rowOff>
    </xdr:from>
    <xdr:to>
      <xdr:col>23</xdr:col>
      <xdr:colOff>73000</xdr:colOff>
      <xdr:row>573</xdr:row>
      <xdr:rowOff>97517</xdr:rowOff>
    </xdr:to>
    <xdr:pic>
      <xdr:nvPicPr>
        <xdr:cNvPr id="57" name="Imagen 56">
          <a:extLst>
            <a:ext uri="{FF2B5EF4-FFF2-40B4-BE49-F238E27FC236}">
              <a16:creationId xmlns:a16="http://schemas.microsoft.com/office/drawing/2014/main" id="{00000000-0008-0000-0200-000039000000}"/>
            </a:ext>
          </a:extLst>
        </xdr:cNvPr>
        <xdr:cNvPicPr>
          <a:picLocks noChangeAspect="1"/>
        </xdr:cNvPicPr>
      </xdr:nvPicPr>
      <xdr:blipFill>
        <a:blip xmlns:r="http://schemas.openxmlformats.org/officeDocument/2006/relationships" r:embed="rId8"/>
        <a:stretch>
          <a:fillRect/>
        </a:stretch>
      </xdr:blipFill>
      <xdr:spPr>
        <a:xfrm>
          <a:off x="11298621" y="108782069"/>
          <a:ext cx="9094379" cy="2254328"/>
        </a:xfrm>
        <a:prstGeom prst="rect">
          <a:avLst/>
        </a:prstGeom>
      </xdr:spPr>
    </xdr:pic>
    <xdr:clientData/>
  </xdr:twoCellAnchor>
  <xdr:twoCellAnchor>
    <xdr:from>
      <xdr:col>13</xdr:col>
      <xdr:colOff>284655</xdr:colOff>
      <xdr:row>465</xdr:row>
      <xdr:rowOff>164225</xdr:rowOff>
    </xdr:from>
    <xdr:to>
      <xdr:col>20</xdr:col>
      <xdr:colOff>621803</xdr:colOff>
      <xdr:row>494</xdr:row>
      <xdr:rowOff>14778</xdr:rowOff>
    </xdr:to>
    <xdr:grpSp>
      <xdr:nvGrpSpPr>
        <xdr:cNvPr id="61" name="Grupo 60">
          <a:extLst>
            <a:ext uri="{FF2B5EF4-FFF2-40B4-BE49-F238E27FC236}">
              <a16:creationId xmlns:a16="http://schemas.microsoft.com/office/drawing/2014/main" id="{00000000-0008-0000-0200-00003D000000}"/>
            </a:ext>
          </a:extLst>
        </xdr:cNvPr>
        <xdr:cNvGrpSpPr/>
      </xdr:nvGrpSpPr>
      <xdr:grpSpPr>
        <a:xfrm>
          <a:off x="11362230" y="85593950"/>
          <a:ext cx="7823798" cy="5356003"/>
          <a:chOff x="10406063" y="67639406"/>
          <a:chExt cx="7535327" cy="5250869"/>
        </a:xfrm>
      </xdr:grpSpPr>
      <xdr:pic>
        <xdr:nvPicPr>
          <xdr:cNvPr id="62" name="Imagen 61">
            <a:extLst>
              <a:ext uri="{FF2B5EF4-FFF2-40B4-BE49-F238E27FC236}">
                <a16:creationId xmlns:a16="http://schemas.microsoft.com/office/drawing/2014/main" id="{00000000-0008-0000-0200-00003E000000}"/>
              </a:ext>
            </a:extLst>
          </xdr:cNvPr>
          <xdr:cNvPicPr>
            <a:picLocks noChangeAspect="1"/>
          </xdr:cNvPicPr>
        </xdr:nvPicPr>
        <xdr:blipFill>
          <a:blip xmlns:r="http://schemas.openxmlformats.org/officeDocument/2006/relationships" r:embed="rId9"/>
          <a:stretch>
            <a:fillRect/>
          </a:stretch>
        </xdr:blipFill>
        <xdr:spPr>
          <a:xfrm>
            <a:off x="10406063" y="67639406"/>
            <a:ext cx="7535327" cy="3715268"/>
          </a:xfrm>
          <a:prstGeom prst="rect">
            <a:avLst/>
          </a:prstGeom>
        </xdr:spPr>
      </xdr:pic>
      <xdr:pic>
        <xdr:nvPicPr>
          <xdr:cNvPr id="63" name="Imagen 62">
            <a:extLst>
              <a:ext uri="{FF2B5EF4-FFF2-40B4-BE49-F238E27FC236}">
                <a16:creationId xmlns:a16="http://schemas.microsoft.com/office/drawing/2014/main" id="{00000000-0008-0000-0200-00003F000000}"/>
              </a:ext>
            </a:extLst>
          </xdr:cNvPr>
          <xdr:cNvPicPr>
            <a:picLocks noChangeAspect="1"/>
          </xdr:cNvPicPr>
        </xdr:nvPicPr>
        <xdr:blipFill>
          <a:blip xmlns:r="http://schemas.openxmlformats.org/officeDocument/2006/relationships" r:embed="rId10"/>
          <a:stretch>
            <a:fillRect/>
          </a:stretch>
        </xdr:blipFill>
        <xdr:spPr>
          <a:xfrm>
            <a:off x="10644188" y="71366062"/>
            <a:ext cx="7297168" cy="1524213"/>
          </a:xfrm>
          <a:prstGeom prst="rect">
            <a:avLst/>
          </a:prstGeom>
        </xdr:spPr>
      </xdr:pic>
    </xdr:grpSp>
    <xdr:clientData/>
  </xdr:twoCellAnchor>
  <xdr:twoCellAnchor editAs="oneCell">
    <xdr:from>
      <xdr:col>13</xdr:col>
      <xdr:colOff>700689</xdr:colOff>
      <xdr:row>646</xdr:row>
      <xdr:rowOff>98535</xdr:rowOff>
    </xdr:from>
    <xdr:to>
      <xdr:col>22</xdr:col>
      <xdr:colOff>759011</xdr:colOff>
      <xdr:row>668</xdr:row>
      <xdr:rowOff>155466</xdr:rowOff>
    </xdr:to>
    <xdr:pic>
      <xdr:nvPicPr>
        <xdr:cNvPr id="64" name="Imagen 63">
          <a:extLst>
            <a:ext uri="{FF2B5EF4-FFF2-40B4-BE49-F238E27FC236}">
              <a16:creationId xmlns:a16="http://schemas.microsoft.com/office/drawing/2014/main" id="{00000000-0008-0000-0200-000040000000}"/>
            </a:ext>
          </a:extLst>
        </xdr:cNvPr>
        <xdr:cNvPicPr>
          <a:picLocks noChangeAspect="1"/>
        </xdr:cNvPicPr>
      </xdr:nvPicPr>
      <xdr:blipFill>
        <a:blip xmlns:r="http://schemas.openxmlformats.org/officeDocument/2006/relationships" r:embed="rId11"/>
        <a:stretch>
          <a:fillRect/>
        </a:stretch>
      </xdr:blipFill>
      <xdr:spPr>
        <a:xfrm>
          <a:off x="11429999" y="125029311"/>
          <a:ext cx="8882633" cy="4567073"/>
        </a:xfrm>
        <a:prstGeom prst="rect">
          <a:avLst/>
        </a:prstGeom>
      </xdr:spPr>
    </xdr:pic>
    <xdr:clientData/>
  </xdr:twoCellAnchor>
  <xdr:twoCellAnchor editAs="oneCell">
    <xdr:from>
      <xdr:col>13</xdr:col>
      <xdr:colOff>295602</xdr:colOff>
      <xdr:row>741</xdr:row>
      <xdr:rowOff>76638</xdr:rowOff>
    </xdr:from>
    <xdr:to>
      <xdr:col>20</xdr:col>
      <xdr:colOff>163010</xdr:colOff>
      <xdr:row>753</xdr:row>
      <xdr:rowOff>41512</xdr:rowOff>
    </xdr:to>
    <xdr:pic>
      <xdr:nvPicPr>
        <xdr:cNvPr id="58" name="Imagen 57">
          <a:extLst>
            <a:ext uri="{FF2B5EF4-FFF2-40B4-BE49-F238E27FC236}">
              <a16:creationId xmlns:a16="http://schemas.microsoft.com/office/drawing/2014/main" id="{00000000-0008-0000-0200-00003A000000}"/>
            </a:ext>
          </a:extLst>
        </xdr:cNvPr>
        <xdr:cNvPicPr>
          <a:picLocks noChangeAspect="1"/>
        </xdr:cNvPicPr>
      </xdr:nvPicPr>
      <xdr:blipFill>
        <a:blip xmlns:r="http://schemas.openxmlformats.org/officeDocument/2006/relationships" r:embed="rId12"/>
        <a:stretch>
          <a:fillRect/>
        </a:stretch>
      </xdr:blipFill>
      <xdr:spPr>
        <a:xfrm>
          <a:off x="11024912" y="143137759"/>
          <a:ext cx="7158960" cy="2121684"/>
        </a:xfrm>
        <a:prstGeom prst="rect">
          <a:avLst/>
        </a:prstGeom>
      </xdr:spPr>
    </xdr:pic>
    <xdr:clientData/>
  </xdr:twoCellAnchor>
  <xdr:twoCellAnchor editAs="oneCell">
    <xdr:from>
      <xdr:col>13</xdr:col>
      <xdr:colOff>405087</xdr:colOff>
      <xdr:row>824</xdr:row>
      <xdr:rowOff>120431</xdr:rowOff>
    </xdr:from>
    <xdr:to>
      <xdr:col>22</xdr:col>
      <xdr:colOff>623206</xdr:colOff>
      <xdr:row>839</xdr:row>
      <xdr:rowOff>72259</xdr:rowOff>
    </xdr:to>
    <xdr:pic>
      <xdr:nvPicPr>
        <xdr:cNvPr id="59" name="Imagen 58">
          <a:extLst>
            <a:ext uri="{FF2B5EF4-FFF2-40B4-BE49-F238E27FC236}">
              <a16:creationId xmlns:a16="http://schemas.microsoft.com/office/drawing/2014/main" id="{00000000-0008-0000-0200-00003B000000}"/>
            </a:ext>
          </a:extLst>
        </xdr:cNvPr>
        <xdr:cNvPicPr>
          <a:picLocks noChangeAspect="1"/>
        </xdr:cNvPicPr>
      </xdr:nvPicPr>
      <xdr:blipFill>
        <a:blip xmlns:r="http://schemas.openxmlformats.org/officeDocument/2006/relationships" r:embed="rId13"/>
        <a:stretch>
          <a:fillRect/>
        </a:stretch>
      </xdr:blipFill>
      <xdr:spPr>
        <a:xfrm>
          <a:off x="11134397" y="159056552"/>
          <a:ext cx="9042430" cy="2677948"/>
        </a:xfrm>
        <a:prstGeom prst="rect">
          <a:avLst/>
        </a:prstGeom>
      </xdr:spPr>
    </xdr:pic>
    <xdr:clientData/>
  </xdr:twoCellAnchor>
  <xdr:twoCellAnchor editAs="oneCell">
    <xdr:from>
      <xdr:col>4</xdr:col>
      <xdr:colOff>152400</xdr:colOff>
      <xdr:row>0</xdr:row>
      <xdr:rowOff>0</xdr:rowOff>
    </xdr:from>
    <xdr:to>
      <xdr:col>4</xdr:col>
      <xdr:colOff>447675</xdr:colOff>
      <xdr:row>1</xdr:row>
      <xdr:rowOff>120795</xdr:rowOff>
    </xdr:to>
    <xdr:sp macro="" textlink="">
      <xdr:nvSpPr>
        <xdr:cNvPr id="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3000000}"/>
            </a:ext>
          </a:extLst>
        </xdr:cNvPr>
        <xdr:cNvSpPr/>
      </xdr:nvSpPr>
      <xdr:spPr bwMode="auto">
        <a:xfrm>
          <a:off x="3905250" y="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0</xdr:row>
      <xdr:rowOff>0</xdr:rowOff>
    </xdr:from>
    <xdr:to>
      <xdr:col>8</xdr:col>
      <xdr:colOff>447675</xdr:colOff>
      <xdr:row>1</xdr:row>
      <xdr:rowOff>120795</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5000000}"/>
            </a:ext>
          </a:extLst>
        </xdr:cNvPr>
        <xdr:cNvSpPr/>
      </xdr:nvSpPr>
      <xdr:spPr bwMode="auto">
        <a:xfrm>
          <a:off x="6953250" y="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152400</xdr:colOff>
      <xdr:row>0</xdr:row>
      <xdr:rowOff>0</xdr:rowOff>
    </xdr:from>
    <xdr:ext cx="295275" cy="233363"/>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6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7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6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2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B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E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5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6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7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8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C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1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2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3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4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5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6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7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8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9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A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B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C000000}"/>
            </a:ext>
          </a:extLst>
        </xdr:cNvPr>
        <xdr:cNvSpPr/>
      </xdr:nvSpPr>
      <xdr:spPr bwMode="auto">
        <a:xfrm>
          <a:off x="3905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D000000}"/>
            </a:ext>
          </a:extLst>
        </xdr:cNvPr>
        <xdr:cNvSpPr/>
      </xdr:nvSpPr>
      <xdr:spPr bwMode="auto">
        <a:xfrm>
          <a:off x="6953250"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92246"/>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E000000}"/>
            </a:ext>
          </a:extLst>
        </xdr:cNvPr>
        <xdr:cNvSpPr/>
      </xdr:nvSpPr>
      <xdr:spPr bwMode="auto">
        <a:xfrm>
          <a:off x="3905250" y="5334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92246"/>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F000000}"/>
            </a:ext>
          </a:extLst>
        </xdr:cNvPr>
        <xdr:cNvSpPr/>
      </xdr:nvSpPr>
      <xdr:spPr bwMode="auto">
        <a:xfrm>
          <a:off x="6953250" y="5334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0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1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2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3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4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5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6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7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8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9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A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B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C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D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E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F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0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1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2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3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4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5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6000000}"/>
            </a:ext>
          </a:extLst>
        </xdr:cNvPr>
        <xdr:cNvSpPr/>
      </xdr:nvSpPr>
      <xdr:spPr bwMode="auto">
        <a:xfrm>
          <a:off x="3905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7000000}"/>
            </a:ext>
          </a:extLst>
        </xdr:cNvPr>
        <xdr:cNvSpPr/>
      </xdr:nvSpPr>
      <xdr:spPr bwMode="auto">
        <a:xfrm>
          <a:off x="6953250" y="533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657261"/>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8000000}"/>
            </a:ext>
          </a:extLst>
        </xdr:cNvPr>
        <xdr:cNvSpPr/>
      </xdr:nvSpPr>
      <xdr:spPr bwMode="auto">
        <a:xfrm>
          <a:off x="3535417"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657261"/>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9000000}"/>
            </a:ext>
          </a:extLst>
        </xdr:cNvPr>
        <xdr:cNvSpPr/>
      </xdr:nvSpPr>
      <xdr:spPr bwMode="auto">
        <a:xfrm>
          <a:off x="6600934"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A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B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C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D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E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F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0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1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2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3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4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5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6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7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8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9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A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B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C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D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1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E00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1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F00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89</xdr:row>
      <xdr:rowOff>0</xdr:rowOff>
    </xdr:from>
    <xdr:ext cx="295275" cy="233363"/>
    <xdr:sp macro="" textlink="">
      <xdr:nvSpPr>
        <xdr:cNvPr id="20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0080000}"/>
            </a:ext>
          </a:extLst>
        </xdr:cNvPr>
        <xdr:cNvSpPr/>
      </xdr:nvSpPr>
      <xdr:spPr bwMode="auto">
        <a:xfrm>
          <a:off x="353541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89</xdr:row>
      <xdr:rowOff>0</xdr:rowOff>
    </xdr:from>
    <xdr:ext cx="295275" cy="233363"/>
    <xdr:sp macro="" textlink="">
      <xdr:nvSpPr>
        <xdr:cNvPr id="20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1080000}"/>
            </a:ext>
          </a:extLst>
        </xdr:cNvPr>
        <xdr:cNvSpPr/>
      </xdr:nvSpPr>
      <xdr:spPr bwMode="auto">
        <a:xfrm>
          <a:off x="6600934"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92246"/>
    <xdr:sp macro="" textlink="">
      <xdr:nvSpPr>
        <xdr:cNvPr id="20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2080000}"/>
            </a:ext>
          </a:extLst>
        </xdr:cNvPr>
        <xdr:cNvSpPr/>
      </xdr:nvSpPr>
      <xdr:spPr bwMode="auto">
        <a:xfrm>
          <a:off x="3535417" y="536466"/>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92246"/>
    <xdr:sp macro="" textlink="">
      <xdr:nvSpPr>
        <xdr:cNvPr id="20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5080000}"/>
            </a:ext>
          </a:extLst>
        </xdr:cNvPr>
        <xdr:cNvSpPr/>
      </xdr:nvSpPr>
      <xdr:spPr bwMode="auto">
        <a:xfrm>
          <a:off x="6600934" y="536466"/>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6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7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8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9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A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B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C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D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E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F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6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0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1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2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3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6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4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6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5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7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6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7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7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8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9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A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B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90</xdr:row>
      <xdr:rowOff>0</xdr:rowOff>
    </xdr:from>
    <xdr:ext cx="295275" cy="233363"/>
    <xdr:sp macro="" textlink="">
      <xdr:nvSpPr>
        <xdr:cNvPr id="207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C080000}"/>
            </a:ext>
          </a:extLst>
        </xdr:cNvPr>
        <xdr:cNvSpPr/>
      </xdr:nvSpPr>
      <xdr:spPr bwMode="auto">
        <a:xfrm>
          <a:off x="3535417"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90</xdr:row>
      <xdr:rowOff>0</xdr:rowOff>
    </xdr:from>
    <xdr:ext cx="295275" cy="233363"/>
    <xdr:sp macro="" textlink="">
      <xdr:nvSpPr>
        <xdr:cNvPr id="207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D080000}"/>
            </a:ext>
          </a:extLst>
        </xdr:cNvPr>
        <xdr:cNvSpPr/>
      </xdr:nvSpPr>
      <xdr:spPr bwMode="auto">
        <a:xfrm>
          <a:off x="6600934" y="5364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657261"/>
    <xdr:sp macro="" textlink="">
      <xdr:nvSpPr>
        <xdr:cNvPr id="20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E080000}"/>
            </a:ext>
          </a:extLst>
        </xdr:cNvPr>
        <xdr:cNvSpPr/>
      </xdr:nvSpPr>
      <xdr:spPr bwMode="auto">
        <a:xfrm>
          <a:off x="3535417" y="16783707"/>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657261"/>
    <xdr:sp macro="" textlink="">
      <xdr:nvSpPr>
        <xdr:cNvPr id="20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F080000}"/>
            </a:ext>
          </a:extLst>
        </xdr:cNvPr>
        <xdr:cNvSpPr/>
      </xdr:nvSpPr>
      <xdr:spPr bwMode="auto">
        <a:xfrm>
          <a:off x="6600934" y="16783707"/>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0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8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1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8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2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8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3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4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5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8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6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8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7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8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8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8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9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A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B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9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C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9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D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9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E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9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F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9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0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9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1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09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2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09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3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10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4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10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5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180</xdr:row>
      <xdr:rowOff>0</xdr:rowOff>
    </xdr:from>
    <xdr:ext cx="295275" cy="233363"/>
    <xdr:sp macro="" textlink="">
      <xdr:nvSpPr>
        <xdr:cNvPr id="210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6080000}"/>
            </a:ext>
          </a:extLst>
        </xdr:cNvPr>
        <xdr:cNvSpPr/>
      </xdr:nvSpPr>
      <xdr:spPr bwMode="auto">
        <a:xfrm>
          <a:off x="3535417"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180</xdr:row>
      <xdr:rowOff>0</xdr:rowOff>
    </xdr:from>
    <xdr:ext cx="295275" cy="233363"/>
    <xdr:sp macro="" textlink="">
      <xdr:nvSpPr>
        <xdr:cNvPr id="210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7080000}"/>
            </a:ext>
          </a:extLst>
        </xdr:cNvPr>
        <xdr:cNvSpPr/>
      </xdr:nvSpPr>
      <xdr:spPr bwMode="auto">
        <a:xfrm>
          <a:off x="6600934" y="1678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92246"/>
    <xdr:sp macro="" textlink="">
      <xdr:nvSpPr>
        <xdr:cNvPr id="210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8080000}"/>
            </a:ext>
          </a:extLst>
        </xdr:cNvPr>
        <xdr:cNvSpPr/>
      </xdr:nvSpPr>
      <xdr:spPr bwMode="auto">
        <a:xfrm>
          <a:off x="3535417" y="17320172"/>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92246"/>
    <xdr:sp macro="" textlink="">
      <xdr:nvSpPr>
        <xdr:cNvPr id="210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9080000}"/>
            </a:ext>
          </a:extLst>
        </xdr:cNvPr>
        <xdr:cNvSpPr/>
      </xdr:nvSpPr>
      <xdr:spPr bwMode="auto">
        <a:xfrm>
          <a:off x="6600934" y="17320172"/>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0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A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0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B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0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C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0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D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E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F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0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1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2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3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4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5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6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7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8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9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A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B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C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D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E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F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181</xdr:row>
      <xdr:rowOff>0</xdr:rowOff>
    </xdr:from>
    <xdr:ext cx="295275" cy="233363"/>
    <xdr:sp macro="" textlink="">
      <xdr:nvSpPr>
        <xdr:cNvPr id="21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0080000}"/>
            </a:ext>
          </a:extLst>
        </xdr:cNvPr>
        <xdr:cNvSpPr/>
      </xdr:nvSpPr>
      <xdr:spPr bwMode="auto">
        <a:xfrm>
          <a:off x="3535417"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181</xdr:row>
      <xdr:rowOff>0</xdr:rowOff>
    </xdr:from>
    <xdr:ext cx="295275" cy="233363"/>
    <xdr:sp macro="" textlink="">
      <xdr:nvSpPr>
        <xdr:cNvPr id="21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1080000}"/>
            </a:ext>
          </a:extLst>
        </xdr:cNvPr>
        <xdr:cNvSpPr/>
      </xdr:nvSpPr>
      <xdr:spPr bwMode="auto">
        <a:xfrm>
          <a:off x="6600934" y="1732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657261"/>
    <xdr:sp macro="" textlink="">
      <xdr:nvSpPr>
        <xdr:cNvPr id="21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2080000}"/>
            </a:ext>
          </a:extLst>
        </xdr:cNvPr>
        <xdr:cNvSpPr/>
      </xdr:nvSpPr>
      <xdr:spPr bwMode="auto">
        <a:xfrm>
          <a:off x="3535417" y="33873966"/>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657261"/>
    <xdr:sp macro="" textlink="">
      <xdr:nvSpPr>
        <xdr:cNvPr id="21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3080000}"/>
            </a:ext>
          </a:extLst>
        </xdr:cNvPr>
        <xdr:cNvSpPr/>
      </xdr:nvSpPr>
      <xdr:spPr bwMode="auto">
        <a:xfrm>
          <a:off x="6600934" y="33873966"/>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4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5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6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7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8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9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A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B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C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D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E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F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0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1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2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3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4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5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6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7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8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9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269</xdr:row>
      <xdr:rowOff>0</xdr:rowOff>
    </xdr:from>
    <xdr:ext cx="295275" cy="233363"/>
    <xdr:sp macro="" textlink="">
      <xdr:nvSpPr>
        <xdr:cNvPr id="21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A080000}"/>
            </a:ext>
          </a:extLst>
        </xdr:cNvPr>
        <xdr:cNvSpPr/>
      </xdr:nvSpPr>
      <xdr:spPr bwMode="auto">
        <a:xfrm>
          <a:off x="3535417"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269</xdr:row>
      <xdr:rowOff>0</xdr:rowOff>
    </xdr:from>
    <xdr:ext cx="295275" cy="233363"/>
    <xdr:sp macro="" textlink="">
      <xdr:nvSpPr>
        <xdr:cNvPr id="21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B080000}"/>
            </a:ext>
          </a:extLst>
        </xdr:cNvPr>
        <xdr:cNvSpPr/>
      </xdr:nvSpPr>
      <xdr:spPr bwMode="auto">
        <a:xfrm>
          <a:off x="6600934" y="3387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92246"/>
    <xdr:sp macro="" textlink="">
      <xdr:nvSpPr>
        <xdr:cNvPr id="21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C080000}"/>
            </a:ext>
          </a:extLst>
        </xdr:cNvPr>
        <xdr:cNvSpPr/>
      </xdr:nvSpPr>
      <xdr:spPr bwMode="auto">
        <a:xfrm>
          <a:off x="3535417" y="34410431"/>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92246"/>
    <xdr:sp macro="" textlink="">
      <xdr:nvSpPr>
        <xdr:cNvPr id="21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D080000}"/>
            </a:ext>
          </a:extLst>
        </xdr:cNvPr>
        <xdr:cNvSpPr/>
      </xdr:nvSpPr>
      <xdr:spPr bwMode="auto">
        <a:xfrm>
          <a:off x="6600934" y="34410431"/>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E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F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0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1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2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3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6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4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5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6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7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6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8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6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9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7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A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7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B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C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D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E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F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7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0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7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1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2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3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270</xdr:row>
      <xdr:rowOff>0</xdr:rowOff>
    </xdr:from>
    <xdr:ext cx="295275" cy="233363"/>
    <xdr:sp macro="" textlink="">
      <xdr:nvSpPr>
        <xdr:cNvPr id="21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4080000}"/>
            </a:ext>
          </a:extLst>
        </xdr:cNvPr>
        <xdr:cNvSpPr/>
      </xdr:nvSpPr>
      <xdr:spPr bwMode="auto">
        <a:xfrm>
          <a:off x="3535417"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270</xdr:row>
      <xdr:rowOff>0</xdr:rowOff>
    </xdr:from>
    <xdr:ext cx="295275" cy="233363"/>
    <xdr:sp macro="" textlink="">
      <xdr:nvSpPr>
        <xdr:cNvPr id="218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5080000}"/>
            </a:ext>
          </a:extLst>
        </xdr:cNvPr>
        <xdr:cNvSpPr/>
      </xdr:nvSpPr>
      <xdr:spPr bwMode="auto">
        <a:xfrm>
          <a:off x="6600934" y="3441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657261"/>
    <xdr:sp macro="" textlink="">
      <xdr:nvSpPr>
        <xdr:cNvPr id="218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6080000}"/>
            </a:ext>
          </a:extLst>
        </xdr:cNvPr>
        <xdr:cNvSpPr/>
      </xdr:nvSpPr>
      <xdr:spPr bwMode="auto">
        <a:xfrm>
          <a:off x="3535417" y="5076715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657261"/>
    <xdr:sp macro="" textlink="">
      <xdr:nvSpPr>
        <xdr:cNvPr id="218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7080000}"/>
            </a:ext>
          </a:extLst>
        </xdr:cNvPr>
        <xdr:cNvSpPr/>
      </xdr:nvSpPr>
      <xdr:spPr bwMode="auto">
        <a:xfrm>
          <a:off x="6600934" y="50767155"/>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1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8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1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9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18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A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18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B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18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C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18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D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1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E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1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F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19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0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19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1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19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2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19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3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19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4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19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5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19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6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19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7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20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8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20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9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20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A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20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B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20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C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20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D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358</xdr:row>
      <xdr:rowOff>0</xdr:rowOff>
    </xdr:from>
    <xdr:ext cx="295275" cy="233363"/>
    <xdr:sp macro="" textlink="">
      <xdr:nvSpPr>
        <xdr:cNvPr id="220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E080000}"/>
            </a:ext>
          </a:extLst>
        </xdr:cNvPr>
        <xdr:cNvSpPr/>
      </xdr:nvSpPr>
      <xdr:spPr bwMode="auto">
        <a:xfrm>
          <a:off x="3535417"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358</xdr:row>
      <xdr:rowOff>0</xdr:rowOff>
    </xdr:from>
    <xdr:ext cx="295275" cy="233363"/>
    <xdr:sp macro="" textlink="">
      <xdr:nvSpPr>
        <xdr:cNvPr id="220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F080000}"/>
            </a:ext>
          </a:extLst>
        </xdr:cNvPr>
        <xdr:cNvSpPr/>
      </xdr:nvSpPr>
      <xdr:spPr bwMode="auto">
        <a:xfrm>
          <a:off x="6600934" y="5076715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92246"/>
    <xdr:sp macro="" textlink="">
      <xdr:nvSpPr>
        <xdr:cNvPr id="220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0080000}"/>
            </a:ext>
          </a:extLst>
        </xdr:cNvPr>
        <xdr:cNvSpPr/>
      </xdr:nvSpPr>
      <xdr:spPr bwMode="auto">
        <a:xfrm>
          <a:off x="3535417" y="51303621"/>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92246"/>
    <xdr:sp macro="" textlink="">
      <xdr:nvSpPr>
        <xdr:cNvPr id="220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1080000}"/>
            </a:ext>
          </a:extLst>
        </xdr:cNvPr>
        <xdr:cNvSpPr/>
      </xdr:nvSpPr>
      <xdr:spPr bwMode="auto">
        <a:xfrm>
          <a:off x="6600934" y="51303621"/>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2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3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4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5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6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7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8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9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A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B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C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D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E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F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0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1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2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3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4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5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6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7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359</xdr:row>
      <xdr:rowOff>0</xdr:rowOff>
    </xdr:from>
    <xdr:ext cx="295275" cy="233363"/>
    <xdr:sp macro="" textlink="">
      <xdr:nvSpPr>
        <xdr:cNvPr id="22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8080000}"/>
            </a:ext>
          </a:extLst>
        </xdr:cNvPr>
        <xdr:cNvSpPr/>
      </xdr:nvSpPr>
      <xdr:spPr bwMode="auto">
        <a:xfrm>
          <a:off x="3535417"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0</xdr:rowOff>
    </xdr:from>
    <xdr:ext cx="295275" cy="233363"/>
    <xdr:sp macro="" textlink="">
      <xdr:nvSpPr>
        <xdr:cNvPr id="22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9080000}"/>
            </a:ext>
          </a:extLst>
        </xdr:cNvPr>
        <xdr:cNvSpPr/>
      </xdr:nvSpPr>
      <xdr:spPr bwMode="auto">
        <a:xfrm>
          <a:off x="6600934" y="5130362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657261"/>
    <xdr:sp macro="" textlink="">
      <xdr:nvSpPr>
        <xdr:cNvPr id="22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A080000}"/>
            </a:ext>
          </a:extLst>
        </xdr:cNvPr>
        <xdr:cNvSpPr/>
      </xdr:nvSpPr>
      <xdr:spPr bwMode="auto">
        <a:xfrm>
          <a:off x="3535417" y="68842759"/>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657261"/>
    <xdr:sp macro="" textlink="">
      <xdr:nvSpPr>
        <xdr:cNvPr id="22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B080000}"/>
            </a:ext>
          </a:extLst>
        </xdr:cNvPr>
        <xdr:cNvSpPr/>
      </xdr:nvSpPr>
      <xdr:spPr bwMode="auto">
        <a:xfrm>
          <a:off x="6600934" y="68842759"/>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C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D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E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F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C0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C1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C2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C3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C4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C5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C6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C7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C8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C9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CA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CB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CC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CD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CE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CF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D0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D1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448</xdr:row>
      <xdr:rowOff>0</xdr:rowOff>
    </xdr:from>
    <xdr:ext cx="295275" cy="233363"/>
    <xdr:sp macro="" textlink="">
      <xdr:nvSpPr>
        <xdr:cNvPr id="22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D2080000}"/>
            </a:ext>
          </a:extLst>
        </xdr:cNvPr>
        <xdr:cNvSpPr/>
      </xdr:nvSpPr>
      <xdr:spPr bwMode="auto">
        <a:xfrm>
          <a:off x="3535417"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448</xdr:row>
      <xdr:rowOff>0</xdr:rowOff>
    </xdr:from>
    <xdr:ext cx="295275" cy="233363"/>
    <xdr:sp macro="" textlink="">
      <xdr:nvSpPr>
        <xdr:cNvPr id="22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D3080000}"/>
            </a:ext>
          </a:extLst>
        </xdr:cNvPr>
        <xdr:cNvSpPr/>
      </xdr:nvSpPr>
      <xdr:spPr bwMode="auto">
        <a:xfrm>
          <a:off x="6600934" y="688427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92246"/>
    <xdr:sp macro="" textlink="">
      <xdr:nvSpPr>
        <xdr:cNvPr id="22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D4080000}"/>
            </a:ext>
          </a:extLst>
        </xdr:cNvPr>
        <xdr:cNvSpPr/>
      </xdr:nvSpPr>
      <xdr:spPr bwMode="auto">
        <a:xfrm>
          <a:off x="3535417" y="69379224"/>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92246"/>
    <xdr:sp macro="" textlink="">
      <xdr:nvSpPr>
        <xdr:cNvPr id="22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D5080000}"/>
            </a:ext>
          </a:extLst>
        </xdr:cNvPr>
        <xdr:cNvSpPr/>
      </xdr:nvSpPr>
      <xdr:spPr bwMode="auto">
        <a:xfrm>
          <a:off x="6600934" y="69379224"/>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D6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D7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6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D8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D9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DA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DB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6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DC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6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DD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7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DE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7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DF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E0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E1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E2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E3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7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E4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7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E5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E6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E7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E8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8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E9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8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EA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8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EB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449</xdr:row>
      <xdr:rowOff>0</xdr:rowOff>
    </xdr:from>
    <xdr:ext cx="295275" cy="233363"/>
    <xdr:sp macro="" textlink="">
      <xdr:nvSpPr>
        <xdr:cNvPr id="22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EC080000}"/>
            </a:ext>
          </a:extLst>
        </xdr:cNvPr>
        <xdr:cNvSpPr/>
      </xdr:nvSpPr>
      <xdr:spPr bwMode="auto">
        <a:xfrm>
          <a:off x="3535417"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449</xdr:row>
      <xdr:rowOff>0</xdr:rowOff>
    </xdr:from>
    <xdr:ext cx="295275" cy="233363"/>
    <xdr:sp macro="" textlink="">
      <xdr:nvSpPr>
        <xdr:cNvPr id="22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ED080000}"/>
            </a:ext>
          </a:extLst>
        </xdr:cNvPr>
        <xdr:cNvSpPr/>
      </xdr:nvSpPr>
      <xdr:spPr bwMode="auto">
        <a:xfrm>
          <a:off x="6600934" y="6937922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657261"/>
    <xdr:sp macro="" textlink="">
      <xdr:nvSpPr>
        <xdr:cNvPr id="228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EE080000}"/>
            </a:ext>
          </a:extLst>
        </xdr:cNvPr>
        <xdr:cNvSpPr/>
      </xdr:nvSpPr>
      <xdr:spPr bwMode="auto">
        <a:xfrm>
          <a:off x="3535417" y="85933017"/>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657261"/>
    <xdr:sp macro="" textlink="">
      <xdr:nvSpPr>
        <xdr:cNvPr id="228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EF080000}"/>
            </a:ext>
          </a:extLst>
        </xdr:cNvPr>
        <xdr:cNvSpPr/>
      </xdr:nvSpPr>
      <xdr:spPr bwMode="auto">
        <a:xfrm>
          <a:off x="6600934" y="85933017"/>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28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F008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28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F108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2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F208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2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F308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29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F408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29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F508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29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F608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29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F708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29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F808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29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F908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29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FA08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29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FB08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30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FC08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30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FD08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30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FE08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30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FF08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30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009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30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109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30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209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30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309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30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409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30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509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543</xdr:row>
      <xdr:rowOff>0</xdr:rowOff>
    </xdr:from>
    <xdr:ext cx="295275" cy="233363"/>
    <xdr:sp macro="" textlink="">
      <xdr:nvSpPr>
        <xdr:cNvPr id="23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6090000}"/>
            </a:ext>
          </a:extLst>
        </xdr:cNvPr>
        <xdr:cNvSpPr/>
      </xdr:nvSpPr>
      <xdr:spPr bwMode="auto">
        <a:xfrm>
          <a:off x="3535417"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543</xdr:row>
      <xdr:rowOff>0</xdr:rowOff>
    </xdr:from>
    <xdr:ext cx="295275" cy="233363"/>
    <xdr:sp macro="" textlink="">
      <xdr:nvSpPr>
        <xdr:cNvPr id="23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7090000}"/>
            </a:ext>
          </a:extLst>
        </xdr:cNvPr>
        <xdr:cNvSpPr/>
      </xdr:nvSpPr>
      <xdr:spPr bwMode="auto">
        <a:xfrm>
          <a:off x="6600934" y="8593301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92246"/>
    <xdr:sp macro="" textlink="">
      <xdr:nvSpPr>
        <xdr:cNvPr id="23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8090000}"/>
            </a:ext>
          </a:extLst>
        </xdr:cNvPr>
        <xdr:cNvSpPr/>
      </xdr:nvSpPr>
      <xdr:spPr bwMode="auto">
        <a:xfrm>
          <a:off x="3535417" y="86469483"/>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92246"/>
    <xdr:sp macro="" textlink="">
      <xdr:nvSpPr>
        <xdr:cNvPr id="23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9090000}"/>
            </a:ext>
          </a:extLst>
        </xdr:cNvPr>
        <xdr:cNvSpPr/>
      </xdr:nvSpPr>
      <xdr:spPr bwMode="auto">
        <a:xfrm>
          <a:off x="6600934" y="86469483"/>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A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B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C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D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E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F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0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1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2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3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4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5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6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7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8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9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A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B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C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D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1E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1F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544</xdr:row>
      <xdr:rowOff>0</xdr:rowOff>
    </xdr:from>
    <xdr:ext cx="295275" cy="233363"/>
    <xdr:sp macro="" textlink="">
      <xdr:nvSpPr>
        <xdr:cNvPr id="23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0090000}"/>
            </a:ext>
          </a:extLst>
        </xdr:cNvPr>
        <xdr:cNvSpPr/>
      </xdr:nvSpPr>
      <xdr:spPr bwMode="auto">
        <a:xfrm>
          <a:off x="3535417"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544</xdr:row>
      <xdr:rowOff>0</xdr:rowOff>
    </xdr:from>
    <xdr:ext cx="295275" cy="233363"/>
    <xdr:sp macro="" textlink="">
      <xdr:nvSpPr>
        <xdr:cNvPr id="23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1090000}"/>
            </a:ext>
          </a:extLst>
        </xdr:cNvPr>
        <xdr:cNvSpPr/>
      </xdr:nvSpPr>
      <xdr:spPr bwMode="auto">
        <a:xfrm>
          <a:off x="6600934" y="8646948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657261"/>
    <xdr:sp macro="" textlink="">
      <xdr:nvSpPr>
        <xdr:cNvPr id="23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2090000}"/>
            </a:ext>
          </a:extLst>
        </xdr:cNvPr>
        <xdr:cNvSpPr/>
      </xdr:nvSpPr>
      <xdr:spPr bwMode="auto">
        <a:xfrm>
          <a:off x="3535417" y="104413707"/>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657261"/>
    <xdr:sp macro="" textlink="">
      <xdr:nvSpPr>
        <xdr:cNvPr id="23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3090000}"/>
            </a:ext>
          </a:extLst>
        </xdr:cNvPr>
        <xdr:cNvSpPr/>
      </xdr:nvSpPr>
      <xdr:spPr bwMode="auto">
        <a:xfrm>
          <a:off x="6600934" y="104413707"/>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4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5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6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7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8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9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A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B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C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D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2E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2F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0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1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2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3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4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5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6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7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8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9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633</xdr:row>
      <xdr:rowOff>0</xdr:rowOff>
    </xdr:from>
    <xdr:ext cx="295275" cy="233363"/>
    <xdr:sp macro="" textlink="">
      <xdr:nvSpPr>
        <xdr:cNvPr id="23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A090000}"/>
            </a:ext>
          </a:extLst>
        </xdr:cNvPr>
        <xdr:cNvSpPr/>
      </xdr:nvSpPr>
      <xdr:spPr bwMode="auto">
        <a:xfrm>
          <a:off x="3535417"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633</xdr:row>
      <xdr:rowOff>0</xdr:rowOff>
    </xdr:from>
    <xdr:ext cx="295275" cy="233363"/>
    <xdr:sp macro="" textlink="">
      <xdr:nvSpPr>
        <xdr:cNvPr id="23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B090000}"/>
            </a:ext>
          </a:extLst>
        </xdr:cNvPr>
        <xdr:cNvSpPr/>
      </xdr:nvSpPr>
      <xdr:spPr bwMode="auto">
        <a:xfrm>
          <a:off x="6600934" y="1044137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92246"/>
    <xdr:sp macro="" textlink="">
      <xdr:nvSpPr>
        <xdr:cNvPr id="236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C090000}"/>
            </a:ext>
          </a:extLst>
        </xdr:cNvPr>
        <xdr:cNvSpPr/>
      </xdr:nvSpPr>
      <xdr:spPr bwMode="auto">
        <a:xfrm>
          <a:off x="3535417" y="104950172"/>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92246"/>
    <xdr:sp macro="" textlink="">
      <xdr:nvSpPr>
        <xdr:cNvPr id="23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D090000}"/>
            </a:ext>
          </a:extLst>
        </xdr:cNvPr>
        <xdr:cNvSpPr/>
      </xdr:nvSpPr>
      <xdr:spPr bwMode="auto">
        <a:xfrm>
          <a:off x="6600934" y="104950172"/>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E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F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6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0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6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1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7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2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7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3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4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5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6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7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7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8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7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9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A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B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C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8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D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8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4E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8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4F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0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1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8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2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8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3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634</xdr:row>
      <xdr:rowOff>0</xdr:rowOff>
    </xdr:from>
    <xdr:ext cx="295275" cy="233363"/>
    <xdr:sp macro="" textlink="">
      <xdr:nvSpPr>
        <xdr:cNvPr id="238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4090000}"/>
            </a:ext>
          </a:extLst>
        </xdr:cNvPr>
        <xdr:cNvSpPr/>
      </xdr:nvSpPr>
      <xdr:spPr bwMode="auto">
        <a:xfrm>
          <a:off x="3535417"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634</xdr:row>
      <xdr:rowOff>0</xdr:rowOff>
    </xdr:from>
    <xdr:ext cx="295275" cy="233363"/>
    <xdr:sp macro="" textlink="">
      <xdr:nvSpPr>
        <xdr:cNvPr id="238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5090000}"/>
            </a:ext>
          </a:extLst>
        </xdr:cNvPr>
        <xdr:cNvSpPr/>
      </xdr:nvSpPr>
      <xdr:spPr bwMode="auto">
        <a:xfrm>
          <a:off x="6600934" y="104950172"/>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657261"/>
    <xdr:sp macro="" textlink="">
      <xdr:nvSpPr>
        <xdr:cNvPr id="23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6090000}"/>
            </a:ext>
          </a:extLst>
        </xdr:cNvPr>
        <xdr:cNvSpPr/>
      </xdr:nvSpPr>
      <xdr:spPr bwMode="auto">
        <a:xfrm>
          <a:off x="3535417" y="121503966"/>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657261"/>
    <xdr:sp macro="" textlink="">
      <xdr:nvSpPr>
        <xdr:cNvPr id="23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7090000}"/>
            </a:ext>
          </a:extLst>
        </xdr:cNvPr>
        <xdr:cNvSpPr/>
      </xdr:nvSpPr>
      <xdr:spPr bwMode="auto">
        <a:xfrm>
          <a:off x="6600934" y="121503966"/>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39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8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39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9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39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A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39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B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39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C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39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D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39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5E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39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5F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40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0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40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1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40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2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40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3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40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4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40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5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40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6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40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7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40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8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40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9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4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A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4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B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4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C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4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D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725</xdr:row>
      <xdr:rowOff>0</xdr:rowOff>
    </xdr:from>
    <xdr:ext cx="295275" cy="233363"/>
    <xdr:sp macro="" textlink="">
      <xdr:nvSpPr>
        <xdr:cNvPr id="24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6E090000}"/>
            </a:ext>
          </a:extLst>
        </xdr:cNvPr>
        <xdr:cNvSpPr/>
      </xdr:nvSpPr>
      <xdr:spPr bwMode="auto">
        <a:xfrm>
          <a:off x="3535417"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725</xdr:row>
      <xdr:rowOff>0</xdr:rowOff>
    </xdr:from>
    <xdr:ext cx="295275" cy="233363"/>
    <xdr:sp macro="" textlink="">
      <xdr:nvSpPr>
        <xdr:cNvPr id="24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6F090000}"/>
            </a:ext>
          </a:extLst>
        </xdr:cNvPr>
        <xdr:cNvSpPr/>
      </xdr:nvSpPr>
      <xdr:spPr bwMode="auto">
        <a:xfrm>
          <a:off x="6600934" y="121503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92246"/>
    <xdr:sp macro="" textlink="">
      <xdr:nvSpPr>
        <xdr:cNvPr id="24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0090000}"/>
            </a:ext>
          </a:extLst>
        </xdr:cNvPr>
        <xdr:cNvSpPr/>
      </xdr:nvSpPr>
      <xdr:spPr bwMode="auto">
        <a:xfrm>
          <a:off x="3535417" y="122040431"/>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92246"/>
    <xdr:sp macro="" textlink="">
      <xdr:nvSpPr>
        <xdr:cNvPr id="24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1090000}"/>
            </a:ext>
          </a:extLst>
        </xdr:cNvPr>
        <xdr:cNvSpPr/>
      </xdr:nvSpPr>
      <xdr:spPr bwMode="auto">
        <a:xfrm>
          <a:off x="6600934" y="122040431"/>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2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3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4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5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6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7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8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9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A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B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C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D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7E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7F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0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1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2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3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4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5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6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7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726</xdr:row>
      <xdr:rowOff>0</xdr:rowOff>
    </xdr:from>
    <xdr:ext cx="295275" cy="233363"/>
    <xdr:sp macro="" textlink="">
      <xdr:nvSpPr>
        <xdr:cNvPr id="24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8090000}"/>
            </a:ext>
          </a:extLst>
        </xdr:cNvPr>
        <xdr:cNvSpPr/>
      </xdr:nvSpPr>
      <xdr:spPr bwMode="auto">
        <a:xfrm>
          <a:off x="3535417"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726</xdr:row>
      <xdr:rowOff>0</xdr:rowOff>
    </xdr:from>
    <xdr:ext cx="295275" cy="233363"/>
    <xdr:sp macro="" textlink="">
      <xdr:nvSpPr>
        <xdr:cNvPr id="24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9090000}"/>
            </a:ext>
          </a:extLst>
        </xdr:cNvPr>
        <xdr:cNvSpPr/>
      </xdr:nvSpPr>
      <xdr:spPr bwMode="auto">
        <a:xfrm>
          <a:off x="6600934" y="12204043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657261"/>
    <xdr:sp macro="" textlink="">
      <xdr:nvSpPr>
        <xdr:cNvPr id="24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A090000}"/>
            </a:ext>
          </a:extLst>
        </xdr:cNvPr>
        <xdr:cNvSpPr/>
      </xdr:nvSpPr>
      <xdr:spPr bwMode="auto">
        <a:xfrm>
          <a:off x="3535417" y="139075948"/>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657261"/>
    <xdr:sp macro="" textlink="">
      <xdr:nvSpPr>
        <xdr:cNvPr id="24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B090000}"/>
            </a:ext>
          </a:extLst>
        </xdr:cNvPr>
        <xdr:cNvSpPr/>
      </xdr:nvSpPr>
      <xdr:spPr bwMode="auto">
        <a:xfrm>
          <a:off x="6600934" y="139075948"/>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C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D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8E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8F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0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1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2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3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4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5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6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7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8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9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A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B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C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D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9E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9F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6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0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1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814</xdr:row>
      <xdr:rowOff>0</xdr:rowOff>
    </xdr:from>
    <xdr:ext cx="295275" cy="233363"/>
    <xdr:sp macro="" textlink="">
      <xdr:nvSpPr>
        <xdr:cNvPr id="24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2090000}"/>
            </a:ext>
          </a:extLst>
        </xdr:cNvPr>
        <xdr:cNvSpPr/>
      </xdr:nvSpPr>
      <xdr:spPr bwMode="auto">
        <a:xfrm>
          <a:off x="3535417"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814</xdr:row>
      <xdr:rowOff>0</xdr:rowOff>
    </xdr:from>
    <xdr:ext cx="295275" cy="233363"/>
    <xdr:sp macro="" textlink="">
      <xdr:nvSpPr>
        <xdr:cNvPr id="24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3090000}"/>
            </a:ext>
          </a:extLst>
        </xdr:cNvPr>
        <xdr:cNvSpPr/>
      </xdr:nvSpPr>
      <xdr:spPr bwMode="auto">
        <a:xfrm>
          <a:off x="6600934" y="13907594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92246"/>
    <xdr:sp macro="" textlink="">
      <xdr:nvSpPr>
        <xdr:cNvPr id="246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4090000}"/>
            </a:ext>
          </a:extLst>
        </xdr:cNvPr>
        <xdr:cNvSpPr/>
      </xdr:nvSpPr>
      <xdr:spPr bwMode="auto">
        <a:xfrm>
          <a:off x="3535417" y="139612414"/>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92246"/>
    <xdr:sp macro="" textlink="">
      <xdr:nvSpPr>
        <xdr:cNvPr id="246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5090000}"/>
            </a:ext>
          </a:extLst>
        </xdr:cNvPr>
        <xdr:cNvSpPr/>
      </xdr:nvSpPr>
      <xdr:spPr bwMode="auto">
        <a:xfrm>
          <a:off x="6600934" y="139612414"/>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7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6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7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7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8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9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A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B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7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C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7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D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AE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AF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0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8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1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8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2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8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3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4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5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8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6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8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7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8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8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8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9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A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B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815</xdr:row>
      <xdr:rowOff>0</xdr:rowOff>
    </xdr:from>
    <xdr:ext cx="295275" cy="233363"/>
    <xdr:sp macro="" textlink="">
      <xdr:nvSpPr>
        <xdr:cNvPr id="249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BC090000}"/>
            </a:ext>
          </a:extLst>
        </xdr:cNvPr>
        <xdr:cNvSpPr/>
      </xdr:nvSpPr>
      <xdr:spPr bwMode="auto">
        <a:xfrm>
          <a:off x="3535417"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815</xdr:row>
      <xdr:rowOff>0</xdr:rowOff>
    </xdr:from>
    <xdr:ext cx="295275" cy="233363"/>
    <xdr:sp macro="" textlink="">
      <xdr:nvSpPr>
        <xdr:cNvPr id="249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BD090000}"/>
            </a:ext>
          </a:extLst>
        </xdr:cNvPr>
        <xdr:cNvSpPr/>
      </xdr:nvSpPr>
      <xdr:spPr bwMode="auto">
        <a:xfrm>
          <a:off x="6600934" y="1396124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913</xdr:row>
      <xdr:rowOff>142875</xdr:rowOff>
    </xdr:from>
    <xdr:ext cx="295275" cy="233363"/>
    <xdr:sp macro="" textlink="">
      <xdr:nvSpPr>
        <xdr:cNvPr id="5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3E020000}"/>
            </a:ext>
          </a:extLst>
        </xdr:cNvPr>
        <xdr:cNvSpPr/>
      </xdr:nvSpPr>
      <xdr:spPr bwMode="auto">
        <a:xfrm>
          <a:off x="3549650" y="156289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913</xdr:row>
      <xdr:rowOff>142875</xdr:rowOff>
    </xdr:from>
    <xdr:ext cx="295275" cy="233363"/>
    <xdr:sp macro="" textlink="">
      <xdr:nvSpPr>
        <xdr:cNvPr id="5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3F020000}"/>
            </a:ext>
          </a:extLst>
        </xdr:cNvPr>
        <xdr:cNvSpPr/>
      </xdr:nvSpPr>
      <xdr:spPr bwMode="auto">
        <a:xfrm>
          <a:off x="6597650" y="156289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905</xdr:row>
      <xdr:rowOff>11206</xdr:rowOff>
    </xdr:from>
    <xdr:to>
      <xdr:col>0</xdr:col>
      <xdr:colOff>913241</xdr:colOff>
      <xdr:row>910</xdr:row>
      <xdr:rowOff>34972</xdr:rowOff>
    </xdr:to>
    <xdr:pic>
      <xdr:nvPicPr>
        <xdr:cNvPr id="576" name="0 Imagen" descr="escudo sabanalarga.jpg">
          <a:extLst>
            <a:ext uri="{FF2B5EF4-FFF2-40B4-BE49-F238E27FC236}">
              <a16:creationId xmlns:a16="http://schemas.microsoft.com/office/drawing/2014/main" id="{00000000-0008-0000-0200-00004002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70" y="154744831"/>
          <a:ext cx="778771" cy="896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226221</xdr:colOff>
      <xdr:row>919</xdr:row>
      <xdr:rowOff>95250</xdr:rowOff>
    </xdr:from>
    <xdr:to>
      <xdr:col>25</xdr:col>
      <xdr:colOff>665875</xdr:colOff>
      <xdr:row>945</xdr:row>
      <xdr:rowOff>100633</xdr:rowOff>
    </xdr:to>
    <xdr:pic>
      <xdr:nvPicPr>
        <xdr:cNvPr id="512" name="Imagen 511">
          <a:extLst>
            <a:ext uri="{FF2B5EF4-FFF2-40B4-BE49-F238E27FC236}">
              <a16:creationId xmlns:a16="http://schemas.microsoft.com/office/drawing/2014/main" id="{00000000-0008-0000-0200-000000020000}"/>
            </a:ext>
          </a:extLst>
        </xdr:cNvPr>
        <xdr:cNvPicPr>
          <a:picLocks noChangeAspect="1"/>
        </xdr:cNvPicPr>
      </xdr:nvPicPr>
      <xdr:blipFill rotWithShape="1">
        <a:blip xmlns:r="http://schemas.openxmlformats.org/officeDocument/2006/relationships" r:embed="rId14"/>
        <a:srcRect t="-535"/>
        <a:stretch/>
      </xdr:blipFill>
      <xdr:spPr>
        <a:xfrm>
          <a:off x="11787190" y="169699781"/>
          <a:ext cx="10774279" cy="44821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152400</xdr:colOff>
      <xdr:row>0</xdr:row>
      <xdr:rowOff>0</xdr:rowOff>
    </xdr:from>
    <xdr:to>
      <xdr:col>4</xdr:col>
      <xdr:colOff>447675</xdr:colOff>
      <xdr:row>0</xdr:row>
      <xdr:rowOff>292246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2000000}"/>
            </a:ext>
          </a:extLst>
        </xdr:cNvPr>
        <xdr:cNvSpPr/>
      </xdr:nvSpPr>
      <xdr:spPr bwMode="auto">
        <a:xfrm>
          <a:off x="4133850" y="34956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0</xdr:row>
      <xdr:rowOff>0</xdr:rowOff>
    </xdr:from>
    <xdr:to>
      <xdr:col>8</xdr:col>
      <xdr:colOff>447675</xdr:colOff>
      <xdr:row>0</xdr:row>
      <xdr:rowOff>292246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3000000}"/>
            </a:ext>
          </a:extLst>
        </xdr:cNvPr>
        <xdr:cNvSpPr/>
      </xdr:nvSpPr>
      <xdr:spPr bwMode="auto">
        <a:xfrm>
          <a:off x="7334250" y="34956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152400</xdr:colOff>
      <xdr:row>0</xdr:row>
      <xdr:rowOff>0</xdr:rowOff>
    </xdr:from>
    <xdr:ext cx="295275" cy="233363"/>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5000000}"/>
            </a:ext>
          </a:extLst>
        </xdr:cNvPr>
        <xdr:cNvSpPr/>
      </xdr:nvSpPr>
      <xdr:spPr bwMode="auto">
        <a:xfrm>
          <a:off x="4133850" y="192976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6000000}"/>
            </a:ext>
          </a:extLst>
        </xdr:cNvPr>
        <xdr:cNvSpPr/>
      </xdr:nvSpPr>
      <xdr:spPr bwMode="auto">
        <a:xfrm>
          <a:off x="7334250" y="192976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8000000}"/>
            </a:ext>
          </a:extLst>
        </xdr:cNvPr>
        <xdr:cNvSpPr/>
      </xdr:nvSpPr>
      <xdr:spPr bwMode="auto">
        <a:xfrm>
          <a:off x="4133850" y="36375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9000000}"/>
            </a:ext>
          </a:extLst>
        </xdr:cNvPr>
        <xdr:cNvSpPr/>
      </xdr:nvSpPr>
      <xdr:spPr bwMode="auto">
        <a:xfrm>
          <a:off x="7334250" y="36375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B000000}"/>
            </a:ext>
          </a:extLst>
        </xdr:cNvPr>
        <xdr:cNvSpPr/>
      </xdr:nvSpPr>
      <xdr:spPr bwMode="auto">
        <a:xfrm>
          <a:off x="4133850" y="53292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C000000}"/>
            </a:ext>
          </a:extLst>
        </xdr:cNvPr>
        <xdr:cNvSpPr/>
      </xdr:nvSpPr>
      <xdr:spPr bwMode="auto">
        <a:xfrm>
          <a:off x="7334250" y="53292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E000000}"/>
            </a:ext>
          </a:extLst>
        </xdr:cNvPr>
        <xdr:cNvSpPr/>
      </xdr:nvSpPr>
      <xdr:spPr bwMode="auto">
        <a:xfrm>
          <a:off x="4133850" y="71018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F000000}"/>
            </a:ext>
          </a:extLst>
        </xdr:cNvPr>
        <xdr:cNvSpPr/>
      </xdr:nvSpPr>
      <xdr:spPr bwMode="auto">
        <a:xfrm>
          <a:off x="7334250" y="71018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11000000}"/>
            </a:ext>
          </a:extLst>
        </xdr:cNvPr>
        <xdr:cNvSpPr/>
      </xdr:nvSpPr>
      <xdr:spPr bwMode="auto">
        <a:xfrm>
          <a:off x="4133850" y="87934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12000000}"/>
            </a:ext>
          </a:extLst>
        </xdr:cNvPr>
        <xdr:cNvSpPr/>
      </xdr:nvSpPr>
      <xdr:spPr bwMode="auto">
        <a:xfrm>
          <a:off x="7334250" y="87934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14000000}"/>
            </a:ext>
          </a:extLst>
        </xdr:cNvPr>
        <xdr:cNvSpPr/>
      </xdr:nvSpPr>
      <xdr:spPr bwMode="auto">
        <a:xfrm>
          <a:off x="4133850" y="1053465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15000000}"/>
            </a:ext>
          </a:extLst>
        </xdr:cNvPr>
        <xdr:cNvSpPr/>
      </xdr:nvSpPr>
      <xdr:spPr bwMode="auto">
        <a:xfrm>
          <a:off x="7334250" y="1053465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17000000}"/>
            </a:ext>
          </a:extLst>
        </xdr:cNvPr>
        <xdr:cNvSpPr/>
      </xdr:nvSpPr>
      <xdr:spPr bwMode="auto">
        <a:xfrm>
          <a:off x="4133850" y="123558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18000000}"/>
            </a:ext>
          </a:extLst>
        </xdr:cNvPr>
        <xdr:cNvSpPr/>
      </xdr:nvSpPr>
      <xdr:spPr bwMode="auto">
        <a:xfrm>
          <a:off x="7334250" y="123558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1A000000}"/>
            </a:ext>
          </a:extLst>
        </xdr:cNvPr>
        <xdr:cNvSpPr/>
      </xdr:nvSpPr>
      <xdr:spPr bwMode="auto">
        <a:xfrm>
          <a:off x="4133850" y="1404747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1B000000}"/>
            </a:ext>
          </a:extLst>
        </xdr:cNvPr>
        <xdr:cNvSpPr/>
      </xdr:nvSpPr>
      <xdr:spPr bwMode="auto">
        <a:xfrm>
          <a:off x="7334250" y="1404747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1D000000}"/>
            </a:ext>
          </a:extLst>
        </xdr:cNvPr>
        <xdr:cNvSpPr/>
      </xdr:nvSpPr>
      <xdr:spPr bwMode="auto">
        <a:xfrm>
          <a:off x="4133850" y="15803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1E000000}"/>
            </a:ext>
          </a:extLst>
        </xdr:cNvPr>
        <xdr:cNvSpPr/>
      </xdr:nvSpPr>
      <xdr:spPr bwMode="auto">
        <a:xfrm>
          <a:off x="7334250" y="15803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20000000}"/>
            </a:ext>
          </a:extLst>
        </xdr:cNvPr>
        <xdr:cNvSpPr/>
      </xdr:nvSpPr>
      <xdr:spPr bwMode="auto">
        <a:xfrm>
          <a:off x="4133850" y="175440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21000000}"/>
            </a:ext>
          </a:extLst>
        </xdr:cNvPr>
        <xdr:cNvSpPr/>
      </xdr:nvSpPr>
      <xdr:spPr bwMode="auto">
        <a:xfrm>
          <a:off x="7334250" y="175440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23000000}"/>
            </a:ext>
          </a:extLst>
        </xdr:cNvPr>
        <xdr:cNvSpPr/>
      </xdr:nvSpPr>
      <xdr:spPr bwMode="auto">
        <a:xfrm>
          <a:off x="4133850" y="192357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24000000}"/>
            </a:ext>
          </a:extLst>
        </xdr:cNvPr>
        <xdr:cNvSpPr/>
      </xdr:nvSpPr>
      <xdr:spPr bwMode="auto">
        <a:xfrm>
          <a:off x="7334250" y="192357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26000000}"/>
            </a:ext>
          </a:extLst>
        </xdr:cNvPr>
        <xdr:cNvSpPr/>
      </xdr:nvSpPr>
      <xdr:spPr bwMode="auto">
        <a:xfrm>
          <a:off x="4133850" y="209273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27000000}"/>
            </a:ext>
          </a:extLst>
        </xdr:cNvPr>
        <xdr:cNvSpPr/>
      </xdr:nvSpPr>
      <xdr:spPr bwMode="auto">
        <a:xfrm>
          <a:off x="7334250" y="209273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4</xdr:col>
      <xdr:colOff>152400</xdr:colOff>
      <xdr:row>13</xdr:row>
      <xdr:rowOff>142875</xdr:rowOff>
    </xdr:from>
    <xdr:to>
      <xdr:col>4</xdr:col>
      <xdr:colOff>447675</xdr:colOff>
      <xdr:row>15</xdr:row>
      <xdr:rowOff>66388</xdr:rowOff>
    </xdr:to>
    <xdr:sp macro="" textlink="">
      <xdr:nvSpPr>
        <xdr:cNvPr id="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39000000}"/>
            </a:ext>
          </a:extLst>
        </xdr:cNvPr>
        <xdr:cNvSpPr/>
      </xdr:nvSpPr>
      <xdr:spPr bwMode="auto">
        <a:xfrm>
          <a:off x="4133850" y="34956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13</xdr:row>
      <xdr:rowOff>142875</xdr:rowOff>
    </xdr:from>
    <xdr:to>
      <xdr:col>8</xdr:col>
      <xdr:colOff>447675</xdr:colOff>
      <xdr:row>15</xdr:row>
      <xdr:rowOff>66388</xdr:rowOff>
    </xdr:to>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3A000000}"/>
            </a:ext>
          </a:extLst>
        </xdr:cNvPr>
        <xdr:cNvSpPr/>
      </xdr:nvSpPr>
      <xdr:spPr bwMode="auto">
        <a:xfrm>
          <a:off x="7334250" y="3495675"/>
          <a:ext cx="295275" cy="2762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134470</xdr:colOff>
      <xdr:row>5</xdr:row>
      <xdr:rowOff>11206</xdr:rowOff>
    </xdr:from>
    <xdr:to>
      <xdr:col>0</xdr:col>
      <xdr:colOff>913241</xdr:colOff>
      <xdr:row>10</xdr:row>
      <xdr:rowOff>34972</xdr:rowOff>
    </xdr:to>
    <xdr:pic>
      <xdr:nvPicPr>
        <xdr:cNvPr id="59" name="0 Imagen" descr="escudo sabanalarga.jpg">
          <a:extLst>
            <a:ext uri="{FF2B5EF4-FFF2-40B4-BE49-F238E27FC236}">
              <a16:creationId xmlns:a16="http://schemas.microsoft.com/office/drawing/2014/main" id="{00000000-0008-0000-0300-00003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2030506"/>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101</xdr:row>
      <xdr:rowOff>142875</xdr:rowOff>
    </xdr:from>
    <xdr:ext cx="295275" cy="233363"/>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3C000000}"/>
            </a:ext>
          </a:extLst>
        </xdr:cNvPr>
        <xdr:cNvSpPr/>
      </xdr:nvSpPr>
      <xdr:spPr bwMode="auto">
        <a:xfrm>
          <a:off x="4133850" y="192976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101</xdr:row>
      <xdr:rowOff>142875</xdr:rowOff>
    </xdr:from>
    <xdr:ext cx="295275" cy="233363"/>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3D000000}"/>
            </a:ext>
          </a:extLst>
        </xdr:cNvPr>
        <xdr:cNvSpPr/>
      </xdr:nvSpPr>
      <xdr:spPr bwMode="auto">
        <a:xfrm>
          <a:off x="7334250" y="192976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105606</xdr:colOff>
      <xdr:row>92</xdr:row>
      <xdr:rowOff>145423</xdr:rowOff>
    </xdr:from>
    <xdr:to>
      <xdr:col>0</xdr:col>
      <xdr:colOff>731977</xdr:colOff>
      <xdr:row>97</xdr:row>
      <xdr:rowOff>171715</xdr:rowOff>
    </xdr:to>
    <xdr:pic>
      <xdr:nvPicPr>
        <xdr:cNvPr id="62" name="0 Imagen" descr="escudo sabanalarga.jpg">
          <a:extLst>
            <a:ext uri="{FF2B5EF4-FFF2-40B4-BE49-F238E27FC236}">
              <a16:creationId xmlns:a16="http://schemas.microsoft.com/office/drawing/2014/main" id="{00000000-0008-0000-0300-00003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606" y="18618150"/>
          <a:ext cx="626371" cy="8922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176</xdr:row>
      <xdr:rowOff>0</xdr:rowOff>
    </xdr:from>
    <xdr:ext cx="295275" cy="233363"/>
    <xdr:sp macro="" textlink="">
      <xdr:nvSpPr>
        <xdr:cNvPr id="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3F000000}"/>
            </a:ext>
          </a:extLst>
        </xdr:cNvPr>
        <xdr:cNvSpPr/>
      </xdr:nvSpPr>
      <xdr:spPr bwMode="auto">
        <a:xfrm>
          <a:off x="4133850" y="36375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176</xdr:row>
      <xdr:rowOff>0</xdr:rowOff>
    </xdr:from>
    <xdr:ext cx="295275" cy="233363"/>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40000000}"/>
            </a:ext>
          </a:extLst>
        </xdr:cNvPr>
        <xdr:cNvSpPr/>
      </xdr:nvSpPr>
      <xdr:spPr bwMode="auto">
        <a:xfrm>
          <a:off x="7334250" y="36375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189</xdr:row>
      <xdr:rowOff>142875</xdr:rowOff>
    </xdr:from>
    <xdr:ext cx="295275" cy="233363"/>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42000000}"/>
            </a:ext>
          </a:extLst>
        </xdr:cNvPr>
        <xdr:cNvSpPr/>
      </xdr:nvSpPr>
      <xdr:spPr bwMode="auto">
        <a:xfrm>
          <a:off x="4133850" y="53292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189</xdr:row>
      <xdr:rowOff>142875</xdr:rowOff>
    </xdr:from>
    <xdr:ext cx="295275" cy="233363"/>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43000000}"/>
            </a:ext>
          </a:extLst>
        </xdr:cNvPr>
        <xdr:cNvSpPr/>
      </xdr:nvSpPr>
      <xdr:spPr bwMode="auto">
        <a:xfrm>
          <a:off x="7334250" y="53292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181</xdr:row>
      <xdr:rowOff>11206</xdr:rowOff>
    </xdr:from>
    <xdr:to>
      <xdr:col>0</xdr:col>
      <xdr:colOff>913241</xdr:colOff>
      <xdr:row>186</xdr:row>
      <xdr:rowOff>34972</xdr:rowOff>
    </xdr:to>
    <xdr:pic>
      <xdr:nvPicPr>
        <xdr:cNvPr id="68" name="0 Imagen" descr="escudo sabanalarga.jpg">
          <a:extLst>
            <a:ext uri="{FF2B5EF4-FFF2-40B4-BE49-F238E27FC236}">
              <a16:creationId xmlns:a16="http://schemas.microsoft.com/office/drawing/2014/main" id="{00000000-0008-0000-0300-00004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51827206"/>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350</xdr:row>
      <xdr:rowOff>0</xdr:rowOff>
    </xdr:from>
    <xdr:ext cx="295275" cy="233363"/>
    <xdr:sp macro="" textlink="">
      <xdr:nvSpPr>
        <xdr:cNvPr id="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45000000}"/>
            </a:ext>
          </a:extLst>
        </xdr:cNvPr>
        <xdr:cNvSpPr/>
      </xdr:nvSpPr>
      <xdr:spPr bwMode="auto">
        <a:xfrm>
          <a:off x="4133850" y="71018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350</xdr:row>
      <xdr:rowOff>0</xdr:rowOff>
    </xdr:from>
    <xdr:ext cx="295275" cy="233363"/>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46000000}"/>
            </a:ext>
          </a:extLst>
        </xdr:cNvPr>
        <xdr:cNvSpPr/>
      </xdr:nvSpPr>
      <xdr:spPr bwMode="auto">
        <a:xfrm>
          <a:off x="7334250" y="710184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350</xdr:row>
      <xdr:rowOff>0</xdr:rowOff>
    </xdr:from>
    <xdr:ext cx="295275" cy="233363"/>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48000000}"/>
            </a:ext>
          </a:extLst>
        </xdr:cNvPr>
        <xdr:cNvSpPr/>
      </xdr:nvSpPr>
      <xdr:spPr bwMode="auto">
        <a:xfrm>
          <a:off x="4133850" y="87934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350</xdr:row>
      <xdr:rowOff>0</xdr:rowOff>
    </xdr:from>
    <xdr:ext cx="295275" cy="233363"/>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49000000}"/>
            </a:ext>
          </a:extLst>
        </xdr:cNvPr>
        <xdr:cNvSpPr/>
      </xdr:nvSpPr>
      <xdr:spPr bwMode="auto">
        <a:xfrm>
          <a:off x="7334250" y="87934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361</xdr:row>
      <xdr:rowOff>142875</xdr:rowOff>
    </xdr:from>
    <xdr:ext cx="295275" cy="233363"/>
    <xdr:sp macro="" textlink="">
      <xdr:nvSpPr>
        <xdr:cNvPr id="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4B000000}"/>
            </a:ext>
          </a:extLst>
        </xdr:cNvPr>
        <xdr:cNvSpPr/>
      </xdr:nvSpPr>
      <xdr:spPr bwMode="auto">
        <a:xfrm>
          <a:off x="4133850" y="1053465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361</xdr:row>
      <xdr:rowOff>142875</xdr:rowOff>
    </xdr:from>
    <xdr:ext cx="295275" cy="233363"/>
    <xdr:sp macro="" textlink="">
      <xdr:nvSpPr>
        <xdr:cNvPr id="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4C000000}"/>
            </a:ext>
          </a:extLst>
        </xdr:cNvPr>
        <xdr:cNvSpPr/>
      </xdr:nvSpPr>
      <xdr:spPr bwMode="auto">
        <a:xfrm>
          <a:off x="7334250" y="1053465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353</xdr:row>
      <xdr:rowOff>11206</xdr:rowOff>
    </xdr:from>
    <xdr:to>
      <xdr:col>0</xdr:col>
      <xdr:colOff>913241</xdr:colOff>
      <xdr:row>358</xdr:row>
      <xdr:rowOff>34972</xdr:rowOff>
    </xdr:to>
    <xdr:pic>
      <xdr:nvPicPr>
        <xdr:cNvPr id="77" name="0 Imagen" descr="escudo sabanalarga.jpg">
          <a:extLst>
            <a:ext uri="{FF2B5EF4-FFF2-40B4-BE49-F238E27FC236}">
              <a16:creationId xmlns:a16="http://schemas.microsoft.com/office/drawing/2014/main" id="{00000000-0008-0000-0300-00004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103881331"/>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433</xdr:row>
      <xdr:rowOff>0</xdr:rowOff>
    </xdr:from>
    <xdr:ext cx="295275" cy="233363"/>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4E000000}"/>
            </a:ext>
          </a:extLst>
        </xdr:cNvPr>
        <xdr:cNvSpPr/>
      </xdr:nvSpPr>
      <xdr:spPr bwMode="auto">
        <a:xfrm>
          <a:off x="4133850" y="123558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4F000000}"/>
            </a:ext>
          </a:extLst>
        </xdr:cNvPr>
        <xdr:cNvSpPr/>
      </xdr:nvSpPr>
      <xdr:spPr bwMode="auto">
        <a:xfrm>
          <a:off x="7334250" y="1235583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444</xdr:row>
      <xdr:rowOff>142875</xdr:rowOff>
    </xdr:from>
    <xdr:ext cx="295275" cy="233363"/>
    <xdr:sp macro="" textlink="">
      <xdr:nvSpPr>
        <xdr:cNvPr id="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51000000}"/>
            </a:ext>
          </a:extLst>
        </xdr:cNvPr>
        <xdr:cNvSpPr/>
      </xdr:nvSpPr>
      <xdr:spPr bwMode="auto">
        <a:xfrm>
          <a:off x="4133850" y="1404747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444</xdr:row>
      <xdr:rowOff>142875</xdr:rowOff>
    </xdr:from>
    <xdr:ext cx="295275" cy="233363"/>
    <xdr:sp macro="" textlink="">
      <xdr:nvSpPr>
        <xdr:cNvPr id="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52000000}"/>
            </a:ext>
          </a:extLst>
        </xdr:cNvPr>
        <xdr:cNvSpPr/>
      </xdr:nvSpPr>
      <xdr:spPr bwMode="auto">
        <a:xfrm>
          <a:off x="7334250" y="1404747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436</xdr:row>
      <xdr:rowOff>11206</xdr:rowOff>
    </xdr:from>
    <xdr:to>
      <xdr:col>0</xdr:col>
      <xdr:colOff>913241</xdr:colOff>
      <xdr:row>441</xdr:row>
      <xdr:rowOff>34972</xdr:rowOff>
    </xdr:to>
    <xdr:pic>
      <xdr:nvPicPr>
        <xdr:cNvPr id="83" name="0 Imagen" descr="escudo sabanalarga.jpg">
          <a:extLst>
            <a:ext uri="{FF2B5EF4-FFF2-40B4-BE49-F238E27FC236}">
              <a16:creationId xmlns:a16="http://schemas.microsoft.com/office/drawing/2014/main" id="{00000000-0008-0000-0300-00005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139009531"/>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530</xdr:row>
      <xdr:rowOff>142875</xdr:rowOff>
    </xdr:from>
    <xdr:ext cx="295275" cy="233363"/>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54000000}"/>
            </a:ext>
          </a:extLst>
        </xdr:cNvPr>
        <xdr:cNvSpPr/>
      </xdr:nvSpPr>
      <xdr:spPr bwMode="auto">
        <a:xfrm>
          <a:off x="4133850" y="15803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530</xdr:row>
      <xdr:rowOff>142875</xdr:rowOff>
    </xdr:from>
    <xdr:ext cx="295275" cy="233363"/>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55000000}"/>
            </a:ext>
          </a:extLst>
        </xdr:cNvPr>
        <xdr:cNvSpPr/>
      </xdr:nvSpPr>
      <xdr:spPr bwMode="auto">
        <a:xfrm>
          <a:off x="7334250" y="1580388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522</xdr:row>
      <xdr:rowOff>11206</xdr:rowOff>
    </xdr:from>
    <xdr:to>
      <xdr:col>0</xdr:col>
      <xdr:colOff>913241</xdr:colOff>
      <xdr:row>527</xdr:row>
      <xdr:rowOff>34972</xdr:rowOff>
    </xdr:to>
    <xdr:pic>
      <xdr:nvPicPr>
        <xdr:cNvPr id="86" name="0 Imagen" descr="escudo sabanalarga.jpg">
          <a:extLst>
            <a:ext uri="{FF2B5EF4-FFF2-40B4-BE49-F238E27FC236}">
              <a16:creationId xmlns:a16="http://schemas.microsoft.com/office/drawing/2014/main" id="{00000000-0008-0000-0300-00005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156573631"/>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616</xdr:row>
      <xdr:rowOff>142875</xdr:rowOff>
    </xdr:from>
    <xdr:ext cx="295275" cy="233363"/>
    <xdr:sp macro="" textlink="">
      <xdr:nvSpPr>
        <xdr:cNvPr id="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57000000}"/>
            </a:ext>
          </a:extLst>
        </xdr:cNvPr>
        <xdr:cNvSpPr/>
      </xdr:nvSpPr>
      <xdr:spPr bwMode="auto">
        <a:xfrm>
          <a:off x="4133850" y="175440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616</xdr:row>
      <xdr:rowOff>142875</xdr:rowOff>
    </xdr:from>
    <xdr:ext cx="295275" cy="233363"/>
    <xdr:sp macro="" textlink="">
      <xdr:nvSpPr>
        <xdr:cNvPr id="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58000000}"/>
            </a:ext>
          </a:extLst>
        </xdr:cNvPr>
        <xdr:cNvSpPr/>
      </xdr:nvSpPr>
      <xdr:spPr bwMode="auto">
        <a:xfrm>
          <a:off x="7334250" y="175440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608</xdr:row>
      <xdr:rowOff>11206</xdr:rowOff>
    </xdr:from>
    <xdr:to>
      <xdr:col>0</xdr:col>
      <xdr:colOff>913241</xdr:colOff>
      <xdr:row>613</xdr:row>
      <xdr:rowOff>34972</xdr:rowOff>
    </xdr:to>
    <xdr:pic>
      <xdr:nvPicPr>
        <xdr:cNvPr id="89" name="0 Imagen" descr="escudo sabanalarga.jpg">
          <a:extLst>
            <a:ext uri="{FF2B5EF4-FFF2-40B4-BE49-F238E27FC236}">
              <a16:creationId xmlns:a16="http://schemas.microsoft.com/office/drawing/2014/main" id="{00000000-0008-0000-0300-00005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173975806"/>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705</xdr:row>
      <xdr:rowOff>142875</xdr:rowOff>
    </xdr:from>
    <xdr:ext cx="295275" cy="233363"/>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5A000000}"/>
            </a:ext>
          </a:extLst>
        </xdr:cNvPr>
        <xdr:cNvSpPr/>
      </xdr:nvSpPr>
      <xdr:spPr bwMode="auto">
        <a:xfrm>
          <a:off x="4133850" y="192357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705</xdr:row>
      <xdr:rowOff>142875</xdr:rowOff>
    </xdr:from>
    <xdr:ext cx="295275" cy="233363"/>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5B000000}"/>
            </a:ext>
          </a:extLst>
        </xdr:cNvPr>
        <xdr:cNvSpPr/>
      </xdr:nvSpPr>
      <xdr:spPr bwMode="auto">
        <a:xfrm>
          <a:off x="7334250" y="192357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697</xdr:row>
      <xdr:rowOff>11206</xdr:rowOff>
    </xdr:from>
    <xdr:to>
      <xdr:col>0</xdr:col>
      <xdr:colOff>913241</xdr:colOff>
      <xdr:row>702</xdr:row>
      <xdr:rowOff>34972</xdr:rowOff>
    </xdr:to>
    <xdr:pic>
      <xdr:nvPicPr>
        <xdr:cNvPr id="92" name="0 Imagen" descr="escudo sabanalarga.jpg">
          <a:extLst>
            <a:ext uri="{FF2B5EF4-FFF2-40B4-BE49-F238E27FC236}">
              <a16:creationId xmlns:a16="http://schemas.microsoft.com/office/drawing/2014/main" id="{00000000-0008-0000-0300-00005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190892206"/>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868</xdr:row>
      <xdr:rowOff>0</xdr:rowOff>
    </xdr:from>
    <xdr:ext cx="295275" cy="233363"/>
    <xdr:sp macro="" textlink="">
      <xdr:nvSpPr>
        <xdr:cNvPr id="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5D000000}"/>
            </a:ext>
          </a:extLst>
        </xdr:cNvPr>
        <xdr:cNvSpPr/>
      </xdr:nvSpPr>
      <xdr:spPr bwMode="auto">
        <a:xfrm>
          <a:off x="4133850" y="209273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868</xdr:row>
      <xdr:rowOff>0</xdr:rowOff>
    </xdr:from>
    <xdr:ext cx="295275" cy="233363"/>
    <xdr:sp macro="" textlink="">
      <xdr:nvSpPr>
        <xdr:cNvPr id="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5E000000}"/>
            </a:ext>
          </a:extLst>
        </xdr:cNvPr>
        <xdr:cNvSpPr/>
      </xdr:nvSpPr>
      <xdr:spPr bwMode="auto">
        <a:xfrm>
          <a:off x="7334250" y="2092737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791</xdr:row>
      <xdr:rowOff>142875</xdr:rowOff>
    </xdr:from>
    <xdr:ext cx="295275" cy="233363"/>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60000000}"/>
            </a:ext>
          </a:extLst>
        </xdr:cNvPr>
        <xdr:cNvSpPr/>
      </xdr:nvSpPr>
      <xdr:spPr bwMode="auto">
        <a:xfrm>
          <a:off x="4133850" y="2263521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791</xdr:row>
      <xdr:rowOff>142875</xdr:rowOff>
    </xdr:from>
    <xdr:ext cx="295275" cy="233363"/>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61000000}"/>
            </a:ext>
          </a:extLst>
        </xdr:cNvPr>
        <xdr:cNvSpPr/>
      </xdr:nvSpPr>
      <xdr:spPr bwMode="auto">
        <a:xfrm>
          <a:off x="7334250" y="2263521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783</xdr:row>
      <xdr:rowOff>11206</xdr:rowOff>
    </xdr:from>
    <xdr:to>
      <xdr:col>0</xdr:col>
      <xdr:colOff>913241</xdr:colOff>
      <xdr:row>788</xdr:row>
      <xdr:rowOff>34972</xdr:rowOff>
    </xdr:to>
    <xdr:pic>
      <xdr:nvPicPr>
        <xdr:cNvPr id="98" name="0 Imagen" descr="escudo sabanalarga.jpg">
          <a:extLst>
            <a:ext uri="{FF2B5EF4-FFF2-40B4-BE49-F238E27FC236}">
              <a16:creationId xmlns:a16="http://schemas.microsoft.com/office/drawing/2014/main" id="{00000000-0008-0000-0300-00006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224886931"/>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166686</xdr:colOff>
      <xdr:row>27</xdr:row>
      <xdr:rowOff>23814</xdr:rowOff>
    </xdr:from>
    <xdr:to>
      <xdr:col>25</xdr:col>
      <xdr:colOff>206233</xdr:colOff>
      <xdr:row>39</xdr:row>
      <xdr:rowOff>177969</xdr:rowOff>
    </xdr:to>
    <xdr:pic>
      <xdr:nvPicPr>
        <xdr:cNvPr id="99" name="Imagen 98">
          <a:extLst>
            <a:ext uri="{FF2B5EF4-FFF2-40B4-BE49-F238E27FC236}">
              <a16:creationId xmlns:a16="http://schemas.microsoft.com/office/drawing/2014/main" id="{00000000-0008-0000-0300-000063000000}"/>
            </a:ext>
          </a:extLst>
        </xdr:cNvPr>
        <xdr:cNvPicPr>
          <a:picLocks noChangeAspect="1"/>
        </xdr:cNvPicPr>
      </xdr:nvPicPr>
      <xdr:blipFill>
        <a:blip xmlns:r="http://schemas.openxmlformats.org/officeDocument/2006/relationships" r:embed="rId2"/>
        <a:stretch>
          <a:fillRect/>
        </a:stretch>
      </xdr:blipFill>
      <xdr:spPr>
        <a:xfrm>
          <a:off x="12149136" y="5795964"/>
          <a:ext cx="8421546" cy="2225409"/>
        </a:xfrm>
        <a:prstGeom prst="rect">
          <a:avLst/>
        </a:prstGeom>
      </xdr:spPr>
    </xdr:pic>
    <xdr:clientData/>
  </xdr:twoCellAnchor>
  <xdr:twoCellAnchor editAs="oneCell">
    <xdr:from>
      <xdr:col>14</xdr:col>
      <xdr:colOff>119063</xdr:colOff>
      <xdr:row>105</xdr:row>
      <xdr:rowOff>47625</xdr:rowOff>
    </xdr:from>
    <xdr:to>
      <xdr:col>23</xdr:col>
      <xdr:colOff>602418</xdr:colOff>
      <xdr:row>120</xdr:row>
      <xdr:rowOff>17868</xdr:rowOff>
    </xdr:to>
    <xdr:pic>
      <xdr:nvPicPr>
        <xdr:cNvPr id="100" name="Imagen 99">
          <a:extLst>
            <a:ext uri="{FF2B5EF4-FFF2-40B4-BE49-F238E27FC236}">
              <a16:creationId xmlns:a16="http://schemas.microsoft.com/office/drawing/2014/main" id="{00000000-0008-0000-0300-000064000000}"/>
            </a:ext>
          </a:extLst>
        </xdr:cNvPr>
        <xdr:cNvPicPr>
          <a:picLocks noChangeAspect="1"/>
        </xdr:cNvPicPr>
      </xdr:nvPicPr>
      <xdr:blipFill>
        <a:blip xmlns:r="http://schemas.openxmlformats.org/officeDocument/2006/relationships" r:embed="rId3"/>
        <a:stretch>
          <a:fillRect/>
        </a:stretch>
      </xdr:blipFill>
      <xdr:spPr>
        <a:xfrm>
          <a:off x="12101513" y="19888200"/>
          <a:ext cx="7341354" cy="2561044"/>
        </a:xfrm>
        <a:prstGeom prst="rect">
          <a:avLst/>
        </a:prstGeom>
      </xdr:spPr>
    </xdr:pic>
    <xdr:clientData/>
  </xdr:twoCellAnchor>
  <xdr:twoCellAnchor editAs="oneCell">
    <xdr:from>
      <xdr:col>14</xdr:col>
      <xdr:colOff>13607</xdr:colOff>
      <xdr:row>186</xdr:row>
      <xdr:rowOff>40821</xdr:rowOff>
    </xdr:from>
    <xdr:to>
      <xdr:col>28</xdr:col>
      <xdr:colOff>102199</xdr:colOff>
      <xdr:row>204</xdr:row>
      <xdr:rowOff>29267</xdr:rowOff>
    </xdr:to>
    <xdr:pic>
      <xdr:nvPicPr>
        <xdr:cNvPr id="102" name="Imagen 101">
          <a:extLst>
            <a:ext uri="{FF2B5EF4-FFF2-40B4-BE49-F238E27FC236}">
              <a16:creationId xmlns:a16="http://schemas.microsoft.com/office/drawing/2014/main" id="{00000000-0008-0000-0300-000066000000}"/>
            </a:ext>
          </a:extLst>
        </xdr:cNvPr>
        <xdr:cNvPicPr>
          <a:picLocks noChangeAspect="1"/>
        </xdr:cNvPicPr>
      </xdr:nvPicPr>
      <xdr:blipFill>
        <a:blip xmlns:r="http://schemas.openxmlformats.org/officeDocument/2006/relationships" r:embed="rId4"/>
        <a:stretch>
          <a:fillRect/>
        </a:stretch>
      </xdr:blipFill>
      <xdr:spPr>
        <a:xfrm>
          <a:off x="11996057" y="52675971"/>
          <a:ext cx="10756591" cy="3108315"/>
        </a:xfrm>
        <a:prstGeom prst="rect">
          <a:avLst/>
        </a:prstGeom>
      </xdr:spPr>
    </xdr:pic>
    <xdr:clientData/>
  </xdr:twoCellAnchor>
  <xdr:twoCellAnchor>
    <xdr:from>
      <xdr:col>14</xdr:col>
      <xdr:colOff>0</xdr:colOff>
      <xdr:row>367</xdr:row>
      <xdr:rowOff>0</xdr:rowOff>
    </xdr:from>
    <xdr:to>
      <xdr:col>21</xdr:col>
      <xdr:colOff>337148</xdr:colOff>
      <xdr:row>394</xdr:row>
      <xdr:rowOff>25726</xdr:rowOff>
    </xdr:to>
    <xdr:grpSp>
      <xdr:nvGrpSpPr>
        <xdr:cNvPr id="107" name="Grupo 106">
          <a:extLst>
            <a:ext uri="{FF2B5EF4-FFF2-40B4-BE49-F238E27FC236}">
              <a16:creationId xmlns:a16="http://schemas.microsoft.com/office/drawing/2014/main" id="{00000000-0008-0000-0300-00006B000000}"/>
            </a:ext>
          </a:extLst>
        </xdr:cNvPr>
        <xdr:cNvGrpSpPr/>
      </xdr:nvGrpSpPr>
      <xdr:grpSpPr>
        <a:xfrm>
          <a:off x="12349976" y="65978049"/>
          <a:ext cx="5801245" cy="5573457"/>
          <a:chOff x="10406063" y="67639406"/>
          <a:chExt cx="7535327" cy="5250869"/>
        </a:xfrm>
      </xdr:grpSpPr>
      <xdr:pic>
        <xdr:nvPicPr>
          <xdr:cNvPr id="108" name="Imagen 107">
            <a:extLst>
              <a:ext uri="{FF2B5EF4-FFF2-40B4-BE49-F238E27FC236}">
                <a16:creationId xmlns:a16="http://schemas.microsoft.com/office/drawing/2014/main" id="{00000000-0008-0000-0300-00006C000000}"/>
              </a:ext>
            </a:extLst>
          </xdr:cNvPr>
          <xdr:cNvPicPr>
            <a:picLocks noChangeAspect="1"/>
          </xdr:cNvPicPr>
        </xdr:nvPicPr>
        <xdr:blipFill>
          <a:blip xmlns:r="http://schemas.openxmlformats.org/officeDocument/2006/relationships" r:embed="rId5"/>
          <a:stretch>
            <a:fillRect/>
          </a:stretch>
        </xdr:blipFill>
        <xdr:spPr>
          <a:xfrm>
            <a:off x="10406063" y="67639406"/>
            <a:ext cx="7535327" cy="3715268"/>
          </a:xfrm>
          <a:prstGeom prst="rect">
            <a:avLst/>
          </a:prstGeom>
        </xdr:spPr>
      </xdr:pic>
      <xdr:pic>
        <xdr:nvPicPr>
          <xdr:cNvPr id="109" name="Imagen 108">
            <a:extLst>
              <a:ext uri="{FF2B5EF4-FFF2-40B4-BE49-F238E27FC236}">
                <a16:creationId xmlns:a16="http://schemas.microsoft.com/office/drawing/2014/main" id="{00000000-0008-0000-0300-00006D000000}"/>
              </a:ext>
            </a:extLst>
          </xdr:cNvPr>
          <xdr:cNvPicPr>
            <a:picLocks noChangeAspect="1"/>
          </xdr:cNvPicPr>
        </xdr:nvPicPr>
        <xdr:blipFill>
          <a:blip xmlns:r="http://schemas.openxmlformats.org/officeDocument/2006/relationships" r:embed="rId6"/>
          <a:stretch>
            <a:fillRect/>
          </a:stretch>
        </xdr:blipFill>
        <xdr:spPr>
          <a:xfrm>
            <a:off x="10644188" y="71366062"/>
            <a:ext cx="7297168" cy="1524213"/>
          </a:xfrm>
          <a:prstGeom prst="rect">
            <a:avLst/>
          </a:prstGeom>
        </xdr:spPr>
      </xdr:pic>
    </xdr:grpSp>
    <xdr:clientData/>
  </xdr:twoCellAnchor>
  <xdr:twoCellAnchor editAs="oneCell">
    <xdr:from>
      <xdr:col>13</xdr:col>
      <xdr:colOff>394939</xdr:colOff>
      <xdr:row>445</xdr:row>
      <xdr:rowOff>127774</xdr:rowOff>
    </xdr:from>
    <xdr:to>
      <xdr:col>23</xdr:col>
      <xdr:colOff>548721</xdr:colOff>
      <xdr:row>465</xdr:row>
      <xdr:rowOff>10555</xdr:rowOff>
    </xdr:to>
    <xdr:pic>
      <xdr:nvPicPr>
        <xdr:cNvPr id="110" name="Imagen 109">
          <a:extLst>
            <a:ext uri="{FF2B5EF4-FFF2-40B4-BE49-F238E27FC236}">
              <a16:creationId xmlns:a16="http://schemas.microsoft.com/office/drawing/2014/main" id="{00000000-0008-0000-0300-00006E000000}"/>
            </a:ext>
          </a:extLst>
        </xdr:cNvPr>
        <xdr:cNvPicPr>
          <a:picLocks noChangeAspect="1"/>
        </xdr:cNvPicPr>
      </xdr:nvPicPr>
      <xdr:blipFill>
        <a:blip xmlns:r="http://schemas.openxmlformats.org/officeDocument/2006/relationships" r:embed="rId7"/>
        <a:stretch>
          <a:fillRect/>
        </a:stretch>
      </xdr:blipFill>
      <xdr:spPr>
        <a:xfrm>
          <a:off x="11720396" y="85701768"/>
          <a:ext cx="7820246" cy="3843787"/>
        </a:xfrm>
        <a:prstGeom prst="rect">
          <a:avLst/>
        </a:prstGeom>
      </xdr:spPr>
    </xdr:pic>
    <xdr:clientData/>
  </xdr:twoCellAnchor>
  <xdr:twoCellAnchor editAs="oneCell">
    <xdr:from>
      <xdr:col>14</xdr:col>
      <xdr:colOff>313628</xdr:colOff>
      <xdr:row>524</xdr:row>
      <xdr:rowOff>92928</xdr:rowOff>
    </xdr:from>
    <xdr:to>
      <xdr:col>27</xdr:col>
      <xdr:colOff>245326</xdr:colOff>
      <xdr:row>568</xdr:row>
      <xdr:rowOff>113100</xdr:rowOff>
    </xdr:to>
    <xdr:pic>
      <xdr:nvPicPr>
        <xdr:cNvPr id="111" name="Imagen 110">
          <a:extLst>
            <a:ext uri="{FF2B5EF4-FFF2-40B4-BE49-F238E27FC236}">
              <a16:creationId xmlns:a16="http://schemas.microsoft.com/office/drawing/2014/main" id="{00000000-0008-0000-0300-00006F000000}"/>
            </a:ext>
          </a:extLst>
        </xdr:cNvPr>
        <xdr:cNvPicPr>
          <a:picLocks noChangeAspect="1"/>
        </xdr:cNvPicPr>
      </xdr:nvPicPr>
      <xdr:blipFill rotWithShape="1">
        <a:blip xmlns:r="http://schemas.openxmlformats.org/officeDocument/2006/relationships" r:embed="rId8"/>
        <a:srcRect t="549"/>
        <a:stretch/>
      </xdr:blipFill>
      <xdr:spPr>
        <a:xfrm>
          <a:off x="12243110" y="105251251"/>
          <a:ext cx="9898100" cy="8418434"/>
        </a:xfrm>
        <a:prstGeom prst="rect">
          <a:avLst/>
        </a:prstGeom>
      </xdr:spPr>
    </xdr:pic>
    <xdr:clientData/>
  </xdr:twoCellAnchor>
  <xdr:twoCellAnchor editAs="oneCell">
    <xdr:from>
      <xdr:col>15</xdr:col>
      <xdr:colOff>464635</xdr:colOff>
      <xdr:row>620</xdr:row>
      <xdr:rowOff>0</xdr:rowOff>
    </xdr:from>
    <xdr:to>
      <xdr:col>25</xdr:col>
      <xdr:colOff>357287</xdr:colOff>
      <xdr:row>632</xdr:row>
      <xdr:rowOff>2058</xdr:rowOff>
    </xdr:to>
    <xdr:pic>
      <xdr:nvPicPr>
        <xdr:cNvPr id="112" name="Imagen 111">
          <a:extLst>
            <a:ext uri="{FF2B5EF4-FFF2-40B4-BE49-F238E27FC236}">
              <a16:creationId xmlns:a16="http://schemas.microsoft.com/office/drawing/2014/main" id="{00000000-0008-0000-0300-000070000000}"/>
            </a:ext>
          </a:extLst>
        </xdr:cNvPr>
        <xdr:cNvPicPr>
          <a:picLocks noChangeAspect="1"/>
        </xdr:cNvPicPr>
      </xdr:nvPicPr>
      <xdr:blipFill>
        <a:blip xmlns:r="http://schemas.openxmlformats.org/officeDocument/2006/relationships" r:embed="rId9"/>
        <a:stretch>
          <a:fillRect/>
        </a:stretch>
      </xdr:blipFill>
      <xdr:spPr>
        <a:xfrm>
          <a:off x="13160763" y="124661341"/>
          <a:ext cx="7559115" cy="2150991"/>
        </a:xfrm>
        <a:prstGeom prst="rect">
          <a:avLst/>
        </a:prstGeom>
      </xdr:spPr>
    </xdr:pic>
    <xdr:clientData/>
  </xdr:twoCellAnchor>
  <xdr:twoCellAnchor editAs="oneCell">
    <xdr:from>
      <xdr:col>13</xdr:col>
      <xdr:colOff>209086</xdr:colOff>
      <xdr:row>698</xdr:row>
      <xdr:rowOff>11616</xdr:rowOff>
    </xdr:from>
    <xdr:to>
      <xdr:col>25</xdr:col>
      <xdr:colOff>525631</xdr:colOff>
      <xdr:row>712</xdr:row>
      <xdr:rowOff>161199</xdr:rowOff>
    </xdr:to>
    <xdr:pic>
      <xdr:nvPicPr>
        <xdr:cNvPr id="113" name="Imagen 112">
          <a:extLst>
            <a:ext uri="{FF2B5EF4-FFF2-40B4-BE49-F238E27FC236}">
              <a16:creationId xmlns:a16="http://schemas.microsoft.com/office/drawing/2014/main" id="{00000000-0008-0000-0300-000071000000}"/>
            </a:ext>
          </a:extLst>
        </xdr:cNvPr>
        <xdr:cNvPicPr>
          <a:picLocks noChangeAspect="1"/>
        </xdr:cNvPicPr>
      </xdr:nvPicPr>
      <xdr:blipFill>
        <a:blip xmlns:r="http://schemas.openxmlformats.org/officeDocument/2006/relationships" r:embed="rId10"/>
        <a:stretch>
          <a:fillRect/>
        </a:stretch>
      </xdr:blipFill>
      <xdr:spPr>
        <a:xfrm>
          <a:off x="11371921" y="139436707"/>
          <a:ext cx="9516301" cy="2681840"/>
        </a:xfrm>
        <a:prstGeom prst="rect">
          <a:avLst/>
        </a:prstGeom>
      </xdr:spPr>
    </xdr:pic>
    <xdr:clientData/>
  </xdr:twoCellAnchor>
  <xdr:twoCellAnchor editAs="oneCell">
    <xdr:from>
      <xdr:col>14</xdr:col>
      <xdr:colOff>267163</xdr:colOff>
      <xdr:row>789</xdr:row>
      <xdr:rowOff>104542</xdr:rowOff>
    </xdr:from>
    <xdr:to>
      <xdr:col>24</xdr:col>
      <xdr:colOff>433851</xdr:colOff>
      <xdr:row>827</xdr:row>
      <xdr:rowOff>2162</xdr:rowOff>
    </xdr:to>
    <xdr:pic>
      <xdr:nvPicPr>
        <xdr:cNvPr id="115" name="Imagen 114">
          <a:extLst>
            <a:ext uri="{FF2B5EF4-FFF2-40B4-BE49-F238E27FC236}">
              <a16:creationId xmlns:a16="http://schemas.microsoft.com/office/drawing/2014/main" id="{00000000-0008-0000-0300-000073000000}"/>
            </a:ext>
          </a:extLst>
        </xdr:cNvPr>
        <xdr:cNvPicPr>
          <a:picLocks noChangeAspect="1"/>
        </xdr:cNvPicPr>
      </xdr:nvPicPr>
      <xdr:blipFill>
        <a:blip xmlns:r="http://schemas.openxmlformats.org/officeDocument/2006/relationships" r:embed="rId11"/>
        <a:stretch>
          <a:fillRect/>
        </a:stretch>
      </xdr:blipFill>
      <xdr:spPr>
        <a:xfrm>
          <a:off x="12196645" y="157336737"/>
          <a:ext cx="7833151" cy="6739358"/>
        </a:xfrm>
        <a:prstGeom prst="rect">
          <a:avLst/>
        </a:prstGeom>
      </xdr:spPr>
    </xdr:pic>
    <xdr:clientData/>
  </xdr:twoCellAnchor>
  <xdr:oneCellAnchor>
    <xdr:from>
      <xdr:col>4</xdr:col>
      <xdr:colOff>152400</xdr:colOff>
      <xdr:row>274</xdr:row>
      <xdr:rowOff>142875</xdr:rowOff>
    </xdr:from>
    <xdr:ext cx="295275" cy="233363"/>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50000000}"/>
            </a:ext>
          </a:extLst>
        </xdr:cNvPr>
        <xdr:cNvSpPr/>
      </xdr:nvSpPr>
      <xdr:spPr bwMode="auto">
        <a:xfrm>
          <a:off x="3943350" y="66474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274</xdr:row>
      <xdr:rowOff>142875</xdr:rowOff>
    </xdr:from>
    <xdr:ext cx="295275" cy="233363"/>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5F000000}"/>
            </a:ext>
          </a:extLst>
        </xdr:cNvPr>
        <xdr:cNvSpPr/>
      </xdr:nvSpPr>
      <xdr:spPr bwMode="auto">
        <a:xfrm>
          <a:off x="6991350" y="664749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266</xdr:row>
      <xdr:rowOff>11206</xdr:rowOff>
    </xdr:from>
    <xdr:to>
      <xdr:col>0</xdr:col>
      <xdr:colOff>913241</xdr:colOff>
      <xdr:row>271</xdr:row>
      <xdr:rowOff>34972</xdr:rowOff>
    </xdr:to>
    <xdr:pic>
      <xdr:nvPicPr>
        <xdr:cNvPr id="101" name="0 Imagen" descr="escudo sabanalarga.jpg">
          <a:extLst>
            <a:ext uri="{FF2B5EF4-FFF2-40B4-BE49-F238E27FC236}">
              <a16:creationId xmlns:a16="http://schemas.microsoft.com/office/drawing/2014/main" id="{00000000-0008-0000-0300-00006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570" y="65009806"/>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272</xdr:row>
      <xdr:rowOff>0</xdr:rowOff>
    </xdr:from>
    <xdr:to>
      <xdr:col>24</xdr:col>
      <xdr:colOff>760615</xdr:colOff>
      <xdr:row>302</xdr:row>
      <xdr:rowOff>48956</xdr:rowOff>
    </xdr:to>
    <xdr:grpSp>
      <xdr:nvGrpSpPr>
        <xdr:cNvPr id="103" name="Grupo 102">
          <a:extLst>
            <a:ext uri="{FF2B5EF4-FFF2-40B4-BE49-F238E27FC236}">
              <a16:creationId xmlns:a16="http://schemas.microsoft.com/office/drawing/2014/main" id="{00000000-0008-0000-0300-000067000000}"/>
            </a:ext>
          </a:extLst>
        </xdr:cNvPr>
        <xdr:cNvGrpSpPr/>
      </xdr:nvGrpSpPr>
      <xdr:grpSpPr>
        <a:xfrm>
          <a:off x="11569390" y="49334854"/>
          <a:ext cx="9347054" cy="5187809"/>
          <a:chOff x="11544300" y="70161150"/>
          <a:chExt cx="9142615" cy="5073394"/>
        </a:xfrm>
      </xdr:grpSpPr>
      <xdr:pic>
        <xdr:nvPicPr>
          <xdr:cNvPr id="104" name="Imagen 103">
            <a:extLst>
              <a:ext uri="{FF2B5EF4-FFF2-40B4-BE49-F238E27FC236}">
                <a16:creationId xmlns:a16="http://schemas.microsoft.com/office/drawing/2014/main" id="{00000000-0008-0000-0300-000068000000}"/>
              </a:ext>
            </a:extLst>
          </xdr:cNvPr>
          <xdr:cNvPicPr>
            <a:picLocks noChangeAspect="1"/>
          </xdr:cNvPicPr>
        </xdr:nvPicPr>
        <xdr:blipFill>
          <a:blip xmlns:r="http://schemas.openxmlformats.org/officeDocument/2006/relationships" r:embed="rId12"/>
          <a:stretch>
            <a:fillRect/>
          </a:stretch>
        </xdr:blipFill>
        <xdr:spPr>
          <a:xfrm>
            <a:off x="11544300" y="70161150"/>
            <a:ext cx="9142615" cy="2908244"/>
          </a:xfrm>
          <a:prstGeom prst="rect">
            <a:avLst/>
          </a:prstGeom>
        </xdr:spPr>
      </xdr:pic>
      <xdr:pic>
        <xdr:nvPicPr>
          <xdr:cNvPr id="105" name="Imagen 104">
            <a:extLst>
              <a:ext uri="{FF2B5EF4-FFF2-40B4-BE49-F238E27FC236}">
                <a16:creationId xmlns:a16="http://schemas.microsoft.com/office/drawing/2014/main" id="{00000000-0008-0000-0300-000069000000}"/>
              </a:ext>
            </a:extLst>
          </xdr:cNvPr>
          <xdr:cNvPicPr>
            <a:picLocks noChangeAspect="1"/>
          </xdr:cNvPicPr>
        </xdr:nvPicPr>
        <xdr:blipFill>
          <a:blip xmlns:r="http://schemas.openxmlformats.org/officeDocument/2006/relationships" r:embed="rId13"/>
          <a:stretch>
            <a:fillRect/>
          </a:stretch>
        </xdr:blipFill>
        <xdr:spPr>
          <a:xfrm>
            <a:off x="11556207" y="72971364"/>
            <a:ext cx="9129372" cy="2263180"/>
          </a:xfrm>
          <a:prstGeom prst="rect">
            <a:avLst/>
          </a:prstGeom>
        </xdr:spPr>
      </xdr:pic>
    </xdr:grpSp>
    <xdr:clientData/>
  </xdr:twoCellAnchor>
  <xdr:oneCellAnchor>
    <xdr:from>
      <xdr:col>4</xdr:col>
      <xdr:colOff>152400</xdr:colOff>
      <xdr:row>1</xdr:row>
      <xdr:rowOff>0</xdr:rowOff>
    </xdr:from>
    <xdr:ext cx="295275" cy="29224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4000000}"/>
            </a:ext>
          </a:extLst>
        </xdr:cNvPr>
        <xdr:cNvSpPr/>
      </xdr:nvSpPr>
      <xdr:spPr bwMode="auto">
        <a:xfrm>
          <a:off x="3211945" y="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9224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7000000}"/>
            </a:ext>
          </a:extLst>
        </xdr:cNvPr>
        <xdr:cNvSpPr/>
      </xdr:nvSpPr>
      <xdr:spPr bwMode="auto">
        <a:xfrm>
          <a:off x="6271491" y="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A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D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10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13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16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19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1C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1F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22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25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28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29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2A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2B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2C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2D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2E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2F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30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31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32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33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34000000}"/>
            </a:ext>
          </a:extLst>
        </xdr:cNvPr>
        <xdr:cNvSpPr/>
      </xdr:nvSpPr>
      <xdr:spPr bwMode="auto">
        <a:xfrm>
          <a:off x="3211945"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35000000}"/>
            </a:ext>
          </a:extLst>
        </xdr:cNvPr>
        <xdr:cNvSpPr/>
      </xdr:nvSpPr>
      <xdr:spPr bwMode="auto">
        <a:xfrm>
          <a:off x="6271491"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177</xdr:row>
      <xdr:rowOff>0</xdr:rowOff>
    </xdr:from>
    <xdr:ext cx="295275" cy="233363"/>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36000000}"/>
            </a:ext>
          </a:extLst>
        </xdr:cNvPr>
        <xdr:cNvSpPr/>
      </xdr:nvSpPr>
      <xdr:spPr bwMode="auto">
        <a:xfrm>
          <a:off x="3211945" y="351126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177</xdr:row>
      <xdr:rowOff>0</xdr:rowOff>
    </xdr:from>
    <xdr:ext cx="295275" cy="233363"/>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37000000}"/>
            </a:ext>
          </a:extLst>
        </xdr:cNvPr>
        <xdr:cNvSpPr/>
      </xdr:nvSpPr>
      <xdr:spPr bwMode="auto">
        <a:xfrm>
          <a:off x="6271491" y="351126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6A000000}"/>
            </a:ext>
          </a:extLst>
        </xdr:cNvPr>
        <xdr:cNvSpPr/>
      </xdr:nvSpPr>
      <xdr:spPr bwMode="auto">
        <a:xfrm>
          <a:off x="3218985" y="341970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1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72000000}"/>
            </a:ext>
          </a:extLst>
        </xdr:cNvPr>
        <xdr:cNvSpPr/>
      </xdr:nvSpPr>
      <xdr:spPr bwMode="auto">
        <a:xfrm>
          <a:off x="6285571" y="341970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262</xdr:row>
      <xdr:rowOff>0</xdr:rowOff>
    </xdr:from>
    <xdr:ext cx="295275" cy="233363"/>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74000000}"/>
            </a:ext>
          </a:extLst>
        </xdr:cNvPr>
        <xdr:cNvSpPr/>
      </xdr:nvSpPr>
      <xdr:spPr bwMode="auto">
        <a:xfrm>
          <a:off x="3218985" y="3474301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262</xdr:row>
      <xdr:rowOff>0</xdr:rowOff>
    </xdr:from>
    <xdr:ext cx="295275" cy="233363"/>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75000000}"/>
            </a:ext>
          </a:extLst>
        </xdr:cNvPr>
        <xdr:cNvSpPr/>
      </xdr:nvSpPr>
      <xdr:spPr bwMode="auto">
        <a:xfrm>
          <a:off x="6285571" y="34743018"/>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348</xdr:row>
      <xdr:rowOff>0</xdr:rowOff>
    </xdr:from>
    <xdr:ext cx="295275" cy="233363"/>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76000000}"/>
            </a:ext>
          </a:extLst>
        </xdr:cNvPr>
        <xdr:cNvSpPr/>
      </xdr:nvSpPr>
      <xdr:spPr bwMode="auto">
        <a:xfrm>
          <a:off x="3218985" y="5144661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348</xdr:row>
      <xdr:rowOff>0</xdr:rowOff>
    </xdr:from>
    <xdr:ext cx="295275" cy="233363"/>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77000000}"/>
            </a:ext>
          </a:extLst>
        </xdr:cNvPr>
        <xdr:cNvSpPr/>
      </xdr:nvSpPr>
      <xdr:spPr bwMode="auto">
        <a:xfrm>
          <a:off x="6285571" y="5144661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349</xdr:row>
      <xdr:rowOff>0</xdr:rowOff>
    </xdr:from>
    <xdr:ext cx="295275" cy="233363"/>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78000000}"/>
            </a:ext>
          </a:extLst>
        </xdr:cNvPr>
        <xdr:cNvSpPr/>
      </xdr:nvSpPr>
      <xdr:spPr bwMode="auto">
        <a:xfrm>
          <a:off x="3218985" y="5205064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349</xdr:row>
      <xdr:rowOff>0</xdr:rowOff>
    </xdr:from>
    <xdr:ext cx="295275" cy="233363"/>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79000000}"/>
            </a:ext>
          </a:extLst>
        </xdr:cNvPr>
        <xdr:cNvSpPr/>
      </xdr:nvSpPr>
      <xdr:spPr bwMode="auto">
        <a:xfrm>
          <a:off x="6285571" y="5205064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431</xdr:row>
      <xdr:rowOff>0</xdr:rowOff>
    </xdr:from>
    <xdr:ext cx="295275" cy="233363"/>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7A000000}"/>
            </a:ext>
          </a:extLst>
        </xdr:cNvPr>
        <xdr:cNvSpPr/>
      </xdr:nvSpPr>
      <xdr:spPr bwMode="auto">
        <a:xfrm>
          <a:off x="3218985" y="681850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431</xdr:row>
      <xdr:rowOff>0</xdr:rowOff>
    </xdr:from>
    <xdr:ext cx="295275" cy="233363"/>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7B000000}"/>
            </a:ext>
          </a:extLst>
        </xdr:cNvPr>
        <xdr:cNvSpPr/>
      </xdr:nvSpPr>
      <xdr:spPr bwMode="auto">
        <a:xfrm>
          <a:off x="6285571" y="681850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1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7C000000}"/>
            </a:ext>
          </a:extLst>
        </xdr:cNvPr>
        <xdr:cNvSpPr/>
      </xdr:nvSpPr>
      <xdr:spPr bwMode="auto">
        <a:xfrm>
          <a:off x="3218985" y="6868454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7D000000}"/>
            </a:ext>
          </a:extLst>
        </xdr:cNvPr>
        <xdr:cNvSpPr/>
      </xdr:nvSpPr>
      <xdr:spPr bwMode="auto">
        <a:xfrm>
          <a:off x="6285571" y="6868454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1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7E000000}"/>
            </a:ext>
          </a:extLst>
        </xdr:cNvPr>
        <xdr:cNvSpPr/>
      </xdr:nvSpPr>
      <xdr:spPr bwMode="auto">
        <a:xfrm>
          <a:off x="3218985" y="8672396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1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7F000000}"/>
            </a:ext>
          </a:extLst>
        </xdr:cNvPr>
        <xdr:cNvSpPr/>
      </xdr:nvSpPr>
      <xdr:spPr bwMode="auto">
        <a:xfrm>
          <a:off x="6285571" y="8672396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518</xdr:row>
      <xdr:rowOff>0</xdr:rowOff>
    </xdr:from>
    <xdr:ext cx="295275" cy="233363"/>
    <xdr:sp macro="" textlink="">
      <xdr:nvSpPr>
        <xdr:cNvPr id="1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80000000}"/>
            </a:ext>
          </a:extLst>
        </xdr:cNvPr>
        <xdr:cNvSpPr/>
      </xdr:nvSpPr>
      <xdr:spPr bwMode="auto">
        <a:xfrm>
          <a:off x="3218985" y="8722344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518</xdr:row>
      <xdr:rowOff>0</xdr:rowOff>
    </xdr:from>
    <xdr:ext cx="295275" cy="233363"/>
    <xdr:sp macro="" textlink="">
      <xdr:nvSpPr>
        <xdr:cNvPr id="1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81000000}"/>
            </a:ext>
          </a:extLst>
        </xdr:cNvPr>
        <xdr:cNvSpPr/>
      </xdr:nvSpPr>
      <xdr:spPr bwMode="auto">
        <a:xfrm>
          <a:off x="6285571" y="8722344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603</xdr:row>
      <xdr:rowOff>0</xdr:rowOff>
    </xdr:from>
    <xdr:ext cx="295275" cy="233363"/>
    <xdr:sp macro="" textlink="">
      <xdr:nvSpPr>
        <xdr:cNvPr id="1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82000000}"/>
            </a:ext>
          </a:extLst>
        </xdr:cNvPr>
        <xdr:cNvSpPr/>
      </xdr:nvSpPr>
      <xdr:spPr bwMode="auto">
        <a:xfrm>
          <a:off x="3218985" y="1043916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603</xdr:row>
      <xdr:rowOff>0</xdr:rowOff>
    </xdr:from>
    <xdr:ext cx="295275" cy="233363"/>
    <xdr:sp macro="" textlink="">
      <xdr:nvSpPr>
        <xdr:cNvPr id="1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83000000}"/>
            </a:ext>
          </a:extLst>
        </xdr:cNvPr>
        <xdr:cNvSpPr/>
      </xdr:nvSpPr>
      <xdr:spPr bwMode="auto">
        <a:xfrm>
          <a:off x="6285571" y="1043916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604</xdr:row>
      <xdr:rowOff>0</xdr:rowOff>
    </xdr:from>
    <xdr:ext cx="295275" cy="233363"/>
    <xdr:sp macro="" textlink="">
      <xdr:nvSpPr>
        <xdr:cNvPr id="1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84000000}"/>
            </a:ext>
          </a:extLst>
        </xdr:cNvPr>
        <xdr:cNvSpPr/>
      </xdr:nvSpPr>
      <xdr:spPr bwMode="auto">
        <a:xfrm>
          <a:off x="3218985" y="1048911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604</xdr:row>
      <xdr:rowOff>0</xdr:rowOff>
    </xdr:from>
    <xdr:ext cx="295275" cy="233363"/>
    <xdr:sp macro="" textlink="">
      <xdr:nvSpPr>
        <xdr:cNvPr id="1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85000000}"/>
            </a:ext>
          </a:extLst>
        </xdr:cNvPr>
        <xdr:cNvSpPr/>
      </xdr:nvSpPr>
      <xdr:spPr bwMode="auto">
        <a:xfrm>
          <a:off x="6285571" y="1048911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691</xdr:row>
      <xdr:rowOff>0</xdr:rowOff>
    </xdr:from>
    <xdr:ext cx="295275" cy="233363"/>
    <xdr:sp macro="" textlink="">
      <xdr:nvSpPr>
        <xdr:cNvPr id="1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86000000}"/>
            </a:ext>
          </a:extLst>
        </xdr:cNvPr>
        <xdr:cNvSpPr/>
      </xdr:nvSpPr>
      <xdr:spPr bwMode="auto">
        <a:xfrm>
          <a:off x="3218985" y="1043916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691</xdr:row>
      <xdr:rowOff>0</xdr:rowOff>
    </xdr:from>
    <xdr:ext cx="295275" cy="233363"/>
    <xdr:sp macro="" textlink="">
      <xdr:nvSpPr>
        <xdr:cNvPr id="1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87000000}"/>
            </a:ext>
          </a:extLst>
        </xdr:cNvPr>
        <xdr:cNvSpPr/>
      </xdr:nvSpPr>
      <xdr:spPr bwMode="auto">
        <a:xfrm>
          <a:off x="6285571" y="1043916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692</xdr:row>
      <xdr:rowOff>0</xdr:rowOff>
    </xdr:from>
    <xdr:ext cx="295275" cy="233363"/>
    <xdr:sp macro="" textlink="">
      <xdr:nvSpPr>
        <xdr:cNvPr id="1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88000000}"/>
            </a:ext>
          </a:extLst>
        </xdr:cNvPr>
        <xdr:cNvSpPr/>
      </xdr:nvSpPr>
      <xdr:spPr bwMode="auto">
        <a:xfrm>
          <a:off x="3218985" y="1048911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692</xdr:row>
      <xdr:rowOff>0</xdr:rowOff>
    </xdr:from>
    <xdr:ext cx="295275" cy="233363"/>
    <xdr:sp macro="" textlink="">
      <xdr:nvSpPr>
        <xdr:cNvPr id="1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89000000}"/>
            </a:ext>
          </a:extLst>
        </xdr:cNvPr>
        <xdr:cNvSpPr/>
      </xdr:nvSpPr>
      <xdr:spPr bwMode="auto">
        <a:xfrm>
          <a:off x="6285571" y="10489115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778</xdr:row>
      <xdr:rowOff>0</xdr:rowOff>
    </xdr:from>
    <xdr:ext cx="295275" cy="233363"/>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38000000}"/>
            </a:ext>
          </a:extLst>
        </xdr:cNvPr>
        <xdr:cNvSpPr/>
      </xdr:nvSpPr>
      <xdr:spPr bwMode="auto">
        <a:xfrm>
          <a:off x="3915937" y="13786856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778</xdr:row>
      <xdr:rowOff>0</xdr:rowOff>
    </xdr:from>
    <xdr:ext cx="295275" cy="233363"/>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41000000}"/>
            </a:ext>
          </a:extLst>
        </xdr:cNvPr>
        <xdr:cNvSpPr/>
      </xdr:nvSpPr>
      <xdr:spPr bwMode="auto">
        <a:xfrm>
          <a:off x="6982522" y="13786856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779</xdr:row>
      <xdr:rowOff>0</xdr:rowOff>
    </xdr:from>
    <xdr:ext cx="295275" cy="233363"/>
    <xdr:sp macro="" textlink="">
      <xdr:nvSpPr>
        <xdr:cNvPr id="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47000000}"/>
            </a:ext>
          </a:extLst>
        </xdr:cNvPr>
        <xdr:cNvSpPr/>
      </xdr:nvSpPr>
      <xdr:spPr bwMode="auto">
        <a:xfrm>
          <a:off x="3915937" y="13836804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779</xdr:row>
      <xdr:rowOff>0</xdr:rowOff>
    </xdr:from>
    <xdr:ext cx="295275" cy="233363"/>
    <xdr:sp macro="" textlink="">
      <xdr:nvSpPr>
        <xdr:cNvPr id="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4A000000}"/>
            </a:ext>
          </a:extLst>
        </xdr:cNvPr>
        <xdr:cNvSpPr/>
      </xdr:nvSpPr>
      <xdr:spPr bwMode="auto">
        <a:xfrm>
          <a:off x="6982522" y="13836804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152400</xdr:colOff>
      <xdr:row>13</xdr:row>
      <xdr:rowOff>142875</xdr:rowOff>
    </xdr:from>
    <xdr:ext cx="295275" cy="233363"/>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2000000}"/>
            </a:ext>
          </a:extLst>
        </xdr:cNvPr>
        <xdr:cNvSpPr/>
      </xdr:nvSpPr>
      <xdr:spPr bwMode="auto">
        <a:xfrm>
          <a:off x="4133850" y="3652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13</xdr:row>
      <xdr:rowOff>142875</xdr:rowOff>
    </xdr:from>
    <xdr:ext cx="295275" cy="233363"/>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3000000}"/>
            </a:ext>
          </a:extLst>
        </xdr:cNvPr>
        <xdr:cNvSpPr/>
      </xdr:nvSpPr>
      <xdr:spPr bwMode="auto">
        <a:xfrm>
          <a:off x="7334250" y="36528375"/>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5</xdr:row>
      <xdr:rowOff>11206</xdr:rowOff>
    </xdr:from>
    <xdr:to>
      <xdr:col>0</xdr:col>
      <xdr:colOff>913241</xdr:colOff>
      <xdr:row>10</xdr:row>
      <xdr:rowOff>34972</xdr:rowOff>
    </xdr:to>
    <xdr:pic>
      <xdr:nvPicPr>
        <xdr:cNvPr id="4" name="0 Imagen" descr="escudo sabanalarga.jpg">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620" y="35063206"/>
          <a:ext cx="778771" cy="842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93</xdr:row>
      <xdr:rowOff>0</xdr:rowOff>
    </xdr:from>
    <xdr:ext cx="295275" cy="233363"/>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00000}"/>
            </a:ext>
          </a:extLst>
        </xdr:cNvPr>
        <xdr:cNvSpPr/>
      </xdr:nvSpPr>
      <xdr:spPr bwMode="auto">
        <a:xfrm>
          <a:off x="4133850" y="53435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93</xdr:row>
      <xdr:rowOff>0</xdr:rowOff>
    </xdr:from>
    <xdr:ext cx="295275" cy="233363"/>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6000000}"/>
            </a:ext>
          </a:extLst>
        </xdr:cNvPr>
        <xdr:cNvSpPr/>
      </xdr:nvSpPr>
      <xdr:spPr bwMode="auto">
        <a:xfrm>
          <a:off x="7334250" y="5343525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99</xdr:row>
      <xdr:rowOff>142875</xdr:rowOff>
    </xdr:from>
    <xdr:ext cx="295275" cy="233363"/>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8000000}"/>
            </a:ext>
          </a:extLst>
        </xdr:cNvPr>
        <xdr:cNvSpPr/>
      </xdr:nvSpPr>
      <xdr:spPr bwMode="auto">
        <a:xfrm>
          <a:off x="3962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99</xdr:row>
      <xdr:rowOff>142875</xdr:rowOff>
    </xdr:from>
    <xdr:ext cx="295275" cy="233363"/>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9000000}"/>
            </a:ext>
          </a:extLst>
        </xdr:cNvPr>
        <xdr:cNvSpPr/>
      </xdr:nvSpPr>
      <xdr:spPr bwMode="auto">
        <a:xfrm>
          <a:off x="7010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91</xdr:row>
      <xdr:rowOff>11206</xdr:rowOff>
    </xdr:from>
    <xdr:to>
      <xdr:col>0</xdr:col>
      <xdr:colOff>913241</xdr:colOff>
      <xdr:row>96</xdr:row>
      <xdr:rowOff>34972</xdr:rowOff>
    </xdr:to>
    <xdr:pic>
      <xdr:nvPicPr>
        <xdr:cNvPr id="10" name="0 Imagen" descr="escudo sabanalarga.jpg">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6470" y="732385"/>
          <a:ext cx="626371" cy="853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186</xdr:row>
      <xdr:rowOff>142875</xdr:rowOff>
    </xdr:from>
    <xdr:ext cx="295275" cy="233363"/>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B000000}"/>
            </a:ext>
          </a:extLst>
        </xdr:cNvPr>
        <xdr:cNvSpPr/>
      </xdr:nvSpPr>
      <xdr:spPr bwMode="auto">
        <a:xfrm>
          <a:off x="3962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186</xdr:row>
      <xdr:rowOff>142875</xdr:rowOff>
    </xdr:from>
    <xdr:ext cx="295275" cy="233363"/>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C000000}"/>
            </a:ext>
          </a:extLst>
        </xdr:cNvPr>
        <xdr:cNvSpPr/>
      </xdr:nvSpPr>
      <xdr:spPr bwMode="auto">
        <a:xfrm>
          <a:off x="7010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178</xdr:row>
      <xdr:rowOff>11206</xdr:rowOff>
    </xdr:from>
    <xdr:to>
      <xdr:col>0</xdr:col>
      <xdr:colOff>913241</xdr:colOff>
      <xdr:row>183</xdr:row>
      <xdr:rowOff>34972</xdr:rowOff>
    </xdr:to>
    <xdr:pic>
      <xdr:nvPicPr>
        <xdr:cNvPr id="13" name="0 Imagen" descr="escudo sabanalarga.jpg">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6470" y="732385"/>
          <a:ext cx="626371" cy="853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273</xdr:row>
      <xdr:rowOff>142875</xdr:rowOff>
    </xdr:from>
    <xdr:ext cx="295275" cy="233363"/>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E000000}"/>
            </a:ext>
          </a:extLst>
        </xdr:cNvPr>
        <xdr:cNvSpPr/>
      </xdr:nvSpPr>
      <xdr:spPr bwMode="auto">
        <a:xfrm>
          <a:off x="3962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273</xdr:row>
      <xdr:rowOff>142875</xdr:rowOff>
    </xdr:from>
    <xdr:ext cx="295275" cy="233363"/>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F000000}"/>
            </a:ext>
          </a:extLst>
        </xdr:cNvPr>
        <xdr:cNvSpPr/>
      </xdr:nvSpPr>
      <xdr:spPr bwMode="auto">
        <a:xfrm>
          <a:off x="7010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265</xdr:row>
      <xdr:rowOff>11206</xdr:rowOff>
    </xdr:from>
    <xdr:to>
      <xdr:col>0</xdr:col>
      <xdr:colOff>913241</xdr:colOff>
      <xdr:row>270</xdr:row>
      <xdr:rowOff>34972</xdr:rowOff>
    </xdr:to>
    <xdr:pic>
      <xdr:nvPicPr>
        <xdr:cNvPr id="16" name="0 Imagen" descr="escudo sabanalarga.jpg">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6470" y="732385"/>
          <a:ext cx="626371" cy="853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359</xdr:row>
      <xdr:rowOff>142875</xdr:rowOff>
    </xdr:from>
    <xdr:ext cx="295275" cy="233363"/>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1000000}"/>
            </a:ext>
          </a:extLst>
        </xdr:cNvPr>
        <xdr:cNvSpPr/>
      </xdr:nvSpPr>
      <xdr:spPr bwMode="auto">
        <a:xfrm>
          <a:off x="3962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359</xdr:row>
      <xdr:rowOff>142875</xdr:rowOff>
    </xdr:from>
    <xdr:ext cx="295275" cy="233363"/>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2000000}"/>
            </a:ext>
          </a:extLst>
        </xdr:cNvPr>
        <xdr:cNvSpPr/>
      </xdr:nvSpPr>
      <xdr:spPr bwMode="auto">
        <a:xfrm>
          <a:off x="7010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351</xdr:row>
      <xdr:rowOff>11206</xdr:rowOff>
    </xdr:from>
    <xdr:to>
      <xdr:col>0</xdr:col>
      <xdr:colOff>913241</xdr:colOff>
      <xdr:row>356</xdr:row>
      <xdr:rowOff>34972</xdr:rowOff>
    </xdr:to>
    <xdr:pic>
      <xdr:nvPicPr>
        <xdr:cNvPr id="19" name="0 Imagen" descr="escudo sabanalarga.jpg">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6470" y="732385"/>
          <a:ext cx="626371" cy="853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445</xdr:row>
      <xdr:rowOff>142875</xdr:rowOff>
    </xdr:from>
    <xdr:ext cx="295275" cy="233363"/>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4000000}"/>
            </a:ext>
          </a:extLst>
        </xdr:cNvPr>
        <xdr:cNvSpPr/>
      </xdr:nvSpPr>
      <xdr:spPr bwMode="auto">
        <a:xfrm>
          <a:off x="3962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445</xdr:row>
      <xdr:rowOff>142875</xdr:rowOff>
    </xdr:from>
    <xdr:ext cx="295275" cy="233363"/>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5000000}"/>
            </a:ext>
          </a:extLst>
        </xdr:cNvPr>
        <xdr:cNvSpPr/>
      </xdr:nvSpPr>
      <xdr:spPr bwMode="auto">
        <a:xfrm>
          <a:off x="7010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437</xdr:row>
      <xdr:rowOff>11206</xdr:rowOff>
    </xdr:from>
    <xdr:to>
      <xdr:col>0</xdr:col>
      <xdr:colOff>913241</xdr:colOff>
      <xdr:row>442</xdr:row>
      <xdr:rowOff>34972</xdr:rowOff>
    </xdr:to>
    <xdr:pic>
      <xdr:nvPicPr>
        <xdr:cNvPr id="22" name="0 Imagen" descr="escudo sabanalarga.jpg">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6470" y="732385"/>
          <a:ext cx="626371" cy="853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529</xdr:row>
      <xdr:rowOff>142875</xdr:rowOff>
    </xdr:from>
    <xdr:ext cx="295275" cy="233363"/>
    <xdr:sp macro="" textlink="">
      <xdr:nvSpPr>
        <xdr:cNvPr id="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7000000}"/>
            </a:ext>
          </a:extLst>
        </xdr:cNvPr>
        <xdr:cNvSpPr/>
      </xdr:nvSpPr>
      <xdr:spPr bwMode="auto">
        <a:xfrm>
          <a:off x="3962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529</xdr:row>
      <xdr:rowOff>142875</xdr:rowOff>
    </xdr:from>
    <xdr:ext cx="295275" cy="233363"/>
    <xdr:sp macro="" textlink="">
      <xdr:nvSpPr>
        <xdr:cNvPr id="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8000000}"/>
            </a:ext>
          </a:extLst>
        </xdr:cNvPr>
        <xdr:cNvSpPr/>
      </xdr:nvSpPr>
      <xdr:spPr bwMode="auto">
        <a:xfrm>
          <a:off x="7010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134470</xdr:colOff>
      <xdr:row>521</xdr:row>
      <xdr:rowOff>11206</xdr:rowOff>
    </xdr:from>
    <xdr:to>
      <xdr:col>0</xdr:col>
      <xdr:colOff>913241</xdr:colOff>
      <xdr:row>526</xdr:row>
      <xdr:rowOff>34972</xdr:rowOff>
    </xdr:to>
    <xdr:pic>
      <xdr:nvPicPr>
        <xdr:cNvPr id="25" name="0 Imagen" descr="escudo sabanalarga.jpg">
          <a:extLst>
            <a:ext uri="{FF2B5EF4-FFF2-40B4-BE49-F238E27FC236}">
              <a16:creationId xmlns:a16="http://schemas.microsoft.com/office/drawing/2014/main" id="{00000000-0008-0000-04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6470" y="732385"/>
          <a:ext cx="626371" cy="853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152400</xdr:colOff>
      <xdr:row>601</xdr:row>
      <xdr:rowOff>0</xdr:rowOff>
    </xdr:from>
    <xdr:ext cx="295275" cy="233363"/>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A000000}"/>
            </a:ext>
          </a:extLst>
        </xdr:cNvPr>
        <xdr:cNvSpPr/>
      </xdr:nvSpPr>
      <xdr:spPr bwMode="auto">
        <a:xfrm>
          <a:off x="3962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601</xdr:row>
      <xdr:rowOff>0</xdr:rowOff>
    </xdr:from>
    <xdr:ext cx="295275" cy="233363"/>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B000000}"/>
            </a:ext>
          </a:extLst>
        </xdr:cNvPr>
        <xdr:cNvSpPr/>
      </xdr:nvSpPr>
      <xdr:spPr bwMode="auto">
        <a:xfrm>
          <a:off x="7010400" y="221116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13</xdr:col>
      <xdr:colOff>595312</xdr:colOff>
      <xdr:row>1</xdr:row>
      <xdr:rowOff>153081</xdr:rowOff>
    </xdr:from>
    <xdr:to>
      <xdr:col>27</xdr:col>
      <xdr:colOff>6111</xdr:colOff>
      <xdr:row>5</xdr:row>
      <xdr:rowOff>60873</xdr:rowOff>
    </xdr:to>
    <xdr:pic>
      <xdr:nvPicPr>
        <xdr:cNvPr id="29" name="Imagen 28">
          <a:extLst>
            <a:ext uri="{FF2B5EF4-FFF2-40B4-BE49-F238E27FC236}">
              <a16:creationId xmlns:a16="http://schemas.microsoft.com/office/drawing/2014/main" id="{00000000-0008-0000-0400-00001D000000}"/>
            </a:ext>
          </a:extLst>
        </xdr:cNvPr>
        <xdr:cNvPicPr>
          <a:picLocks noChangeAspect="1"/>
        </xdr:cNvPicPr>
      </xdr:nvPicPr>
      <xdr:blipFill>
        <a:blip xmlns:r="http://schemas.openxmlformats.org/officeDocument/2006/relationships" r:embed="rId2"/>
        <a:stretch>
          <a:fillRect/>
        </a:stretch>
      </xdr:blipFill>
      <xdr:spPr>
        <a:xfrm>
          <a:off x="11395982" y="688862"/>
          <a:ext cx="10781151" cy="861457"/>
        </a:xfrm>
        <a:prstGeom prst="rect">
          <a:avLst/>
        </a:prstGeom>
      </xdr:spPr>
    </xdr:pic>
    <xdr:clientData/>
  </xdr:twoCellAnchor>
  <xdr:twoCellAnchor editAs="oneCell">
    <xdr:from>
      <xdr:col>13</xdr:col>
      <xdr:colOff>315799</xdr:colOff>
      <xdr:row>16</xdr:row>
      <xdr:rowOff>167254</xdr:rowOff>
    </xdr:from>
    <xdr:to>
      <xdr:col>22</xdr:col>
      <xdr:colOff>186960</xdr:colOff>
      <xdr:row>46</xdr:row>
      <xdr:rowOff>158550</xdr:rowOff>
    </xdr:to>
    <xdr:pic>
      <xdr:nvPicPr>
        <xdr:cNvPr id="30" name="Imagen 29">
          <a:extLst>
            <a:ext uri="{FF2B5EF4-FFF2-40B4-BE49-F238E27FC236}">
              <a16:creationId xmlns:a16="http://schemas.microsoft.com/office/drawing/2014/main" id="{00000000-0008-0000-0400-00001E000000}"/>
            </a:ext>
          </a:extLst>
        </xdr:cNvPr>
        <xdr:cNvPicPr>
          <a:picLocks noChangeAspect="1"/>
        </xdr:cNvPicPr>
      </xdr:nvPicPr>
      <xdr:blipFill>
        <a:blip xmlns:r="http://schemas.openxmlformats.org/officeDocument/2006/relationships" r:embed="rId3"/>
        <a:stretch>
          <a:fillRect/>
        </a:stretch>
      </xdr:blipFill>
      <xdr:spPr>
        <a:xfrm>
          <a:off x="11116469" y="3441473"/>
          <a:ext cx="7423125" cy="5292955"/>
        </a:xfrm>
        <a:prstGeom prst="rect">
          <a:avLst/>
        </a:prstGeom>
      </xdr:spPr>
    </xdr:pic>
    <xdr:clientData/>
  </xdr:twoCellAnchor>
  <xdr:twoCellAnchor editAs="oneCell">
    <xdr:from>
      <xdr:col>13</xdr:col>
      <xdr:colOff>280647</xdr:colOff>
      <xdr:row>89</xdr:row>
      <xdr:rowOff>51027</xdr:rowOff>
    </xdr:from>
    <xdr:to>
      <xdr:col>26</xdr:col>
      <xdr:colOff>449288</xdr:colOff>
      <xdr:row>95</xdr:row>
      <xdr:rowOff>122792</xdr:rowOff>
    </xdr:to>
    <xdr:pic>
      <xdr:nvPicPr>
        <xdr:cNvPr id="31" name="Imagen 30">
          <a:extLst>
            <a:ext uri="{FF2B5EF4-FFF2-40B4-BE49-F238E27FC236}">
              <a16:creationId xmlns:a16="http://schemas.microsoft.com/office/drawing/2014/main" id="{00000000-0008-0000-0400-00001F000000}"/>
            </a:ext>
          </a:extLst>
        </xdr:cNvPr>
        <xdr:cNvPicPr>
          <a:picLocks noChangeAspect="1"/>
        </xdr:cNvPicPr>
      </xdr:nvPicPr>
      <xdr:blipFill>
        <a:blip xmlns:r="http://schemas.openxmlformats.org/officeDocument/2006/relationships" r:embed="rId4"/>
        <a:stretch>
          <a:fillRect/>
        </a:stretch>
      </xdr:blipFill>
      <xdr:spPr>
        <a:xfrm>
          <a:off x="11081317" y="17238549"/>
          <a:ext cx="10782212" cy="1128532"/>
        </a:xfrm>
        <a:prstGeom prst="rect">
          <a:avLst/>
        </a:prstGeom>
      </xdr:spPr>
    </xdr:pic>
    <xdr:clientData/>
  </xdr:twoCellAnchor>
  <xdr:twoCellAnchor editAs="oneCell">
    <xdr:from>
      <xdr:col>13</xdr:col>
      <xdr:colOff>309561</xdr:colOff>
      <xdr:row>97</xdr:row>
      <xdr:rowOff>37421</xdr:rowOff>
    </xdr:from>
    <xdr:to>
      <xdr:col>22</xdr:col>
      <xdr:colOff>177320</xdr:colOff>
      <xdr:row>127</xdr:row>
      <xdr:rowOff>13960</xdr:rowOff>
    </xdr:to>
    <xdr:pic>
      <xdr:nvPicPr>
        <xdr:cNvPr id="32" name="Imagen 31">
          <a:extLst>
            <a:ext uri="{FF2B5EF4-FFF2-40B4-BE49-F238E27FC236}">
              <a16:creationId xmlns:a16="http://schemas.microsoft.com/office/drawing/2014/main" id="{00000000-0008-0000-0400-000020000000}"/>
            </a:ext>
          </a:extLst>
        </xdr:cNvPr>
        <xdr:cNvPicPr>
          <a:picLocks noChangeAspect="1"/>
        </xdr:cNvPicPr>
      </xdr:nvPicPr>
      <xdr:blipFill>
        <a:blip xmlns:r="http://schemas.openxmlformats.org/officeDocument/2006/relationships" r:embed="rId3"/>
        <a:stretch>
          <a:fillRect/>
        </a:stretch>
      </xdr:blipFill>
      <xdr:spPr>
        <a:xfrm>
          <a:off x="11110231" y="18534631"/>
          <a:ext cx="7419723" cy="5329808"/>
        </a:xfrm>
        <a:prstGeom prst="rect">
          <a:avLst/>
        </a:prstGeom>
      </xdr:spPr>
    </xdr:pic>
    <xdr:clientData/>
  </xdr:twoCellAnchor>
  <xdr:twoCellAnchor editAs="oneCell">
    <xdr:from>
      <xdr:col>13</xdr:col>
      <xdr:colOff>101280</xdr:colOff>
      <xdr:row>199</xdr:row>
      <xdr:rowOff>158337</xdr:rowOff>
    </xdr:from>
    <xdr:to>
      <xdr:col>18</xdr:col>
      <xdr:colOff>492692</xdr:colOff>
      <xdr:row>230</xdr:row>
      <xdr:rowOff>76800</xdr:rowOff>
    </xdr:to>
    <xdr:pic>
      <xdr:nvPicPr>
        <xdr:cNvPr id="33" name="Imagen 32">
          <a:extLst>
            <a:ext uri="{FF2B5EF4-FFF2-40B4-BE49-F238E27FC236}">
              <a16:creationId xmlns:a16="http://schemas.microsoft.com/office/drawing/2014/main" id="{00000000-0008-0000-0400-000021000000}"/>
            </a:ext>
          </a:extLst>
        </xdr:cNvPr>
        <xdr:cNvPicPr>
          <a:picLocks noChangeAspect="1"/>
        </xdr:cNvPicPr>
      </xdr:nvPicPr>
      <xdr:blipFill>
        <a:blip xmlns:r="http://schemas.openxmlformats.org/officeDocument/2006/relationships" r:embed="rId5"/>
        <a:stretch>
          <a:fillRect/>
        </a:stretch>
      </xdr:blipFill>
      <xdr:spPr>
        <a:xfrm>
          <a:off x="11531280" y="35686587"/>
          <a:ext cx="4360162" cy="5607368"/>
        </a:xfrm>
        <a:prstGeom prst="rect">
          <a:avLst/>
        </a:prstGeom>
      </xdr:spPr>
    </xdr:pic>
    <xdr:clientData/>
  </xdr:twoCellAnchor>
  <xdr:twoCellAnchor editAs="oneCell">
    <xdr:from>
      <xdr:col>13</xdr:col>
      <xdr:colOff>246063</xdr:colOff>
      <xdr:row>193</xdr:row>
      <xdr:rowOff>123031</xdr:rowOff>
    </xdr:from>
    <xdr:to>
      <xdr:col>26</xdr:col>
      <xdr:colOff>400415</xdr:colOff>
      <xdr:row>198</xdr:row>
      <xdr:rowOff>62670</xdr:rowOff>
    </xdr:to>
    <xdr:pic>
      <xdr:nvPicPr>
        <xdr:cNvPr id="34" name="Imagen 33">
          <a:extLst>
            <a:ext uri="{FF2B5EF4-FFF2-40B4-BE49-F238E27FC236}">
              <a16:creationId xmlns:a16="http://schemas.microsoft.com/office/drawing/2014/main" id="{00000000-0008-0000-0400-000022000000}"/>
            </a:ext>
          </a:extLst>
        </xdr:cNvPr>
        <xdr:cNvPicPr>
          <a:picLocks noChangeAspect="1"/>
        </xdr:cNvPicPr>
      </xdr:nvPicPr>
      <xdr:blipFill>
        <a:blip xmlns:r="http://schemas.openxmlformats.org/officeDocument/2006/relationships" r:embed="rId6"/>
        <a:stretch>
          <a:fillRect/>
        </a:stretch>
      </xdr:blipFill>
      <xdr:spPr>
        <a:xfrm>
          <a:off x="11676063" y="34428906"/>
          <a:ext cx="10736173" cy="830379"/>
        </a:xfrm>
        <a:prstGeom prst="rect">
          <a:avLst/>
        </a:prstGeom>
      </xdr:spPr>
    </xdr:pic>
    <xdr:clientData/>
  </xdr:twoCellAnchor>
  <xdr:twoCellAnchor editAs="oneCell">
    <xdr:from>
      <xdr:col>13</xdr:col>
      <xdr:colOff>0</xdr:colOff>
      <xdr:row>278</xdr:row>
      <xdr:rowOff>0</xdr:rowOff>
    </xdr:from>
    <xdr:to>
      <xdr:col>22</xdr:col>
      <xdr:colOff>138290</xdr:colOff>
      <xdr:row>293</xdr:row>
      <xdr:rowOff>152699</xdr:rowOff>
    </xdr:to>
    <xdr:pic>
      <xdr:nvPicPr>
        <xdr:cNvPr id="35" name="Imagen 34">
          <a:extLst>
            <a:ext uri="{FF2B5EF4-FFF2-40B4-BE49-F238E27FC236}">
              <a16:creationId xmlns:a16="http://schemas.microsoft.com/office/drawing/2014/main" id="{00000000-0008-0000-0400-000023000000}"/>
            </a:ext>
          </a:extLst>
        </xdr:cNvPr>
        <xdr:cNvPicPr>
          <a:picLocks noChangeAspect="1"/>
        </xdr:cNvPicPr>
      </xdr:nvPicPr>
      <xdr:blipFill>
        <a:blip xmlns:r="http://schemas.openxmlformats.org/officeDocument/2006/relationships" r:embed="rId7"/>
        <a:stretch>
          <a:fillRect/>
        </a:stretch>
      </xdr:blipFill>
      <xdr:spPr>
        <a:xfrm>
          <a:off x="11588750" y="48958500"/>
          <a:ext cx="7672111" cy="2785484"/>
        </a:xfrm>
        <a:prstGeom prst="rect">
          <a:avLst/>
        </a:prstGeom>
      </xdr:spPr>
    </xdr:pic>
    <xdr:clientData/>
  </xdr:twoCellAnchor>
  <xdr:twoCellAnchor editAs="oneCell">
    <xdr:from>
      <xdr:col>13</xdr:col>
      <xdr:colOff>206375</xdr:colOff>
      <xdr:row>355</xdr:row>
      <xdr:rowOff>1</xdr:rowOff>
    </xdr:from>
    <xdr:to>
      <xdr:col>23</xdr:col>
      <xdr:colOff>618759</xdr:colOff>
      <xdr:row>398</xdr:row>
      <xdr:rowOff>120105</xdr:rowOff>
    </xdr:to>
    <xdr:pic>
      <xdr:nvPicPr>
        <xdr:cNvPr id="36" name="Imagen 35">
          <a:extLst>
            <a:ext uri="{FF2B5EF4-FFF2-40B4-BE49-F238E27FC236}">
              <a16:creationId xmlns:a16="http://schemas.microsoft.com/office/drawing/2014/main" id="{00000000-0008-0000-0400-000024000000}"/>
            </a:ext>
          </a:extLst>
        </xdr:cNvPr>
        <xdr:cNvPicPr>
          <a:picLocks noChangeAspect="1"/>
        </xdr:cNvPicPr>
      </xdr:nvPicPr>
      <xdr:blipFill rotWithShape="1">
        <a:blip xmlns:r="http://schemas.openxmlformats.org/officeDocument/2006/relationships" r:embed="rId8"/>
        <a:srcRect t="-169" b="1"/>
        <a:stretch/>
      </xdr:blipFill>
      <xdr:spPr>
        <a:xfrm>
          <a:off x="12128500" y="63468251"/>
          <a:ext cx="8699134" cy="8097835"/>
        </a:xfrm>
        <a:prstGeom prst="rect">
          <a:avLst/>
        </a:prstGeom>
      </xdr:spPr>
    </xdr:pic>
    <xdr:clientData/>
  </xdr:twoCellAnchor>
  <xdr:twoCellAnchor editAs="oneCell">
    <xdr:from>
      <xdr:col>13</xdr:col>
      <xdr:colOff>107157</xdr:colOff>
      <xdr:row>447</xdr:row>
      <xdr:rowOff>23813</xdr:rowOff>
    </xdr:from>
    <xdr:to>
      <xdr:col>21</xdr:col>
      <xdr:colOff>611189</xdr:colOff>
      <xdr:row>482</xdr:row>
      <xdr:rowOff>33205</xdr:rowOff>
    </xdr:to>
    <xdr:pic>
      <xdr:nvPicPr>
        <xdr:cNvPr id="37" name="Imagen 36">
          <a:extLst>
            <a:ext uri="{FF2B5EF4-FFF2-40B4-BE49-F238E27FC236}">
              <a16:creationId xmlns:a16="http://schemas.microsoft.com/office/drawing/2014/main" id="{00000000-0008-0000-0400-000025000000}"/>
            </a:ext>
          </a:extLst>
        </xdr:cNvPr>
        <xdr:cNvPicPr>
          <a:picLocks noChangeAspect="1"/>
        </xdr:cNvPicPr>
      </xdr:nvPicPr>
      <xdr:blipFill rotWithShape="1">
        <a:blip xmlns:r="http://schemas.openxmlformats.org/officeDocument/2006/relationships" r:embed="rId9"/>
        <a:srcRect t="-1217" b="-1"/>
        <a:stretch/>
      </xdr:blipFill>
      <xdr:spPr>
        <a:xfrm>
          <a:off x="12051507" y="85043963"/>
          <a:ext cx="7266782" cy="6747090"/>
        </a:xfrm>
        <a:prstGeom prst="rect">
          <a:avLst/>
        </a:prstGeom>
      </xdr:spPr>
    </xdr:pic>
    <xdr:clientData/>
  </xdr:twoCellAnchor>
  <xdr:twoCellAnchor editAs="oneCell">
    <xdr:from>
      <xdr:col>14</xdr:col>
      <xdr:colOff>234863</xdr:colOff>
      <xdr:row>529</xdr:row>
      <xdr:rowOff>143527</xdr:rowOff>
    </xdr:from>
    <xdr:to>
      <xdr:col>26</xdr:col>
      <xdr:colOff>162397</xdr:colOff>
      <xdr:row>575</xdr:row>
      <xdr:rowOff>66765</xdr:rowOff>
    </xdr:to>
    <xdr:pic>
      <xdr:nvPicPr>
        <xdr:cNvPr id="38" name="Imagen 37">
          <a:extLst>
            <a:ext uri="{FF2B5EF4-FFF2-40B4-BE49-F238E27FC236}">
              <a16:creationId xmlns:a16="http://schemas.microsoft.com/office/drawing/2014/main" id="{00000000-0008-0000-0400-000026000000}"/>
            </a:ext>
          </a:extLst>
        </xdr:cNvPr>
        <xdr:cNvPicPr>
          <a:picLocks noChangeAspect="1"/>
        </xdr:cNvPicPr>
      </xdr:nvPicPr>
      <xdr:blipFill rotWithShape="1">
        <a:blip xmlns:r="http://schemas.openxmlformats.org/officeDocument/2006/relationships" r:embed="rId10"/>
        <a:srcRect t="130"/>
        <a:stretch/>
      </xdr:blipFill>
      <xdr:spPr>
        <a:xfrm>
          <a:off x="11704007" y="98237979"/>
          <a:ext cx="9687397" cy="8560978"/>
        </a:xfrm>
        <a:prstGeom prst="rect">
          <a:avLst/>
        </a:prstGeom>
      </xdr:spPr>
    </xdr:pic>
    <xdr:clientData/>
  </xdr:twoCellAnchor>
  <xdr:oneCellAnchor>
    <xdr:from>
      <xdr:col>4</xdr:col>
      <xdr:colOff>152400</xdr:colOff>
      <xdr:row>0</xdr:row>
      <xdr:rowOff>0</xdr:rowOff>
    </xdr:from>
    <xdr:ext cx="295275" cy="657261"/>
    <xdr:sp macro="" textlink="">
      <xdr:nvSpPr>
        <xdr:cNvPr id="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7000000}"/>
            </a:ext>
          </a:extLst>
        </xdr:cNvPr>
        <xdr:cNvSpPr/>
      </xdr:nvSpPr>
      <xdr:spPr bwMode="auto">
        <a:xfrm>
          <a:off x="3533775" y="1362456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657261"/>
    <xdr:sp macro="" textlink="">
      <xdr:nvSpPr>
        <xdr:cNvPr id="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C000000}"/>
            </a:ext>
          </a:extLst>
        </xdr:cNvPr>
        <xdr:cNvSpPr/>
      </xdr:nvSpPr>
      <xdr:spPr bwMode="auto">
        <a:xfrm>
          <a:off x="6581775" y="13624560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7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8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9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A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B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C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D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E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F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0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1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2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3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4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5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6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7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8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9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A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B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C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0</xdr:row>
      <xdr:rowOff>0</xdr:rowOff>
    </xdr:from>
    <xdr:ext cx="295275" cy="233363"/>
    <xdr:sp macro="" textlink="">
      <xdr:nvSpPr>
        <xdr:cNvPr id="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D000000}"/>
            </a:ext>
          </a:extLst>
        </xdr:cNvPr>
        <xdr:cNvSpPr/>
      </xdr:nvSpPr>
      <xdr:spPr bwMode="auto">
        <a:xfrm>
          <a:off x="3533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0</xdr:row>
      <xdr:rowOff>0</xdr:rowOff>
    </xdr:from>
    <xdr:ext cx="295275" cy="233363"/>
    <xdr:sp macro="" textlink="">
      <xdr:nvSpPr>
        <xdr:cNvPr id="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E000000}"/>
            </a:ext>
          </a:extLst>
        </xdr:cNvPr>
        <xdr:cNvSpPr/>
      </xdr:nvSpPr>
      <xdr:spPr bwMode="auto">
        <a:xfrm>
          <a:off x="6581775" y="1362456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92246"/>
    <xdr:sp macro="" textlink="">
      <xdr:nvSpPr>
        <xdr:cNvPr id="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F000000}"/>
            </a:ext>
          </a:extLst>
        </xdr:cNvPr>
        <xdr:cNvSpPr/>
      </xdr:nvSpPr>
      <xdr:spPr bwMode="auto">
        <a:xfrm>
          <a:off x="3533775" y="1367790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92246"/>
    <xdr:sp macro="" textlink="">
      <xdr:nvSpPr>
        <xdr:cNvPr id="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0000000}"/>
            </a:ext>
          </a:extLst>
        </xdr:cNvPr>
        <xdr:cNvSpPr/>
      </xdr:nvSpPr>
      <xdr:spPr bwMode="auto">
        <a:xfrm>
          <a:off x="6581775" y="136779000"/>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1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2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3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4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5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6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7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8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9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A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B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C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D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E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F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0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1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2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3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4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5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6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xdr:row>
      <xdr:rowOff>0</xdr:rowOff>
    </xdr:from>
    <xdr:ext cx="295275" cy="233363"/>
    <xdr:sp macro="" textlink="">
      <xdr:nvSpPr>
        <xdr:cNvPr id="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7000000}"/>
            </a:ext>
          </a:extLst>
        </xdr:cNvPr>
        <xdr:cNvSpPr/>
      </xdr:nvSpPr>
      <xdr:spPr bwMode="auto">
        <a:xfrm>
          <a:off x="3533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xdr:row>
      <xdr:rowOff>0</xdr:rowOff>
    </xdr:from>
    <xdr:ext cx="295275" cy="233363"/>
    <xdr:sp macro="" textlink="">
      <xdr:nvSpPr>
        <xdr:cNvPr id="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8000000}"/>
            </a:ext>
          </a:extLst>
        </xdr:cNvPr>
        <xdr:cNvSpPr/>
      </xdr:nvSpPr>
      <xdr:spPr bwMode="auto">
        <a:xfrm>
          <a:off x="6581775" y="13677900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657261"/>
    <xdr:sp macro="" textlink="">
      <xdr:nvSpPr>
        <xdr:cNvPr id="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9000000}"/>
            </a:ext>
          </a:extLst>
        </xdr:cNvPr>
        <xdr:cNvSpPr/>
      </xdr:nvSpPr>
      <xdr:spPr bwMode="auto">
        <a:xfrm>
          <a:off x="3179523"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657261"/>
    <xdr:sp macro="" textlink="">
      <xdr:nvSpPr>
        <xdr:cNvPr id="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A000000}"/>
            </a:ext>
          </a:extLst>
        </xdr:cNvPr>
        <xdr:cNvSpPr/>
      </xdr:nvSpPr>
      <xdr:spPr bwMode="auto">
        <a:xfrm>
          <a:off x="6206647" y="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B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C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D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E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F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0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1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2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3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1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4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1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5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1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6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1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7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1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8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1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9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1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A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1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B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1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C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1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D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1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E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1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F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1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0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86</xdr:row>
      <xdr:rowOff>0</xdr:rowOff>
    </xdr:from>
    <xdr:ext cx="295275" cy="233363"/>
    <xdr:sp macro="" textlink="">
      <xdr:nvSpPr>
        <xdr:cNvPr id="1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1000000}"/>
            </a:ext>
          </a:extLst>
        </xdr:cNvPr>
        <xdr:cNvSpPr/>
      </xdr:nvSpPr>
      <xdr:spPr bwMode="auto">
        <a:xfrm>
          <a:off x="3179523"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86</xdr:row>
      <xdr:rowOff>0</xdr:rowOff>
    </xdr:from>
    <xdr:ext cx="295275" cy="233363"/>
    <xdr:sp macro="" textlink="">
      <xdr:nvSpPr>
        <xdr:cNvPr id="1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2000000}"/>
            </a:ext>
          </a:extLst>
        </xdr:cNvPr>
        <xdr:cNvSpPr/>
      </xdr:nvSpPr>
      <xdr:spPr bwMode="auto">
        <a:xfrm>
          <a:off x="6206647" y="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92246"/>
    <xdr:sp macro="" textlink="">
      <xdr:nvSpPr>
        <xdr:cNvPr id="1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3000000}"/>
            </a:ext>
          </a:extLst>
        </xdr:cNvPr>
        <xdr:cNvSpPr/>
      </xdr:nvSpPr>
      <xdr:spPr bwMode="auto">
        <a:xfrm>
          <a:off x="3179523" y="534966"/>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92246"/>
    <xdr:sp macro="" textlink="">
      <xdr:nvSpPr>
        <xdr:cNvPr id="1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4000000}"/>
            </a:ext>
          </a:extLst>
        </xdr:cNvPr>
        <xdr:cNvSpPr/>
      </xdr:nvSpPr>
      <xdr:spPr bwMode="auto">
        <a:xfrm>
          <a:off x="6206647" y="534966"/>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5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6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7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8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9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A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B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C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D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E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F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0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1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2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3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4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5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6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7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8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9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A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87</xdr:row>
      <xdr:rowOff>0</xdr:rowOff>
    </xdr:from>
    <xdr:ext cx="295275" cy="233363"/>
    <xdr:sp macro="" textlink="">
      <xdr:nvSpPr>
        <xdr:cNvPr id="1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B000000}"/>
            </a:ext>
          </a:extLst>
        </xdr:cNvPr>
        <xdr:cNvSpPr/>
      </xdr:nvSpPr>
      <xdr:spPr bwMode="auto">
        <a:xfrm>
          <a:off x="3179523"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87</xdr:row>
      <xdr:rowOff>0</xdr:rowOff>
    </xdr:from>
    <xdr:ext cx="295275" cy="233363"/>
    <xdr:sp macro="" textlink="">
      <xdr:nvSpPr>
        <xdr:cNvPr id="1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C000000}"/>
            </a:ext>
          </a:extLst>
        </xdr:cNvPr>
        <xdr:cNvSpPr/>
      </xdr:nvSpPr>
      <xdr:spPr bwMode="auto">
        <a:xfrm>
          <a:off x="6206647" y="53496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657261"/>
    <xdr:sp macro="" textlink="">
      <xdr:nvSpPr>
        <xdr:cNvPr id="1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D000000}"/>
            </a:ext>
          </a:extLst>
        </xdr:cNvPr>
        <xdr:cNvSpPr/>
      </xdr:nvSpPr>
      <xdr:spPr bwMode="auto">
        <a:xfrm>
          <a:off x="3179523" y="15853253"/>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657261"/>
    <xdr:sp macro="" textlink="">
      <xdr:nvSpPr>
        <xdr:cNvPr id="1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E000000}"/>
            </a:ext>
          </a:extLst>
        </xdr:cNvPr>
        <xdr:cNvSpPr/>
      </xdr:nvSpPr>
      <xdr:spPr bwMode="auto">
        <a:xfrm>
          <a:off x="6206647" y="15853253"/>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F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0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1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2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3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4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5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6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7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8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9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A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B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C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D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E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9F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0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1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2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3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4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173</xdr:row>
      <xdr:rowOff>0</xdr:rowOff>
    </xdr:from>
    <xdr:ext cx="295275" cy="233363"/>
    <xdr:sp macro="" textlink="">
      <xdr:nvSpPr>
        <xdr:cNvPr id="1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5000000}"/>
            </a:ext>
          </a:extLst>
        </xdr:cNvPr>
        <xdr:cNvSpPr/>
      </xdr:nvSpPr>
      <xdr:spPr bwMode="auto">
        <a:xfrm>
          <a:off x="3179523"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173</xdr:row>
      <xdr:rowOff>0</xdr:rowOff>
    </xdr:from>
    <xdr:ext cx="295275" cy="233363"/>
    <xdr:sp macro="" textlink="">
      <xdr:nvSpPr>
        <xdr:cNvPr id="1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6000000}"/>
            </a:ext>
          </a:extLst>
        </xdr:cNvPr>
        <xdr:cNvSpPr/>
      </xdr:nvSpPr>
      <xdr:spPr bwMode="auto">
        <a:xfrm>
          <a:off x="6206647" y="1585325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92246"/>
    <xdr:sp macro="" textlink="">
      <xdr:nvSpPr>
        <xdr:cNvPr id="1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7000000}"/>
            </a:ext>
          </a:extLst>
        </xdr:cNvPr>
        <xdr:cNvSpPr/>
      </xdr:nvSpPr>
      <xdr:spPr bwMode="auto">
        <a:xfrm>
          <a:off x="3179523" y="16388219"/>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92246"/>
    <xdr:sp macro="" textlink="">
      <xdr:nvSpPr>
        <xdr:cNvPr id="1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8000000}"/>
            </a:ext>
          </a:extLst>
        </xdr:cNvPr>
        <xdr:cNvSpPr/>
      </xdr:nvSpPr>
      <xdr:spPr bwMode="auto">
        <a:xfrm>
          <a:off x="6206647" y="16388219"/>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9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A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B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C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D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AE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AF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0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1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2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3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4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5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6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7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8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9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A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B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C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D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BE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174</xdr:row>
      <xdr:rowOff>0</xdr:rowOff>
    </xdr:from>
    <xdr:ext cx="295275" cy="233363"/>
    <xdr:sp macro="" textlink="">
      <xdr:nvSpPr>
        <xdr:cNvPr id="1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BF000000}"/>
            </a:ext>
          </a:extLst>
        </xdr:cNvPr>
        <xdr:cNvSpPr/>
      </xdr:nvSpPr>
      <xdr:spPr bwMode="auto">
        <a:xfrm>
          <a:off x="3179523"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174</xdr:row>
      <xdr:rowOff>0</xdr:rowOff>
    </xdr:from>
    <xdr:ext cx="295275" cy="233363"/>
    <xdr:sp macro="" textlink="">
      <xdr:nvSpPr>
        <xdr:cNvPr id="1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0000000}"/>
            </a:ext>
          </a:extLst>
        </xdr:cNvPr>
        <xdr:cNvSpPr/>
      </xdr:nvSpPr>
      <xdr:spPr bwMode="auto">
        <a:xfrm>
          <a:off x="6206647" y="1638821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657261"/>
    <xdr:sp macro="" textlink="">
      <xdr:nvSpPr>
        <xdr:cNvPr id="1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1000000}"/>
            </a:ext>
          </a:extLst>
        </xdr:cNvPr>
        <xdr:cNvSpPr/>
      </xdr:nvSpPr>
      <xdr:spPr bwMode="auto">
        <a:xfrm>
          <a:off x="3179523" y="31706507"/>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657261"/>
    <xdr:sp macro="" textlink="">
      <xdr:nvSpPr>
        <xdr:cNvPr id="1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2000000}"/>
            </a:ext>
          </a:extLst>
        </xdr:cNvPr>
        <xdr:cNvSpPr/>
      </xdr:nvSpPr>
      <xdr:spPr bwMode="auto">
        <a:xfrm>
          <a:off x="6206647" y="31706507"/>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1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3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1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4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1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5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1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6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1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7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8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9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A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B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C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D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CE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CF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0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1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2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3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4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5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6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7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8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260</xdr:row>
      <xdr:rowOff>0</xdr:rowOff>
    </xdr:from>
    <xdr:ext cx="295275" cy="233363"/>
    <xdr:sp macro="" textlink="">
      <xdr:nvSpPr>
        <xdr:cNvPr id="2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9000000}"/>
            </a:ext>
          </a:extLst>
        </xdr:cNvPr>
        <xdr:cNvSpPr/>
      </xdr:nvSpPr>
      <xdr:spPr bwMode="auto">
        <a:xfrm>
          <a:off x="3179523"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260</xdr:row>
      <xdr:rowOff>0</xdr:rowOff>
    </xdr:from>
    <xdr:ext cx="295275" cy="233363"/>
    <xdr:sp macro="" textlink="">
      <xdr:nvSpPr>
        <xdr:cNvPr id="2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A000000}"/>
            </a:ext>
          </a:extLst>
        </xdr:cNvPr>
        <xdr:cNvSpPr/>
      </xdr:nvSpPr>
      <xdr:spPr bwMode="auto">
        <a:xfrm>
          <a:off x="6206647" y="3170650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92246"/>
    <xdr:sp macro="" textlink="">
      <xdr:nvSpPr>
        <xdr:cNvPr id="2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B000000}"/>
            </a:ext>
          </a:extLst>
        </xdr:cNvPr>
        <xdr:cNvSpPr/>
      </xdr:nvSpPr>
      <xdr:spPr bwMode="auto">
        <a:xfrm>
          <a:off x="3179523" y="32241473"/>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92246"/>
    <xdr:sp macro="" textlink="">
      <xdr:nvSpPr>
        <xdr:cNvPr id="2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C000000}"/>
            </a:ext>
          </a:extLst>
        </xdr:cNvPr>
        <xdr:cNvSpPr/>
      </xdr:nvSpPr>
      <xdr:spPr bwMode="auto">
        <a:xfrm>
          <a:off x="6206647" y="32241473"/>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D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DE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DF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0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1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2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3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4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5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6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7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8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9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A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B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C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D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EE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EF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0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1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2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261</xdr:row>
      <xdr:rowOff>0</xdr:rowOff>
    </xdr:from>
    <xdr:ext cx="295275" cy="233363"/>
    <xdr:sp macro="" textlink="">
      <xdr:nvSpPr>
        <xdr:cNvPr id="2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3000000}"/>
            </a:ext>
          </a:extLst>
        </xdr:cNvPr>
        <xdr:cNvSpPr/>
      </xdr:nvSpPr>
      <xdr:spPr bwMode="auto">
        <a:xfrm>
          <a:off x="3179523"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261</xdr:row>
      <xdr:rowOff>0</xdr:rowOff>
    </xdr:from>
    <xdr:ext cx="295275" cy="233363"/>
    <xdr:sp macro="" textlink="">
      <xdr:nvSpPr>
        <xdr:cNvPr id="2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4000000}"/>
            </a:ext>
          </a:extLst>
        </xdr:cNvPr>
        <xdr:cNvSpPr/>
      </xdr:nvSpPr>
      <xdr:spPr bwMode="auto">
        <a:xfrm>
          <a:off x="6206647" y="32241473"/>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657261"/>
    <xdr:sp macro="" textlink="">
      <xdr:nvSpPr>
        <xdr:cNvPr id="2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5000000}"/>
            </a:ext>
          </a:extLst>
        </xdr:cNvPr>
        <xdr:cNvSpPr/>
      </xdr:nvSpPr>
      <xdr:spPr bwMode="auto">
        <a:xfrm>
          <a:off x="3179523" y="4755976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657261"/>
    <xdr:sp macro="" textlink="">
      <xdr:nvSpPr>
        <xdr:cNvPr id="2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6000000}"/>
            </a:ext>
          </a:extLst>
        </xdr:cNvPr>
        <xdr:cNvSpPr/>
      </xdr:nvSpPr>
      <xdr:spPr bwMode="auto">
        <a:xfrm>
          <a:off x="6206647" y="47559760"/>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700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800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900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A00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B00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C00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D00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FE00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FF00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001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101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201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301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401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1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601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701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801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901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A01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B01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C01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346</xdr:row>
      <xdr:rowOff>0</xdr:rowOff>
    </xdr:from>
    <xdr:ext cx="295275" cy="233363"/>
    <xdr:sp macro="" textlink="">
      <xdr:nvSpPr>
        <xdr:cNvPr id="2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D010000}"/>
            </a:ext>
          </a:extLst>
        </xdr:cNvPr>
        <xdr:cNvSpPr/>
      </xdr:nvSpPr>
      <xdr:spPr bwMode="auto">
        <a:xfrm>
          <a:off x="3179523"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346</xdr:row>
      <xdr:rowOff>0</xdr:rowOff>
    </xdr:from>
    <xdr:ext cx="295275" cy="233363"/>
    <xdr:sp macro="" textlink="">
      <xdr:nvSpPr>
        <xdr:cNvPr id="2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E010000}"/>
            </a:ext>
          </a:extLst>
        </xdr:cNvPr>
        <xdr:cNvSpPr/>
      </xdr:nvSpPr>
      <xdr:spPr bwMode="auto">
        <a:xfrm>
          <a:off x="6206647" y="47559760"/>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92246"/>
    <xdr:sp macro="" textlink="">
      <xdr:nvSpPr>
        <xdr:cNvPr id="2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F010000}"/>
            </a:ext>
          </a:extLst>
        </xdr:cNvPr>
        <xdr:cNvSpPr/>
      </xdr:nvSpPr>
      <xdr:spPr bwMode="auto">
        <a:xfrm>
          <a:off x="3179523" y="48094726"/>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92246"/>
    <xdr:sp macro="" textlink="">
      <xdr:nvSpPr>
        <xdr:cNvPr id="2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0010000}"/>
            </a:ext>
          </a:extLst>
        </xdr:cNvPr>
        <xdr:cNvSpPr/>
      </xdr:nvSpPr>
      <xdr:spPr bwMode="auto">
        <a:xfrm>
          <a:off x="6206647" y="48094726"/>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1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2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3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4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5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6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7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8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9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A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B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C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D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1E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1F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0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1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2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3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4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5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6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347</xdr:row>
      <xdr:rowOff>0</xdr:rowOff>
    </xdr:from>
    <xdr:ext cx="295275" cy="233363"/>
    <xdr:sp macro="" textlink="">
      <xdr:nvSpPr>
        <xdr:cNvPr id="2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7010000}"/>
            </a:ext>
          </a:extLst>
        </xdr:cNvPr>
        <xdr:cNvSpPr/>
      </xdr:nvSpPr>
      <xdr:spPr bwMode="auto">
        <a:xfrm>
          <a:off x="3179523"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347</xdr:row>
      <xdr:rowOff>0</xdr:rowOff>
    </xdr:from>
    <xdr:ext cx="295275" cy="233363"/>
    <xdr:sp macro="" textlink="">
      <xdr:nvSpPr>
        <xdr:cNvPr id="2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8010000}"/>
            </a:ext>
          </a:extLst>
        </xdr:cNvPr>
        <xdr:cNvSpPr/>
      </xdr:nvSpPr>
      <xdr:spPr bwMode="auto">
        <a:xfrm>
          <a:off x="6206647" y="48094726"/>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657261"/>
    <xdr:sp macro="" textlink="">
      <xdr:nvSpPr>
        <xdr:cNvPr id="2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9010000}"/>
            </a:ext>
          </a:extLst>
        </xdr:cNvPr>
        <xdr:cNvSpPr/>
      </xdr:nvSpPr>
      <xdr:spPr bwMode="auto">
        <a:xfrm>
          <a:off x="3179523" y="63413014"/>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657261"/>
    <xdr:sp macro="" textlink="">
      <xdr:nvSpPr>
        <xdr:cNvPr id="2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A010000}"/>
            </a:ext>
          </a:extLst>
        </xdr:cNvPr>
        <xdr:cNvSpPr/>
      </xdr:nvSpPr>
      <xdr:spPr bwMode="auto">
        <a:xfrm>
          <a:off x="6206647" y="63413014"/>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2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B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C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0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D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0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2E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0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2F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0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0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0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1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0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2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0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3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0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4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0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5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1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6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1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7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1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8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1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9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1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A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1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B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1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C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1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D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1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3E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1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3F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2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0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432</xdr:row>
      <xdr:rowOff>0</xdr:rowOff>
    </xdr:from>
    <xdr:ext cx="295275" cy="233363"/>
    <xdr:sp macro="" textlink="">
      <xdr:nvSpPr>
        <xdr:cNvPr id="32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1010000}"/>
            </a:ext>
          </a:extLst>
        </xdr:cNvPr>
        <xdr:cNvSpPr/>
      </xdr:nvSpPr>
      <xdr:spPr bwMode="auto">
        <a:xfrm>
          <a:off x="3179523"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432</xdr:row>
      <xdr:rowOff>0</xdr:rowOff>
    </xdr:from>
    <xdr:ext cx="295275" cy="233363"/>
    <xdr:sp macro="" textlink="">
      <xdr:nvSpPr>
        <xdr:cNvPr id="32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2010000}"/>
            </a:ext>
          </a:extLst>
        </xdr:cNvPr>
        <xdr:cNvSpPr/>
      </xdr:nvSpPr>
      <xdr:spPr bwMode="auto">
        <a:xfrm>
          <a:off x="6206647" y="63413014"/>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92246"/>
    <xdr:sp macro="" textlink="">
      <xdr:nvSpPr>
        <xdr:cNvPr id="32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3010000}"/>
            </a:ext>
          </a:extLst>
        </xdr:cNvPr>
        <xdr:cNvSpPr/>
      </xdr:nvSpPr>
      <xdr:spPr bwMode="auto">
        <a:xfrm>
          <a:off x="3179523" y="63947979"/>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92246"/>
    <xdr:sp macro="" textlink="">
      <xdr:nvSpPr>
        <xdr:cNvPr id="32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4010000}"/>
            </a:ext>
          </a:extLst>
        </xdr:cNvPr>
        <xdr:cNvSpPr/>
      </xdr:nvSpPr>
      <xdr:spPr bwMode="auto">
        <a:xfrm>
          <a:off x="6206647" y="63947979"/>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2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5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2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6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2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7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2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8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2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9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3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A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3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B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3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C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3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D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3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4E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3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4F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3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0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3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1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3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2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3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3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4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4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4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5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4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6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4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7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4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8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4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9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4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A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433</xdr:row>
      <xdr:rowOff>0</xdr:rowOff>
    </xdr:from>
    <xdr:ext cx="295275" cy="233363"/>
    <xdr:sp macro="" textlink="">
      <xdr:nvSpPr>
        <xdr:cNvPr id="34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B010000}"/>
            </a:ext>
          </a:extLst>
        </xdr:cNvPr>
        <xdr:cNvSpPr/>
      </xdr:nvSpPr>
      <xdr:spPr bwMode="auto">
        <a:xfrm>
          <a:off x="3179523"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433</xdr:row>
      <xdr:rowOff>0</xdr:rowOff>
    </xdr:from>
    <xdr:ext cx="295275" cy="233363"/>
    <xdr:sp macro="" textlink="">
      <xdr:nvSpPr>
        <xdr:cNvPr id="34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C010000}"/>
            </a:ext>
          </a:extLst>
        </xdr:cNvPr>
        <xdr:cNvSpPr/>
      </xdr:nvSpPr>
      <xdr:spPr bwMode="auto">
        <a:xfrm>
          <a:off x="6206647" y="63947979"/>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657261"/>
    <xdr:sp macro="" textlink="">
      <xdr:nvSpPr>
        <xdr:cNvPr id="34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D010000}"/>
            </a:ext>
          </a:extLst>
        </xdr:cNvPr>
        <xdr:cNvSpPr/>
      </xdr:nvSpPr>
      <xdr:spPr bwMode="auto">
        <a:xfrm>
          <a:off x="3179523" y="79305411"/>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657261"/>
    <xdr:sp macro="" textlink="">
      <xdr:nvSpPr>
        <xdr:cNvPr id="35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5E010000}"/>
            </a:ext>
          </a:extLst>
        </xdr:cNvPr>
        <xdr:cNvSpPr/>
      </xdr:nvSpPr>
      <xdr:spPr bwMode="auto">
        <a:xfrm>
          <a:off x="6206647" y="79305411"/>
          <a:ext cx="295275" cy="6572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5F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0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5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1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5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2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5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3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5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4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5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5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5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6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5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7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6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8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6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9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6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A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6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B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6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C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6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D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6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6E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6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6F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6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0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6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1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7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2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7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3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7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4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516</xdr:row>
      <xdr:rowOff>0</xdr:rowOff>
    </xdr:from>
    <xdr:ext cx="295275" cy="233363"/>
    <xdr:sp macro="" textlink="">
      <xdr:nvSpPr>
        <xdr:cNvPr id="37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5010000}"/>
            </a:ext>
          </a:extLst>
        </xdr:cNvPr>
        <xdr:cNvSpPr/>
      </xdr:nvSpPr>
      <xdr:spPr bwMode="auto">
        <a:xfrm>
          <a:off x="3179523"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516</xdr:row>
      <xdr:rowOff>0</xdr:rowOff>
    </xdr:from>
    <xdr:ext cx="295275" cy="233363"/>
    <xdr:sp macro="" textlink="">
      <xdr:nvSpPr>
        <xdr:cNvPr id="37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6010000}"/>
            </a:ext>
          </a:extLst>
        </xdr:cNvPr>
        <xdr:cNvSpPr/>
      </xdr:nvSpPr>
      <xdr:spPr bwMode="auto">
        <a:xfrm>
          <a:off x="6206647" y="79305411"/>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92246"/>
    <xdr:sp macro="" textlink="">
      <xdr:nvSpPr>
        <xdr:cNvPr id="37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7010000}"/>
            </a:ext>
          </a:extLst>
        </xdr:cNvPr>
        <xdr:cNvSpPr/>
      </xdr:nvSpPr>
      <xdr:spPr bwMode="auto">
        <a:xfrm>
          <a:off x="3179523" y="79840377"/>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92246"/>
    <xdr:sp macro="" textlink="">
      <xdr:nvSpPr>
        <xdr:cNvPr id="37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8010000}"/>
            </a:ext>
          </a:extLst>
        </xdr:cNvPr>
        <xdr:cNvSpPr/>
      </xdr:nvSpPr>
      <xdr:spPr bwMode="auto">
        <a:xfrm>
          <a:off x="6206647" y="79840377"/>
          <a:ext cx="295275" cy="2922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7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9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7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A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7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B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8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C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8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D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8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7E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8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7F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8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0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8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1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8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2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8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3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8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4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8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5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9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6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9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7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9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8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93"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9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94"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A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95"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B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96"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C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97"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D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398"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8E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517</xdr:row>
      <xdr:rowOff>0</xdr:rowOff>
    </xdr:from>
    <xdr:ext cx="295275" cy="233363"/>
    <xdr:sp macro="" textlink="">
      <xdr:nvSpPr>
        <xdr:cNvPr id="399"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8F010000}"/>
            </a:ext>
          </a:extLst>
        </xdr:cNvPr>
        <xdr:cNvSpPr/>
      </xdr:nvSpPr>
      <xdr:spPr bwMode="auto">
        <a:xfrm>
          <a:off x="3179523"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517</xdr:row>
      <xdr:rowOff>0</xdr:rowOff>
    </xdr:from>
    <xdr:ext cx="295275" cy="233363"/>
    <xdr:sp macro="" textlink="">
      <xdr:nvSpPr>
        <xdr:cNvPr id="400"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90010000}"/>
            </a:ext>
          </a:extLst>
        </xdr:cNvPr>
        <xdr:cNvSpPr/>
      </xdr:nvSpPr>
      <xdr:spPr bwMode="auto">
        <a:xfrm>
          <a:off x="6206647" y="79840377"/>
          <a:ext cx="295275" cy="2333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10</xdr:row>
      <xdr:rowOff>95250</xdr:rowOff>
    </xdr:from>
    <xdr:to>
      <xdr:col>2</xdr:col>
      <xdr:colOff>714373</xdr:colOff>
      <xdr:row>16</xdr:row>
      <xdr:rowOff>607179</xdr:rowOff>
    </xdr:to>
    <xdr:pic>
      <xdr:nvPicPr>
        <xdr:cNvPr id="32" name="Imagen 31">
          <a:extLst>
            <a:ext uri="{FF2B5EF4-FFF2-40B4-BE49-F238E27FC236}">
              <a16:creationId xmlns:a16="http://schemas.microsoft.com/office/drawing/2014/main" id="{00000000-0008-0000-0500-000020000000}"/>
            </a:ext>
          </a:extLst>
        </xdr:cNvPr>
        <xdr:cNvPicPr>
          <a:picLocks noChangeAspect="1"/>
        </xdr:cNvPicPr>
      </xdr:nvPicPr>
      <xdr:blipFill>
        <a:blip xmlns:r="http://schemas.openxmlformats.org/officeDocument/2006/relationships" r:embed="rId1"/>
        <a:stretch>
          <a:fillRect/>
        </a:stretch>
      </xdr:blipFill>
      <xdr:spPr>
        <a:xfrm>
          <a:off x="0" y="2928938"/>
          <a:ext cx="3214686" cy="5441116"/>
        </a:xfrm>
        <a:prstGeom prst="rect">
          <a:avLst/>
        </a:prstGeom>
      </xdr:spPr>
    </xdr:pic>
    <xdr:clientData/>
  </xdr:twoCellAnchor>
  <xdr:twoCellAnchor>
    <xdr:from>
      <xdr:col>0</xdr:col>
      <xdr:colOff>926786</xdr:colOff>
      <xdr:row>0</xdr:row>
      <xdr:rowOff>23813</xdr:rowOff>
    </xdr:from>
    <xdr:to>
      <xdr:col>1</xdr:col>
      <xdr:colOff>1000126</xdr:colOff>
      <xdr:row>5</xdr:row>
      <xdr:rowOff>142875</xdr:rowOff>
    </xdr:to>
    <xdr:pic>
      <xdr:nvPicPr>
        <xdr:cNvPr id="2" name="0 Imagen" descr="escudo sabanalarga.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6786" y="23813"/>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926786</xdr:colOff>
      <xdr:row>27</xdr:row>
      <xdr:rowOff>23813</xdr:rowOff>
    </xdr:from>
    <xdr:to>
      <xdr:col>1</xdr:col>
      <xdr:colOff>1000126</xdr:colOff>
      <xdr:row>32</xdr:row>
      <xdr:rowOff>142875</xdr:rowOff>
    </xdr:to>
    <xdr:pic>
      <xdr:nvPicPr>
        <xdr:cNvPr id="126" name="0 Imagen" descr="escudo sabanalarga.jpg">
          <a:extLst>
            <a:ext uri="{FF2B5EF4-FFF2-40B4-BE49-F238E27FC236}">
              <a16:creationId xmlns:a16="http://schemas.microsoft.com/office/drawing/2014/main" id="{00000000-0008-0000-0500-00007E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6786" y="23813"/>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15875</xdr:colOff>
      <xdr:row>55</xdr:row>
      <xdr:rowOff>50800</xdr:rowOff>
    </xdr:from>
    <xdr:to>
      <xdr:col>1</xdr:col>
      <xdr:colOff>1444625</xdr:colOff>
      <xdr:row>60</xdr:row>
      <xdr:rowOff>169862</xdr:rowOff>
    </xdr:to>
    <xdr:pic>
      <xdr:nvPicPr>
        <xdr:cNvPr id="162" name="0 Imagen" descr="escudo sabanalarga.jpg">
          <a:extLst>
            <a:ext uri="{FF2B5EF4-FFF2-40B4-BE49-F238E27FC236}">
              <a16:creationId xmlns:a16="http://schemas.microsoft.com/office/drawing/2014/main" id="{00000000-0008-0000-0500-0000A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63625" y="27371675"/>
          <a:ext cx="1428750" cy="1516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86</xdr:row>
      <xdr:rowOff>19050</xdr:rowOff>
    </xdr:from>
    <xdr:to>
      <xdr:col>1</xdr:col>
      <xdr:colOff>1025840</xdr:colOff>
      <xdr:row>91</xdr:row>
      <xdr:rowOff>138112</xdr:rowOff>
    </xdr:to>
    <xdr:pic>
      <xdr:nvPicPr>
        <xdr:cNvPr id="163" name="0 Imagen" descr="escudo sabanalarga.jpg">
          <a:extLst>
            <a:ext uri="{FF2B5EF4-FFF2-40B4-BE49-F238E27FC236}">
              <a16:creationId xmlns:a16="http://schemas.microsoft.com/office/drawing/2014/main" id="{00000000-0008-0000-0500-0000A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0" y="32308800"/>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113</xdr:row>
      <xdr:rowOff>19050</xdr:rowOff>
    </xdr:from>
    <xdr:to>
      <xdr:col>1</xdr:col>
      <xdr:colOff>1025840</xdr:colOff>
      <xdr:row>118</xdr:row>
      <xdr:rowOff>138112</xdr:rowOff>
    </xdr:to>
    <xdr:pic>
      <xdr:nvPicPr>
        <xdr:cNvPr id="164" name="0 Imagen" descr="escudo sabanalarga.jpg">
          <a:extLst>
            <a:ext uri="{FF2B5EF4-FFF2-40B4-BE49-F238E27FC236}">
              <a16:creationId xmlns:a16="http://schemas.microsoft.com/office/drawing/2014/main" id="{00000000-0008-0000-0500-0000A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0" y="32308800"/>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143</xdr:row>
      <xdr:rowOff>19050</xdr:rowOff>
    </xdr:from>
    <xdr:to>
      <xdr:col>1</xdr:col>
      <xdr:colOff>1025840</xdr:colOff>
      <xdr:row>148</xdr:row>
      <xdr:rowOff>138112</xdr:rowOff>
    </xdr:to>
    <xdr:pic>
      <xdr:nvPicPr>
        <xdr:cNvPr id="166" name="0 Imagen" descr="escudo sabanalarga.jpg">
          <a:extLst>
            <a:ext uri="{FF2B5EF4-FFF2-40B4-BE49-F238E27FC236}">
              <a16:creationId xmlns:a16="http://schemas.microsoft.com/office/drawing/2014/main" id="{00000000-0008-0000-0500-0000A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0" y="32308800"/>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173</xdr:row>
      <xdr:rowOff>19050</xdr:rowOff>
    </xdr:from>
    <xdr:to>
      <xdr:col>1</xdr:col>
      <xdr:colOff>1025840</xdr:colOff>
      <xdr:row>178</xdr:row>
      <xdr:rowOff>138112</xdr:rowOff>
    </xdr:to>
    <xdr:pic>
      <xdr:nvPicPr>
        <xdr:cNvPr id="167" name="0 Imagen" descr="escudo sabanalarga.jpg">
          <a:extLst>
            <a:ext uri="{FF2B5EF4-FFF2-40B4-BE49-F238E27FC236}">
              <a16:creationId xmlns:a16="http://schemas.microsoft.com/office/drawing/2014/main" id="{00000000-0008-0000-0500-0000A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0" y="32308800"/>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203</xdr:row>
      <xdr:rowOff>19050</xdr:rowOff>
    </xdr:from>
    <xdr:to>
      <xdr:col>1</xdr:col>
      <xdr:colOff>1025840</xdr:colOff>
      <xdr:row>208</xdr:row>
      <xdr:rowOff>138112</xdr:rowOff>
    </xdr:to>
    <xdr:pic>
      <xdr:nvPicPr>
        <xdr:cNvPr id="168" name="0 Imagen" descr="escudo sabanalarga.jpg">
          <a:extLst>
            <a:ext uri="{FF2B5EF4-FFF2-40B4-BE49-F238E27FC236}">
              <a16:creationId xmlns:a16="http://schemas.microsoft.com/office/drawing/2014/main" id="{00000000-0008-0000-0500-0000A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0" y="32308800"/>
          <a:ext cx="1121090" cy="976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233</xdr:row>
      <xdr:rowOff>19050</xdr:rowOff>
    </xdr:from>
    <xdr:to>
      <xdr:col>1</xdr:col>
      <xdr:colOff>1025840</xdr:colOff>
      <xdr:row>238</xdr:row>
      <xdr:rowOff>138112</xdr:rowOff>
    </xdr:to>
    <xdr:pic>
      <xdr:nvPicPr>
        <xdr:cNvPr id="75" name="0 Imagen" descr="escudo sabanalarga.jpg">
          <a:extLst>
            <a:ext uri="{FF2B5EF4-FFF2-40B4-BE49-F238E27FC236}">
              <a16:creationId xmlns:a16="http://schemas.microsoft.com/office/drawing/2014/main" id="{00000000-0008-0000-0500-00004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0" y="113747550"/>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298</xdr:row>
      <xdr:rowOff>19050</xdr:rowOff>
    </xdr:from>
    <xdr:to>
      <xdr:col>1</xdr:col>
      <xdr:colOff>1025840</xdr:colOff>
      <xdr:row>303</xdr:row>
      <xdr:rowOff>138112</xdr:rowOff>
    </xdr:to>
    <xdr:pic>
      <xdr:nvPicPr>
        <xdr:cNvPr id="84" name="0 Imagen" descr="escudo sabanalarga.jpg">
          <a:extLst>
            <a:ext uri="{FF2B5EF4-FFF2-40B4-BE49-F238E27FC236}">
              <a16:creationId xmlns:a16="http://schemas.microsoft.com/office/drawing/2014/main" id="{00000000-0008-0000-0500-00005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0" y="124891800"/>
          <a:ext cx="112109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1869281</xdr:colOff>
      <xdr:row>263</xdr:row>
      <xdr:rowOff>0</xdr:rowOff>
    </xdr:from>
    <xdr:ext cx="184731" cy="264560"/>
    <xdr:sp macro="" textlink="">
      <xdr:nvSpPr>
        <xdr:cNvPr id="115" name="CuadroTexto 114">
          <a:extLst>
            <a:ext uri="{FF2B5EF4-FFF2-40B4-BE49-F238E27FC236}">
              <a16:creationId xmlns:a16="http://schemas.microsoft.com/office/drawing/2014/main" id="{00000000-0008-0000-0500-000073000000}"/>
            </a:ext>
          </a:extLst>
        </xdr:cNvPr>
        <xdr:cNvSpPr txBox="1"/>
      </xdr:nvSpPr>
      <xdr:spPr>
        <a:xfrm>
          <a:off x="4098131" y="15188326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4</xdr:col>
      <xdr:colOff>1869281</xdr:colOff>
      <xdr:row>263</xdr:row>
      <xdr:rowOff>0</xdr:rowOff>
    </xdr:from>
    <xdr:ext cx="184731" cy="264560"/>
    <xdr:sp macro="" textlink="">
      <xdr:nvSpPr>
        <xdr:cNvPr id="116" name="CuadroTexto 115">
          <a:extLst>
            <a:ext uri="{FF2B5EF4-FFF2-40B4-BE49-F238E27FC236}">
              <a16:creationId xmlns:a16="http://schemas.microsoft.com/office/drawing/2014/main" id="{00000000-0008-0000-0500-000074000000}"/>
            </a:ext>
          </a:extLst>
        </xdr:cNvPr>
        <xdr:cNvSpPr txBox="1"/>
      </xdr:nvSpPr>
      <xdr:spPr>
        <a:xfrm>
          <a:off x="4098131" y="15207376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4</xdr:col>
      <xdr:colOff>1869281</xdr:colOff>
      <xdr:row>263</xdr:row>
      <xdr:rowOff>0</xdr:rowOff>
    </xdr:from>
    <xdr:ext cx="184731" cy="264560"/>
    <xdr:sp macro="" textlink="">
      <xdr:nvSpPr>
        <xdr:cNvPr id="117" name="CuadroTexto 116">
          <a:extLst>
            <a:ext uri="{FF2B5EF4-FFF2-40B4-BE49-F238E27FC236}">
              <a16:creationId xmlns:a16="http://schemas.microsoft.com/office/drawing/2014/main" id="{00000000-0008-0000-0500-000075000000}"/>
            </a:ext>
          </a:extLst>
        </xdr:cNvPr>
        <xdr:cNvSpPr txBox="1"/>
      </xdr:nvSpPr>
      <xdr:spPr>
        <a:xfrm>
          <a:off x="4098131" y="15226426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xdr:from>
      <xdr:col>2</xdr:col>
      <xdr:colOff>581025</xdr:colOff>
      <xdr:row>40</xdr:row>
      <xdr:rowOff>469901</xdr:rowOff>
    </xdr:from>
    <xdr:to>
      <xdr:col>5</xdr:col>
      <xdr:colOff>15875</xdr:colOff>
      <xdr:row>41</xdr:row>
      <xdr:rowOff>95251</xdr:rowOff>
    </xdr:to>
    <xdr:sp macro="" textlink="">
      <xdr:nvSpPr>
        <xdr:cNvPr id="125" name="Rectángulo 124">
          <a:extLst>
            <a:ext uri="{FF2B5EF4-FFF2-40B4-BE49-F238E27FC236}">
              <a16:creationId xmlns:a16="http://schemas.microsoft.com/office/drawing/2014/main" id="{00000000-0008-0000-0500-00007D000000}"/>
            </a:ext>
          </a:extLst>
        </xdr:cNvPr>
        <xdr:cNvSpPr/>
      </xdr:nvSpPr>
      <xdr:spPr bwMode="auto">
        <a:xfrm>
          <a:off x="2676525" y="21599526"/>
          <a:ext cx="1800225" cy="387350"/>
        </a:xfrm>
        <a:prstGeom prst="rect">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editAs="oneCell">
    <xdr:from>
      <xdr:col>7</xdr:col>
      <xdr:colOff>536557</xdr:colOff>
      <xdr:row>13</xdr:row>
      <xdr:rowOff>611979</xdr:rowOff>
    </xdr:from>
    <xdr:to>
      <xdr:col>10</xdr:col>
      <xdr:colOff>917246</xdr:colOff>
      <xdr:row>17</xdr:row>
      <xdr:rowOff>238124</xdr:rowOff>
    </xdr:to>
    <xdr:pic>
      <xdr:nvPicPr>
        <xdr:cNvPr id="28" name="Imagen 27">
          <a:extLst>
            <a:ext uri="{FF2B5EF4-FFF2-40B4-BE49-F238E27FC236}">
              <a16:creationId xmlns:a16="http://schemas.microsoft.com/office/drawing/2014/main" id="{00000000-0008-0000-0500-00001C000000}"/>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brightnessContrast contrast="40000"/>
                  </a14:imgEffect>
                </a14:imgLayer>
              </a14:imgProps>
            </a:ext>
          </a:extLst>
        </a:blip>
        <a:stretch>
          <a:fillRect/>
        </a:stretch>
      </xdr:blipFill>
      <xdr:spPr>
        <a:xfrm>
          <a:off x="9013807" y="6065042"/>
          <a:ext cx="3166752" cy="2674145"/>
        </a:xfrm>
        <a:prstGeom prst="rect">
          <a:avLst/>
        </a:prstGeom>
        <a:ln>
          <a:solidFill>
            <a:sysClr val="windowText" lastClr="000000"/>
          </a:solidFill>
        </a:ln>
      </xdr:spPr>
    </xdr:pic>
    <xdr:clientData/>
  </xdr:twoCellAnchor>
  <xdr:twoCellAnchor>
    <xdr:from>
      <xdr:col>0</xdr:col>
      <xdr:colOff>234950</xdr:colOff>
      <xdr:row>123</xdr:row>
      <xdr:rowOff>303440</xdr:rowOff>
    </xdr:from>
    <xdr:to>
      <xdr:col>4</xdr:col>
      <xdr:colOff>361950</xdr:colOff>
      <xdr:row>130</xdr:row>
      <xdr:rowOff>457200</xdr:rowOff>
    </xdr:to>
    <xdr:grpSp>
      <xdr:nvGrpSpPr>
        <xdr:cNvPr id="91" name="Grupo 90">
          <a:extLst>
            <a:ext uri="{FF2B5EF4-FFF2-40B4-BE49-F238E27FC236}">
              <a16:creationId xmlns:a16="http://schemas.microsoft.com/office/drawing/2014/main" id="{00000000-0008-0000-0500-00005B000000}"/>
            </a:ext>
          </a:extLst>
        </xdr:cNvPr>
        <xdr:cNvGrpSpPr/>
      </xdr:nvGrpSpPr>
      <xdr:grpSpPr>
        <a:xfrm>
          <a:off x="234950" y="50290640"/>
          <a:ext cx="4889500" cy="3531960"/>
          <a:chOff x="158750" y="62860465"/>
          <a:chExt cx="4762500" cy="2680992"/>
        </a:xfrm>
      </xdr:grpSpPr>
      <xdr:grpSp>
        <xdr:nvGrpSpPr>
          <xdr:cNvPr id="73" name="Grupo 72">
            <a:extLst>
              <a:ext uri="{FF2B5EF4-FFF2-40B4-BE49-F238E27FC236}">
                <a16:creationId xmlns:a16="http://schemas.microsoft.com/office/drawing/2014/main" id="{00000000-0008-0000-0500-000049000000}"/>
              </a:ext>
            </a:extLst>
          </xdr:cNvPr>
          <xdr:cNvGrpSpPr/>
        </xdr:nvGrpSpPr>
        <xdr:grpSpPr>
          <a:xfrm>
            <a:off x="158750" y="62860465"/>
            <a:ext cx="4762500" cy="2680992"/>
            <a:chOff x="95250" y="59733090"/>
            <a:chExt cx="4762500" cy="2680992"/>
          </a:xfrm>
        </xdr:grpSpPr>
        <xdr:pic>
          <xdr:nvPicPr>
            <xdr:cNvPr id="14" name="Imagen 13">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5"/>
            <a:stretch>
              <a:fillRect/>
            </a:stretch>
          </xdr:blipFill>
          <xdr:spPr>
            <a:xfrm>
              <a:off x="95250" y="59733090"/>
              <a:ext cx="4305808" cy="2680992"/>
            </a:xfrm>
            <a:prstGeom prst="rect">
              <a:avLst/>
            </a:prstGeom>
          </xdr:spPr>
        </xdr:pic>
        <xdr:sp macro="" textlink="">
          <xdr:nvSpPr>
            <xdr:cNvPr id="63" name="CuadroTexto 62">
              <a:extLst>
                <a:ext uri="{FF2B5EF4-FFF2-40B4-BE49-F238E27FC236}">
                  <a16:creationId xmlns:a16="http://schemas.microsoft.com/office/drawing/2014/main" id="{00000000-0008-0000-0500-00003F000000}"/>
                </a:ext>
              </a:extLst>
            </xdr:cNvPr>
            <xdr:cNvSpPr txBox="1"/>
          </xdr:nvSpPr>
          <xdr:spPr>
            <a:xfrm>
              <a:off x="2905125" y="61134625"/>
              <a:ext cx="1952625" cy="587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CAJA</a:t>
              </a:r>
              <a:r>
                <a:rPr lang="es-CO" sz="1100" baseline="0"/>
                <a:t> VALVULA </a:t>
              </a:r>
              <a:endParaRPr lang="es-CO" sz="1100"/>
            </a:p>
          </xdr:txBody>
        </xdr:sp>
        <xdr:cxnSp macro="">
          <xdr:nvCxnSpPr>
            <xdr:cNvPr id="66" name="Conector recto de flecha 65">
              <a:extLst>
                <a:ext uri="{FF2B5EF4-FFF2-40B4-BE49-F238E27FC236}">
                  <a16:creationId xmlns:a16="http://schemas.microsoft.com/office/drawing/2014/main" id="{00000000-0008-0000-0500-000042000000}"/>
                </a:ext>
              </a:extLst>
            </xdr:cNvPr>
            <xdr:cNvCxnSpPr/>
          </xdr:nvCxnSpPr>
          <xdr:spPr bwMode="auto">
            <a:xfrm flipH="1">
              <a:off x="1619250" y="61372750"/>
              <a:ext cx="1920875" cy="591911"/>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grpSp>
      <xdr:sp macro="" textlink="">
        <xdr:nvSpPr>
          <xdr:cNvPr id="62" name="Elipse 61">
            <a:extLst>
              <a:ext uri="{FF2B5EF4-FFF2-40B4-BE49-F238E27FC236}">
                <a16:creationId xmlns:a16="http://schemas.microsoft.com/office/drawing/2014/main" id="{00000000-0008-0000-0500-00003E000000}"/>
              </a:ext>
            </a:extLst>
          </xdr:cNvPr>
          <xdr:cNvSpPr/>
        </xdr:nvSpPr>
        <xdr:spPr bwMode="auto">
          <a:xfrm>
            <a:off x="1217839" y="64847108"/>
            <a:ext cx="591911" cy="669018"/>
          </a:xfrm>
          <a:prstGeom prst="ellipse">
            <a:avLst/>
          </a:prstGeom>
          <a:no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grpSp>
    <xdr:clientData/>
  </xdr:twoCellAnchor>
  <xdr:twoCellAnchor editAs="oneCell">
    <xdr:from>
      <xdr:col>0</xdr:col>
      <xdr:colOff>133350</xdr:colOff>
      <xdr:row>37</xdr:row>
      <xdr:rowOff>76199</xdr:rowOff>
    </xdr:from>
    <xdr:to>
      <xdr:col>2</xdr:col>
      <xdr:colOff>76200</xdr:colOff>
      <xdr:row>43</xdr:row>
      <xdr:rowOff>477610</xdr:rowOff>
    </xdr:to>
    <xdr:pic>
      <xdr:nvPicPr>
        <xdr:cNvPr id="5" name="Imagen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6"/>
        <a:stretch>
          <a:fillRect/>
        </a:stretch>
      </xdr:blipFill>
      <xdr:spPr>
        <a:xfrm>
          <a:off x="133350" y="18497549"/>
          <a:ext cx="2457450" cy="4973411"/>
        </a:xfrm>
        <a:prstGeom prst="rect">
          <a:avLst/>
        </a:prstGeom>
      </xdr:spPr>
    </xdr:pic>
    <xdr:clientData/>
  </xdr:twoCellAnchor>
  <xdr:twoCellAnchor editAs="oneCell">
    <xdr:from>
      <xdr:col>2</xdr:col>
      <xdr:colOff>657225</xdr:colOff>
      <xdr:row>37</xdr:row>
      <xdr:rowOff>69850</xdr:rowOff>
    </xdr:from>
    <xdr:to>
      <xdr:col>4</xdr:col>
      <xdr:colOff>635294</xdr:colOff>
      <xdr:row>43</xdr:row>
      <xdr:rowOff>594436</xdr:rowOff>
    </xdr:to>
    <xdr:pic>
      <xdr:nvPicPr>
        <xdr:cNvPr id="8" name="Imagen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7"/>
        <a:stretch>
          <a:fillRect/>
        </a:stretch>
      </xdr:blipFill>
      <xdr:spPr>
        <a:xfrm>
          <a:off x="3171825" y="18491200"/>
          <a:ext cx="2130719" cy="5096586"/>
        </a:xfrm>
        <a:prstGeom prst="rect">
          <a:avLst/>
        </a:prstGeom>
      </xdr:spPr>
    </xdr:pic>
    <xdr:clientData/>
  </xdr:twoCellAnchor>
  <xdr:twoCellAnchor>
    <xdr:from>
      <xdr:col>2</xdr:col>
      <xdr:colOff>209551</xdr:colOff>
      <xdr:row>65</xdr:row>
      <xdr:rowOff>33865</xdr:rowOff>
    </xdr:from>
    <xdr:to>
      <xdr:col>4</xdr:col>
      <xdr:colOff>1003301</xdr:colOff>
      <xdr:row>70</xdr:row>
      <xdr:rowOff>190500</xdr:rowOff>
    </xdr:to>
    <xdr:grpSp>
      <xdr:nvGrpSpPr>
        <xdr:cNvPr id="29" name="Grupo 28">
          <a:extLst>
            <a:ext uri="{FF2B5EF4-FFF2-40B4-BE49-F238E27FC236}">
              <a16:creationId xmlns:a16="http://schemas.microsoft.com/office/drawing/2014/main" id="{00000000-0008-0000-0500-00001D000000}"/>
            </a:ext>
          </a:extLst>
        </xdr:cNvPr>
        <xdr:cNvGrpSpPr/>
      </xdr:nvGrpSpPr>
      <xdr:grpSpPr>
        <a:xfrm>
          <a:off x="2787651" y="26614965"/>
          <a:ext cx="2978150" cy="3382435"/>
          <a:chOff x="1111250" y="34266716"/>
          <a:chExt cx="2387600" cy="2797396"/>
        </a:xfrm>
      </xdr:grpSpPr>
      <xdr:pic>
        <xdr:nvPicPr>
          <xdr:cNvPr id="30" name="Imagen 29">
            <a:extLst>
              <a:ext uri="{FF2B5EF4-FFF2-40B4-BE49-F238E27FC236}">
                <a16:creationId xmlns:a16="http://schemas.microsoft.com/office/drawing/2014/main" id="{00000000-0008-0000-0500-00001E000000}"/>
              </a:ext>
            </a:extLst>
          </xdr:cNvPr>
          <xdr:cNvPicPr>
            <a:picLocks noChangeAspect="1"/>
          </xdr:cNvPicPr>
        </xdr:nvPicPr>
        <xdr:blipFill>
          <a:blip xmlns:r="http://schemas.openxmlformats.org/officeDocument/2006/relationships" r:embed="rId8"/>
          <a:stretch>
            <a:fillRect/>
          </a:stretch>
        </xdr:blipFill>
        <xdr:spPr>
          <a:xfrm>
            <a:off x="1449916" y="35758967"/>
            <a:ext cx="1609725" cy="1305145"/>
          </a:xfrm>
          <a:prstGeom prst="rect">
            <a:avLst/>
          </a:prstGeom>
        </xdr:spPr>
      </xdr:pic>
      <xdr:pic>
        <xdr:nvPicPr>
          <xdr:cNvPr id="26" name="Imagen 25">
            <a:extLst>
              <a:ext uri="{FF2B5EF4-FFF2-40B4-BE49-F238E27FC236}">
                <a16:creationId xmlns:a16="http://schemas.microsoft.com/office/drawing/2014/main" id="{00000000-0008-0000-0500-00001A000000}"/>
              </a:ext>
            </a:extLst>
          </xdr:cNvPr>
          <xdr:cNvPicPr>
            <a:picLocks noChangeAspect="1"/>
          </xdr:cNvPicPr>
        </xdr:nvPicPr>
        <xdr:blipFill>
          <a:blip xmlns:r="http://schemas.openxmlformats.org/officeDocument/2006/relationships" r:embed="rId9"/>
          <a:stretch>
            <a:fillRect/>
          </a:stretch>
        </xdr:blipFill>
        <xdr:spPr>
          <a:xfrm>
            <a:off x="1206500" y="34319634"/>
            <a:ext cx="2030166" cy="1276528"/>
          </a:xfrm>
          <a:prstGeom prst="rect">
            <a:avLst/>
          </a:prstGeom>
        </xdr:spPr>
      </xdr:pic>
      <xdr:sp macro="" textlink="">
        <xdr:nvSpPr>
          <xdr:cNvPr id="27" name="Forma libre 26">
            <a:extLst>
              <a:ext uri="{FF2B5EF4-FFF2-40B4-BE49-F238E27FC236}">
                <a16:creationId xmlns:a16="http://schemas.microsoft.com/office/drawing/2014/main" id="{00000000-0008-0000-0500-00001B000000}"/>
              </a:ext>
            </a:extLst>
          </xdr:cNvPr>
          <xdr:cNvSpPr/>
        </xdr:nvSpPr>
        <xdr:spPr bwMode="auto">
          <a:xfrm>
            <a:off x="1111250" y="35367383"/>
            <a:ext cx="2302933" cy="751417"/>
          </a:xfrm>
          <a:custGeom>
            <a:avLst/>
            <a:gdLst>
              <a:gd name="connsiteX0" fmla="*/ 0 w 1873250"/>
              <a:gd name="connsiteY0" fmla="*/ 508000 h 751417"/>
              <a:gd name="connsiteX1" fmla="*/ 740833 w 1873250"/>
              <a:gd name="connsiteY1" fmla="*/ 402167 h 751417"/>
              <a:gd name="connsiteX2" fmla="*/ 793750 w 1873250"/>
              <a:gd name="connsiteY2" fmla="*/ 0 h 751417"/>
              <a:gd name="connsiteX3" fmla="*/ 804333 w 1873250"/>
              <a:gd name="connsiteY3" fmla="*/ 105833 h 751417"/>
              <a:gd name="connsiteX4" fmla="*/ 825500 w 1873250"/>
              <a:gd name="connsiteY4" fmla="*/ 148167 h 751417"/>
              <a:gd name="connsiteX5" fmla="*/ 1079500 w 1873250"/>
              <a:gd name="connsiteY5" fmla="*/ 751417 h 751417"/>
              <a:gd name="connsiteX6" fmla="*/ 1058333 w 1873250"/>
              <a:gd name="connsiteY6" fmla="*/ 296333 h 751417"/>
              <a:gd name="connsiteX7" fmla="*/ 1873250 w 1873250"/>
              <a:gd name="connsiteY7" fmla="*/ 137583 h 75141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873250" h="751417">
                <a:moveTo>
                  <a:pt x="0" y="508000"/>
                </a:moveTo>
                <a:lnTo>
                  <a:pt x="740833" y="402167"/>
                </a:lnTo>
                <a:lnTo>
                  <a:pt x="793750" y="0"/>
                </a:lnTo>
                <a:cubicBezTo>
                  <a:pt x="797278" y="35278"/>
                  <a:pt x="796904" y="71166"/>
                  <a:pt x="804333" y="105833"/>
                </a:cubicBezTo>
                <a:cubicBezTo>
                  <a:pt x="807639" y="121260"/>
                  <a:pt x="825500" y="148167"/>
                  <a:pt x="825500" y="148167"/>
                </a:cubicBezTo>
                <a:lnTo>
                  <a:pt x="1079500" y="751417"/>
                </a:lnTo>
                <a:lnTo>
                  <a:pt x="1058333" y="296333"/>
                </a:lnTo>
                <a:lnTo>
                  <a:pt x="1873250" y="137583"/>
                </a:lnTo>
              </a:path>
            </a:pathLst>
          </a:cu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lang="es-CO" sz="1100"/>
          </a:p>
        </xdr:txBody>
      </xdr:sp>
      <xdr:sp macro="" textlink="">
        <xdr:nvSpPr>
          <xdr:cNvPr id="130" name="Rectángulo 129">
            <a:extLst>
              <a:ext uri="{FF2B5EF4-FFF2-40B4-BE49-F238E27FC236}">
                <a16:creationId xmlns:a16="http://schemas.microsoft.com/office/drawing/2014/main" id="{00000000-0008-0000-0500-000082000000}"/>
              </a:ext>
            </a:extLst>
          </xdr:cNvPr>
          <xdr:cNvSpPr/>
        </xdr:nvSpPr>
        <xdr:spPr bwMode="auto">
          <a:xfrm>
            <a:off x="1174750" y="34266716"/>
            <a:ext cx="2324100" cy="264585"/>
          </a:xfrm>
          <a:prstGeom prst="rect">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135465</xdr:colOff>
      <xdr:row>65</xdr:row>
      <xdr:rowOff>52312</xdr:rowOff>
    </xdr:from>
    <xdr:to>
      <xdr:col>2</xdr:col>
      <xdr:colOff>419100</xdr:colOff>
      <xdr:row>70</xdr:row>
      <xdr:rowOff>174625</xdr:rowOff>
    </xdr:to>
    <xdr:grpSp>
      <xdr:nvGrpSpPr>
        <xdr:cNvPr id="9" name="Grupo 8">
          <a:extLst>
            <a:ext uri="{FF2B5EF4-FFF2-40B4-BE49-F238E27FC236}">
              <a16:creationId xmlns:a16="http://schemas.microsoft.com/office/drawing/2014/main" id="{00000000-0008-0000-0500-000009000000}"/>
            </a:ext>
          </a:extLst>
        </xdr:cNvPr>
        <xdr:cNvGrpSpPr/>
      </xdr:nvGrpSpPr>
      <xdr:grpSpPr>
        <a:xfrm>
          <a:off x="135465" y="26633412"/>
          <a:ext cx="2861735" cy="3348113"/>
          <a:chOff x="1157817" y="31112883"/>
          <a:chExt cx="2324100" cy="2915057"/>
        </a:xfrm>
      </xdr:grpSpPr>
      <xdr:pic>
        <xdr:nvPicPr>
          <xdr:cNvPr id="24" name="Imagen 23">
            <a:extLst>
              <a:ext uri="{FF2B5EF4-FFF2-40B4-BE49-F238E27FC236}">
                <a16:creationId xmlns:a16="http://schemas.microsoft.com/office/drawing/2014/main" id="{00000000-0008-0000-0500-000018000000}"/>
              </a:ext>
            </a:extLst>
          </xdr:cNvPr>
          <xdr:cNvPicPr>
            <a:picLocks noChangeAspect="1"/>
          </xdr:cNvPicPr>
        </xdr:nvPicPr>
        <xdr:blipFill>
          <a:blip xmlns:r="http://schemas.openxmlformats.org/officeDocument/2006/relationships" r:embed="rId10"/>
          <a:stretch>
            <a:fillRect/>
          </a:stretch>
        </xdr:blipFill>
        <xdr:spPr>
          <a:xfrm>
            <a:off x="1185334" y="31112883"/>
            <a:ext cx="1820587" cy="2915057"/>
          </a:xfrm>
          <a:prstGeom prst="rect">
            <a:avLst/>
          </a:prstGeom>
        </xdr:spPr>
      </xdr:pic>
      <xdr:sp macro="" textlink="">
        <xdr:nvSpPr>
          <xdr:cNvPr id="86" name="Rectángulo 85">
            <a:extLst>
              <a:ext uri="{FF2B5EF4-FFF2-40B4-BE49-F238E27FC236}">
                <a16:creationId xmlns:a16="http://schemas.microsoft.com/office/drawing/2014/main" id="{00000000-0008-0000-0500-000056000000}"/>
              </a:ext>
            </a:extLst>
          </xdr:cNvPr>
          <xdr:cNvSpPr/>
        </xdr:nvSpPr>
        <xdr:spPr bwMode="auto">
          <a:xfrm>
            <a:off x="1157817" y="31127700"/>
            <a:ext cx="2324100" cy="264585"/>
          </a:xfrm>
          <a:prstGeom prst="rect">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5</xdr:col>
      <xdr:colOff>1359957</xdr:colOff>
      <xdr:row>68</xdr:row>
      <xdr:rowOff>209550</xdr:rowOff>
    </xdr:from>
    <xdr:to>
      <xdr:col>8</xdr:col>
      <xdr:colOff>469899</xdr:colOff>
      <xdr:row>75</xdr:row>
      <xdr:rowOff>323850</xdr:rowOff>
    </xdr:to>
    <xdr:grpSp>
      <xdr:nvGrpSpPr>
        <xdr:cNvPr id="31" name="Grupo 30">
          <a:extLst>
            <a:ext uri="{FF2B5EF4-FFF2-40B4-BE49-F238E27FC236}">
              <a16:creationId xmlns:a16="http://schemas.microsoft.com/office/drawing/2014/main" id="{00000000-0008-0000-0500-00001F000000}"/>
            </a:ext>
          </a:extLst>
        </xdr:cNvPr>
        <xdr:cNvGrpSpPr/>
      </xdr:nvGrpSpPr>
      <xdr:grpSpPr>
        <a:xfrm>
          <a:off x="7176557" y="28492450"/>
          <a:ext cx="2805642" cy="5448300"/>
          <a:chOff x="1305983" y="37261800"/>
          <a:chExt cx="2324100" cy="4959741"/>
        </a:xfrm>
      </xdr:grpSpPr>
      <xdr:pic>
        <xdr:nvPicPr>
          <xdr:cNvPr id="33" name="Imagen 32">
            <a:extLst>
              <a:ext uri="{FF2B5EF4-FFF2-40B4-BE49-F238E27FC236}">
                <a16:creationId xmlns:a16="http://schemas.microsoft.com/office/drawing/2014/main" id="{00000000-0008-0000-0500-000021000000}"/>
              </a:ext>
            </a:extLst>
          </xdr:cNvPr>
          <xdr:cNvPicPr>
            <a:picLocks noChangeAspect="1"/>
          </xdr:cNvPicPr>
        </xdr:nvPicPr>
        <xdr:blipFill>
          <a:blip xmlns:r="http://schemas.openxmlformats.org/officeDocument/2006/relationships" r:embed="rId11"/>
          <a:stretch>
            <a:fillRect/>
          </a:stretch>
        </xdr:blipFill>
        <xdr:spPr>
          <a:xfrm>
            <a:off x="1312333" y="37261800"/>
            <a:ext cx="1915850" cy="2667372"/>
          </a:xfrm>
          <a:prstGeom prst="rect">
            <a:avLst/>
          </a:prstGeom>
        </xdr:spPr>
      </xdr:pic>
      <xdr:pic>
        <xdr:nvPicPr>
          <xdr:cNvPr id="34" name="Imagen 33">
            <a:extLst>
              <a:ext uri="{FF2B5EF4-FFF2-40B4-BE49-F238E27FC236}">
                <a16:creationId xmlns:a16="http://schemas.microsoft.com/office/drawing/2014/main" id="{00000000-0008-0000-0500-000022000000}"/>
              </a:ext>
            </a:extLst>
          </xdr:cNvPr>
          <xdr:cNvPicPr>
            <a:picLocks noChangeAspect="1"/>
          </xdr:cNvPicPr>
        </xdr:nvPicPr>
        <xdr:blipFill>
          <a:blip xmlns:r="http://schemas.openxmlformats.org/officeDocument/2006/relationships" r:embed="rId12"/>
          <a:stretch>
            <a:fillRect/>
          </a:stretch>
        </xdr:blipFill>
        <xdr:spPr>
          <a:xfrm>
            <a:off x="1502833" y="40076967"/>
            <a:ext cx="1671491" cy="2144574"/>
          </a:xfrm>
          <a:prstGeom prst="rect">
            <a:avLst/>
          </a:prstGeom>
        </xdr:spPr>
      </xdr:pic>
      <xdr:sp macro="" textlink="">
        <xdr:nvSpPr>
          <xdr:cNvPr id="90" name="Forma libre 89">
            <a:extLst>
              <a:ext uri="{FF2B5EF4-FFF2-40B4-BE49-F238E27FC236}">
                <a16:creationId xmlns:a16="http://schemas.microsoft.com/office/drawing/2014/main" id="{00000000-0008-0000-0500-00005A000000}"/>
              </a:ext>
            </a:extLst>
          </xdr:cNvPr>
          <xdr:cNvSpPr/>
        </xdr:nvSpPr>
        <xdr:spPr bwMode="auto">
          <a:xfrm>
            <a:off x="1316566" y="39615533"/>
            <a:ext cx="2302933" cy="751417"/>
          </a:xfrm>
          <a:custGeom>
            <a:avLst/>
            <a:gdLst>
              <a:gd name="connsiteX0" fmla="*/ 0 w 1873250"/>
              <a:gd name="connsiteY0" fmla="*/ 508000 h 751417"/>
              <a:gd name="connsiteX1" fmla="*/ 740833 w 1873250"/>
              <a:gd name="connsiteY1" fmla="*/ 402167 h 751417"/>
              <a:gd name="connsiteX2" fmla="*/ 793750 w 1873250"/>
              <a:gd name="connsiteY2" fmla="*/ 0 h 751417"/>
              <a:gd name="connsiteX3" fmla="*/ 804333 w 1873250"/>
              <a:gd name="connsiteY3" fmla="*/ 105833 h 751417"/>
              <a:gd name="connsiteX4" fmla="*/ 825500 w 1873250"/>
              <a:gd name="connsiteY4" fmla="*/ 148167 h 751417"/>
              <a:gd name="connsiteX5" fmla="*/ 1079500 w 1873250"/>
              <a:gd name="connsiteY5" fmla="*/ 751417 h 751417"/>
              <a:gd name="connsiteX6" fmla="*/ 1058333 w 1873250"/>
              <a:gd name="connsiteY6" fmla="*/ 296333 h 751417"/>
              <a:gd name="connsiteX7" fmla="*/ 1873250 w 1873250"/>
              <a:gd name="connsiteY7" fmla="*/ 137583 h 75141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873250" h="751417">
                <a:moveTo>
                  <a:pt x="0" y="508000"/>
                </a:moveTo>
                <a:lnTo>
                  <a:pt x="740833" y="402167"/>
                </a:lnTo>
                <a:lnTo>
                  <a:pt x="793750" y="0"/>
                </a:lnTo>
                <a:cubicBezTo>
                  <a:pt x="797278" y="35278"/>
                  <a:pt x="796904" y="71166"/>
                  <a:pt x="804333" y="105833"/>
                </a:cubicBezTo>
                <a:cubicBezTo>
                  <a:pt x="807639" y="121260"/>
                  <a:pt x="825500" y="148167"/>
                  <a:pt x="825500" y="148167"/>
                </a:cubicBezTo>
                <a:lnTo>
                  <a:pt x="1079500" y="751417"/>
                </a:lnTo>
                <a:lnTo>
                  <a:pt x="1058333" y="296333"/>
                </a:lnTo>
                <a:lnTo>
                  <a:pt x="1873250" y="137583"/>
                </a:lnTo>
              </a:path>
            </a:pathLst>
          </a:cu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lang="es-CO" sz="1100"/>
          </a:p>
        </xdr:txBody>
      </xdr:sp>
      <xdr:sp macro="" textlink="">
        <xdr:nvSpPr>
          <xdr:cNvPr id="92" name="Rectángulo 91">
            <a:extLst>
              <a:ext uri="{FF2B5EF4-FFF2-40B4-BE49-F238E27FC236}">
                <a16:creationId xmlns:a16="http://schemas.microsoft.com/office/drawing/2014/main" id="{00000000-0008-0000-0500-00005C000000}"/>
              </a:ext>
            </a:extLst>
          </xdr:cNvPr>
          <xdr:cNvSpPr/>
        </xdr:nvSpPr>
        <xdr:spPr bwMode="auto">
          <a:xfrm>
            <a:off x="1305983" y="37287199"/>
            <a:ext cx="2324100" cy="264585"/>
          </a:xfrm>
          <a:prstGeom prst="rect">
            <a:avLst/>
          </a:prstGeom>
          <a:no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237218</xdr:colOff>
      <xdr:row>99</xdr:row>
      <xdr:rowOff>204788</xdr:rowOff>
    </xdr:from>
    <xdr:to>
      <xdr:col>3</xdr:col>
      <xdr:colOff>114300</xdr:colOff>
      <xdr:row>102</xdr:row>
      <xdr:rowOff>1619250</xdr:rowOff>
    </xdr:to>
    <xdr:grpSp>
      <xdr:nvGrpSpPr>
        <xdr:cNvPr id="37" name="Grupo 36">
          <a:extLst>
            <a:ext uri="{FF2B5EF4-FFF2-40B4-BE49-F238E27FC236}">
              <a16:creationId xmlns:a16="http://schemas.microsoft.com/office/drawing/2014/main" id="{00000000-0008-0000-0500-000025000000}"/>
            </a:ext>
          </a:extLst>
        </xdr:cNvPr>
        <xdr:cNvGrpSpPr/>
      </xdr:nvGrpSpPr>
      <xdr:grpSpPr>
        <a:xfrm>
          <a:off x="237218" y="41060688"/>
          <a:ext cx="3318782" cy="3700462"/>
          <a:chOff x="557893" y="45077063"/>
          <a:chExt cx="2803638" cy="2894142"/>
        </a:xfrm>
      </xdr:grpSpPr>
      <xdr:pic>
        <xdr:nvPicPr>
          <xdr:cNvPr id="35" name="Imagen 34">
            <a:extLst>
              <a:ext uri="{FF2B5EF4-FFF2-40B4-BE49-F238E27FC236}">
                <a16:creationId xmlns:a16="http://schemas.microsoft.com/office/drawing/2014/main" id="{00000000-0008-0000-0500-000023000000}"/>
              </a:ext>
            </a:extLst>
          </xdr:cNvPr>
          <xdr:cNvPicPr>
            <a:picLocks noChangeAspect="1"/>
          </xdr:cNvPicPr>
        </xdr:nvPicPr>
        <xdr:blipFill>
          <a:blip xmlns:r="http://schemas.openxmlformats.org/officeDocument/2006/relationships" r:embed="rId13"/>
          <a:stretch>
            <a:fillRect/>
          </a:stretch>
        </xdr:blipFill>
        <xdr:spPr>
          <a:xfrm>
            <a:off x="974612" y="45088971"/>
            <a:ext cx="1928812" cy="2882234"/>
          </a:xfrm>
          <a:prstGeom prst="rect">
            <a:avLst/>
          </a:prstGeom>
        </xdr:spPr>
      </xdr:pic>
      <xdr:sp macro="" textlink="">
        <xdr:nvSpPr>
          <xdr:cNvPr id="132" name="Rectángulo 131">
            <a:extLst>
              <a:ext uri="{FF2B5EF4-FFF2-40B4-BE49-F238E27FC236}">
                <a16:creationId xmlns:a16="http://schemas.microsoft.com/office/drawing/2014/main" id="{00000000-0008-0000-0500-000084000000}"/>
              </a:ext>
            </a:extLst>
          </xdr:cNvPr>
          <xdr:cNvSpPr/>
        </xdr:nvSpPr>
        <xdr:spPr bwMode="auto">
          <a:xfrm>
            <a:off x="557893" y="45077063"/>
            <a:ext cx="2803638" cy="247649"/>
          </a:xfrm>
          <a:prstGeom prst="rect">
            <a:avLst/>
          </a:prstGeom>
          <a:noFill/>
          <a:ln w="2857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5</xdr:col>
      <xdr:colOff>1733551</xdr:colOff>
      <xdr:row>99</xdr:row>
      <xdr:rowOff>149224</xdr:rowOff>
    </xdr:from>
    <xdr:to>
      <xdr:col>9</xdr:col>
      <xdr:colOff>796391</xdr:colOff>
      <xdr:row>102</xdr:row>
      <xdr:rowOff>2285999</xdr:rowOff>
    </xdr:to>
    <xdr:grpSp>
      <xdr:nvGrpSpPr>
        <xdr:cNvPr id="43" name="Grupo 42">
          <a:extLst>
            <a:ext uri="{FF2B5EF4-FFF2-40B4-BE49-F238E27FC236}">
              <a16:creationId xmlns:a16="http://schemas.microsoft.com/office/drawing/2014/main" id="{00000000-0008-0000-0500-00002B000000}"/>
            </a:ext>
          </a:extLst>
        </xdr:cNvPr>
        <xdr:cNvGrpSpPr/>
      </xdr:nvGrpSpPr>
      <xdr:grpSpPr>
        <a:xfrm>
          <a:off x="7550151" y="41005124"/>
          <a:ext cx="3952340" cy="4422775"/>
          <a:chOff x="981982" y="53469268"/>
          <a:chExt cx="2821133" cy="2608451"/>
        </a:xfrm>
      </xdr:grpSpPr>
      <xdr:pic>
        <xdr:nvPicPr>
          <xdr:cNvPr id="10" name="Imagen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14"/>
          <a:stretch>
            <a:fillRect/>
          </a:stretch>
        </xdr:blipFill>
        <xdr:spPr>
          <a:xfrm>
            <a:off x="1074965" y="53525964"/>
            <a:ext cx="2728150" cy="1497326"/>
          </a:xfrm>
          <a:prstGeom prst="rect">
            <a:avLst/>
          </a:prstGeom>
        </xdr:spPr>
      </xdr:pic>
      <xdr:pic>
        <xdr:nvPicPr>
          <xdr:cNvPr id="13" name="Imagen 12">
            <a:extLst>
              <a:ext uri="{FF2B5EF4-FFF2-40B4-BE49-F238E27FC236}">
                <a16:creationId xmlns:a16="http://schemas.microsoft.com/office/drawing/2014/main" id="{00000000-0008-0000-0500-00000D000000}"/>
              </a:ext>
            </a:extLst>
          </xdr:cNvPr>
          <xdr:cNvPicPr>
            <a:picLocks noChangeAspect="1"/>
          </xdr:cNvPicPr>
        </xdr:nvPicPr>
        <xdr:blipFill rotWithShape="1">
          <a:blip xmlns:r="http://schemas.openxmlformats.org/officeDocument/2006/relationships" r:embed="rId15"/>
          <a:srcRect t="69657"/>
          <a:stretch/>
        </xdr:blipFill>
        <xdr:spPr>
          <a:xfrm>
            <a:off x="1292680" y="55390143"/>
            <a:ext cx="2215696" cy="687576"/>
          </a:xfrm>
          <a:prstGeom prst="rect">
            <a:avLst/>
          </a:prstGeom>
        </xdr:spPr>
      </xdr:pic>
      <xdr:sp macro="" textlink="">
        <xdr:nvSpPr>
          <xdr:cNvPr id="121" name="Rectángulo 120">
            <a:extLst>
              <a:ext uri="{FF2B5EF4-FFF2-40B4-BE49-F238E27FC236}">
                <a16:creationId xmlns:a16="http://schemas.microsoft.com/office/drawing/2014/main" id="{00000000-0008-0000-0500-000079000000}"/>
              </a:ext>
            </a:extLst>
          </xdr:cNvPr>
          <xdr:cNvSpPr/>
        </xdr:nvSpPr>
        <xdr:spPr bwMode="auto">
          <a:xfrm>
            <a:off x="981982" y="53469268"/>
            <a:ext cx="2063752" cy="222249"/>
          </a:xfrm>
          <a:prstGeom prst="rect">
            <a:avLst/>
          </a:prstGeom>
          <a:noFill/>
          <a:ln w="2857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5</xdr:col>
      <xdr:colOff>1292679</xdr:colOff>
      <xdr:row>156</xdr:row>
      <xdr:rowOff>312964</xdr:rowOff>
    </xdr:from>
    <xdr:to>
      <xdr:col>9</xdr:col>
      <xdr:colOff>728890</xdr:colOff>
      <xdr:row>161</xdr:row>
      <xdr:rowOff>711713</xdr:rowOff>
    </xdr:to>
    <xdr:grpSp>
      <xdr:nvGrpSpPr>
        <xdr:cNvPr id="110" name="Grupo 109">
          <a:extLst>
            <a:ext uri="{FF2B5EF4-FFF2-40B4-BE49-F238E27FC236}">
              <a16:creationId xmlns:a16="http://schemas.microsoft.com/office/drawing/2014/main" id="{00000000-0008-0000-0500-00006E000000}"/>
            </a:ext>
          </a:extLst>
        </xdr:cNvPr>
        <xdr:cNvGrpSpPr/>
      </xdr:nvGrpSpPr>
      <xdr:grpSpPr>
        <a:xfrm>
          <a:off x="7109279" y="63266864"/>
          <a:ext cx="4325711" cy="4208749"/>
          <a:chOff x="884464" y="75696536"/>
          <a:chExt cx="4171497" cy="4208749"/>
        </a:xfrm>
      </xdr:grpSpPr>
      <xdr:grpSp>
        <xdr:nvGrpSpPr>
          <xdr:cNvPr id="95" name="Grupo 94">
            <a:extLst>
              <a:ext uri="{FF2B5EF4-FFF2-40B4-BE49-F238E27FC236}">
                <a16:creationId xmlns:a16="http://schemas.microsoft.com/office/drawing/2014/main" id="{00000000-0008-0000-0500-00005F000000}"/>
              </a:ext>
            </a:extLst>
          </xdr:cNvPr>
          <xdr:cNvGrpSpPr/>
        </xdr:nvGrpSpPr>
        <xdr:grpSpPr>
          <a:xfrm>
            <a:off x="928007" y="75696536"/>
            <a:ext cx="4127954" cy="4208749"/>
            <a:chOff x="928007" y="81207429"/>
            <a:chExt cx="4123418" cy="4213285"/>
          </a:xfrm>
        </xdr:grpSpPr>
        <xdr:grpSp>
          <xdr:nvGrpSpPr>
            <xdr:cNvPr id="44" name="Grupo 43">
              <a:extLst>
                <a:ext uri="{FF2B5EF4-FFF2-40B4-BE49-F238E27FC236}">
                  <a16:creationId xmlns:a16="http://schemas.microsoft.com/office/drawing/2014/main" id="{00000000-0008-0000-0500-00002C000000}"/>
                </a:ext>
              </a:extLst>
            </xdr:cNvPr>
            <xdr:cNvGrpSpPr/>
          </xdr:nvGrpSpPr>
          <xdr:grpSpPr>
            <a:xfrm>
              <a:off x="1186544" y="81207429"/>
              <a:ext cx="2802616" cy="4213285"/>
              <a:chOff x="4357009" y="78679221"/>
              <a:chExt cx="3468928" cy="5757243"/>
            </a:xfrm>
          </xdr:grpSpPr>
          <xdr:pic>
            <xdr:nvPicPr>
              <xdr:cNvPr id="41" name="Imagen 40">
                <a:extLst>
                  <a:ext uri="{FF2B5EF4-FFF2-40B4-BE49-F238E27FC236}">
                    <a16:creationId xmlns:a16="http://schemas.microsoft.com/office/drawing/2014/main" id="{00000000-0008-0000-0500-000029000000}"/>
                  </a:ext>
                </a:extLst>
              </xdr:cNvPr>
              <xdr:cNvPicPr>
                <a:picLocks noChangeAspect="1"/>
              </xdr:cNvPicPr>
            </xdr:nvPicPr>
            <xdr:blipFill rotWithShape="1">
              <a:blip xmlns:r="http://schemas.openxmlformats.org/officeDocument/2006/relationships" r:embed="rId16"/>
              <a:srcRect t="9345"/>
              <a:stretch/>
            </xdr:blipFill>
            <xdr:spPr>
              <a:xfrm>
                <a:off x="4463143" y="79125536"/>
                <a:ext cx="3362794" cy="2772202"/>
              </a:xfrm>
              <a:prstGeom prst="rect">
                <a:avLst/>
              </a:prstGeom>
            </xdr:spPr>
          </xdr:pic>
          <xdr:pic>
            <xdr:nvPicPr>
              <xdr:cNvPr id="42" name="Imagen 41">
                <a:extLst>
                  <a:ext uri="{FF2B5EF4-FFF2-40B4-BE49-F238E27FC236}">
                    <a16:creationId xmlns:a16="http://schemas.microsoft.com/office/drawing/2014/main" id="{00000000-0008-0000-0500-00002A000000}"/>
                  </a:ext>
                </a:extLst>
              </xdr:cNvPr>
              <xdr:cNvPicPr>
                <a:picLocks noChangeAspect="1"/>
              </xdr:cNvPicPr>
            </xdr:nvPicPr>
            <xdr:blipFill>
              <a:blip xmlns:r="http://schemas.openxmlformats.org/officeDocument/2006/relationships" r:embed="rId17"/>
              <a:stretch>
                <a:fillRect/>
              </a:stretch>
            </xdr:blipFill>
            <xdr:spPr>
              <a:xfrm>
                <a:off x="4381500" y="82159930"/>
                <a:ext cx="2830286" cy="2276534"/>
              </a:xfrm>
              <a:prstGeom prst="rect">
                <a:avLst/>
              </a:prstGeom>
            </xdr:spPr>
          </xdr:pic>
          <xdr:pic>
            <xdr:nvPicPr>
              <xdr:cNvPr id="118" name="Imagen 117">
                <a:extLst>
                  <a:ext uri="{FF2B5EF4-FFF2-40B4-BE49-F238E27FC236}">
                    <a16:creationId xmlns:a16="http://schemas.microsoft.com/office/drawing/2014/main" id="{00000000-0008-0000-0500-000076000000}"/>
                  </a:ext>
                </a:extLst>
              </xdr:cNvPr>
              <xdr:cNvPicPr>
                <a:picLocks noChangeAspect="1"/>
              </xdr:cNvPicPr>
            </xdr:nvPicPr>
            <xdr:blipFill rotWithShape="1">
              <a:blip xmlns:r="http://schemas.openxmlformats.org/officeDocument/2006/relationships" r:embed="rId16"/>
              <a:srcRect r="40453" b="93859"/>
              <a:stretch/>
            </xdr:blipFill>
            <xdr:spPr>
              <a:xfrm>
                <a:off x="4357009" y="78679221"/>
                <a:ext cx="3453492" cy="323850"/>
              </a:xfrm>
              <a:prstGeom prst="rect">
                <a:avLst/>
              </a:prstGeom>
              <a:ln>
                <a:solidFill>
                  <a:srgbClr val="FFC000"/>
                </a:solidFill>
              </a:ln>
            </xdr:spPr>
          </xdr:pic>
        </xdr:grpSp>
        <xdr:sp macro="" textlink="">
          <xdr:nvSpPr>
            <xdr:cNvPr id="122" name="Rectángulo 121">
              <a:extLst>
                <a:ext uri="{FF2B5EF4-FFF2-40B4-BE49-F238E27FC236}">
                  <a16:creationId xmlns:a16="http://schemas.microsoft.com/office/drawing/2014/main" id="{00000000-0008-0000-0500-00007A000000}"/>
                </a:ext>
              </a:extLst>
            </xdr:cNvPr>
            <xdr:cNvSpPr/>
          </xdr:nvSpPr>
          <xdr:spPr bwMode="auto">
            <a:xfrm>
              <a:off x="928007" y="81212869"/>
              <a:ext cx="4036787" cy="4176488"/>
            </a:xfrm>
            <a:prstGeom prst="rect">
              <a:avLst/>
            </a:prstGeom>
            <a:noFill/>
            <a:ln w="28575">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sp macro="" textlink="">
          <xdr:nvSpPr>
            <xdr:cNvPr id="135" name="CuadroTexto 134">
              <a:extLst>
                <a:ext uri="{FF2B5EF4-FFF2-40B4-BE49-F238E27FC236}">
                  <a16:creationId xmlns:a16="http://schemas.microsoft.com/office/drawing/2014/main" id="{00000000-0008-0000-0500-000087000000}"/>
                </a:ext>
              </a:extLst>
            </xdr:cNvPr>
            <xdr:cNvSpPr txBox="1"/>
          </xdr:nvSpPr>
          <xdr:spPr>
            <a:xfrm>
              <a:off x="3924300" y="81775300"/>
              <a:ext cx="1127125" cy="793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rgbClr val="00B0F0"/>
                  </a:solidFill>
                </a:rPr>
                <a:t>ZONA</a:t>
              </a:r>
              <a:r>
                <a:rPr lang="es-CO" sz="1600" baseline="0">
                  <a:solidFill>
                    <a:srgbClr val="00B0F0"/>
                  </a:solidFill>
                </a:rPr>
                <a:t> 2</a:t>
              </a:r>
              <a:endParaRPr lang="es-CO" sz="1600">
                <a:solidFill>
                  <a:srgbClr val="00B0F0"/>
                </a:solidFill>
              </a:endParaRPr>
            </a:p>
          </xdr:txBody>
        </xdr:sp>
      </xdr:grpSp>
      <xdr:sp macro="" textlink="">
        <xdr:nvSpPr>
          <xdr:cNvPr id="47" name="Forma libre 46">
            <a:extLst>
              <a:ext uri="{FF2B5EF4-FFF2-40B4-BE49-F238E27FC236}">
                <a16:creationId xmlns:a16="http://schemas.microsoft.com/office/drawing/2014/main" id="{00000000-0008-0000-0500-00002F000000}"/>
              </a:ext>
            </a:extLst>
          </xdr:cNvPr>
          <xdr:cNvSpPr/>
        </xdr:nvSpPr>
        <xdr:spPr bwMode="auto">
          <a:xfrm>
            <a:off x="884464" y="77737607"/>
            <a:ext cx="1823357" cy="775607"/>
          </a:xfrm>
          <a:custGeom>
            <a:avLst/>
            <a:gdLst>
              <a:gd name="connsiteX0" fmla="*/ 0 w 1415143"/>
              <a:gd name="connsiteY0" fmla="*/ 476250 h 775607"/>
              <a:gd name="connsiteX1" fmla="*/ 503465 w 1415143"/>
              <a:gd name="connsiteY1" fmla="*/ 435428 h 775607"/>
              <a:gd name="connsiteX2" fmla="*/ 544286 w 1415143"/>
              <a:gd name="connsiteY2" fmla="*/ 0 h 775607"/>
              <a:gd name="connsiteX3" fmla="*/ 830036 w 1415143"/>
              <a:gd name="connsiteY3" fmla="*/ 775607 h 775607"/>
              <a:gd name="connsiteX4" fmla="*/ 830036 w 1415143"/>
              <a:gd name="connsiteY4" fmla="*/ 312964 h 775607"/>
              <a:gd name="connsiteX5" fmla="*/ 1415143 w 1415143"/>
              <a:gd name="connsiteY5" fmla="*/ 217714 h 77560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415143" h="775607">
                <a:moveTo>
                  <a:pt x="0" y="476250"/>
                </a:moveTo>
                <a:lnTo>
                  <a:pt x="503465" y="435428"/>
                </a:lnTo>
                <a:lnTo>
                  <a:pt x="544286" y="0"/>
                </a:lnTo>
                <a:lnTo>
                  <a:pt x="830036" y="775607"/>
                </a:lnTo>
                <a:lnTo>
                  <a:pt x="830036" y="312964"/>
                </a:lnTo>
                <a:lnTo>
                  <a:pt x="1415143" y="217714"/>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228600</xdr:colOff>
      <xdr:row>212</xdr:row>
      <xdr:rowOff>285750</xdr:rowOff>
    </xdr:from>
    <xdr:to>
      <xdr:col>4</xdr:col>
      <xdr:colOff>971550</xdr:colOff>
      <xdr:row>222</xdr:row>
      <xdr:rowOff>590550</xdr:rowOff>
    </xdr:to>
    <xdr:grpSp>
      <xdr:nvGrpSpPr>
        <xdr:cNvPr id="67" name="Grupo 66">
          <a:extLst>
            <a:ext uri="{FF2B5EF4-FFF2-40B4-BE49-F238E27FC236}">
              <a16:creationId xmlns:a16="http://schemas.microsoft.com/office/drawing/2014/main" id="{00000000-0008-0000-0500-000043000000}"/>
            </a:ext>
          </a:extLst>
        </xdr:cNvPr>
        <xdr:cNvGrpSpPr/>
      </xdr:nvGrpSpPr>
      <xdr:grpSpPr>
        <a:xfrm>
          <a:off x="228600" y="83254850"/>
          <a:ext cx="5505450" cy="7454900"/>
          <a:chOff x="247650" y="102984300"/>
          <a:chExt cx="5010150" cy="7964226"/>
        </a:xfrm>
      </xdr:grpSpPr>
      <xdr:pic>
        <xdr:nvPicPr>
          <xdr:cNvPr id="61" name="Imagen 60">
            <a:extLst>
              <a:ext uri="{FF2B5EF4-FFF2-40B4-BE49-F238E27FC236}">
                <a16:creationId xmlns:a16="http://schemas.microsoft.com/office/drawing/2014/main" id="{00000000-0008-0000-0500-00003D000000}"/>
              </a:ext>
            </a:extLst>
          </xdr:cNvPr>
          <xdr:cNvPicPr>
            <a:picLocks noChangeAspect="1"/>
          </xdr:cNvPicPr>
        </xdr:nvPicPr>
        <xdr:blipFill>
          <a:blip xmlns:r="http://schemas.openxmlformats.org/officeDocument/2006/relationships" r:embed="rId18"/>
          <a:stretch>
            <a:fillRect/>
          </a:stretch>
        </xdr:blipFill>
        <xdr:spPr>
          <a:xfrm>
            <a:off x="247651" y="102984300"/>
            <a:ext cx="4152900" cy="2227933"/>
          </a:xfrm>
          <a:prstGeom prst="rect">
            <a:avLst/>
          </a:prstGeom>
        </xdr:spPr>
      </xdr:pic>
      <xdr:pic>
        <xdr:nvPicPr>
          <xdr:cNvPr id="64" name="Imagen 63">
            <a:extLst>
              <a:ext uri="{FF2B5EF4-FFF2-40B4-BE49-F238E27FC236}">
                <a16:creationId xmlns:a16="http://schemas.microsoft.com/office/drawing/2014/main" id="{00000000-0008-0000-0500-000040000000}"/>
              </a:ext>
            </a:extLst>
          </xdr:cNvPr>
          <xdr:cNvPicPr>
            <a:picLocks noChangeAspect="1"/>
          </xdr:cNvPicPr>
        </xdr:nvPicPr>
        <xdr:blipFill>
          <a:blip xmlns:r="http://schemas.openxmlformats.org/officeDocument/2006/relationships" r:embed="rId19"/>
          <a:stretch>
            <a:fillRect/>
          </a:stretch>
        </xdr:blipFill>
        <xdr:spPr>
          <a:xfrm>
            <a:off x="247650" y="105556051"/>
            <a:ext cx="2952750" cy="2887504"/>
          </a:xfrm>
          <a:prstGeom prst="rect">
            <a:avLst/>
          </a:prstGeom>
        </xdr:spPr>
      </xdr:pic>
      <xdr:pic>
        <xdr:nvPicPr>
          <xdr:cNvPr id="65" name="Imagen 64">
            <a:extLst>
              <a:ext uri="{FF2B5EF4-FFF2-40B4-BE49-F238E27FC236}">
                <a16:creationId xmlns:a16="http://schemas.microsoft.com/office/drawing/2014/main" id="{00000000-0008-0000-0500-000041000000}"/>
              </a:ext>
            </a:extLst>
          </xdr:cNvPr>
          <xdr:cNvPicPr>
            <a:picLocks noChangeAspect="1"/>
          </xdr:cNvPicPr>
        </xdr:nvPicPr>
        <xdr:blipFill>
          <a:blip xmlns:r="http://schemas.openxmlformats.org/officeDocument/2006/relationships" r:embed="rId20"/>
          <a:stretch>
            <a:fillRect/>
          </a:stretch>
        </xdr:blipFill>
        <xdr:spPr>
          <a:xfrm>
            <a:off x="729176" y="108672086"/>
            <a:ext cx="4528624" cy="2276440"/>
          </a:xfrm>
          <a:prstGeom prst="rect">
            <a:avLst/>
          </a:prstGeom>
        </xdr:spPr>
      </xdr:pic>
    </xdr:grpSp>
    <xdr:clientData/>
  </xdr:twoCellAnchor>
  <xdr:twoCellAnchor>
    <xdr:from>
      <xdr:col>0</xdr:col>
      <xdr:colOff>285750</xdr:colOff>
      <xdr:row>215</xdr:row>
      <xdr:rowOff>476250</xdr:rowOff>
    </xdr:from>
    <xdr:to>
      <xdr:col>2</xdr:col>
      <xdr:colOff>533400</xdr:colOff>
      <xdr:row>217</xdr:row>
      <xdr:rowOff>114300</xdr:rowOff>
    </xdr:to>
    <xdr:sp macro="" textlink="">
      <xdr:nvSpPr>
        <xdr:cNvPr id="68" name="Forma libre 67">
          <a:extLst>
            <a:ext uri="{FF2B5EF4-FFF2-40B4-BE49-F238E27FC236}">
              <a16:creationId xmlns:a16="http://schemas.microsoft.com/office/drawing/2014/main" id="{00000000-0008-0000-0500-000044000000}"/>
            </a:ext>
          </a:extLst>
        </xdr:cNvPr>
        <xdr:cNvSpPr/>
      </xdr:nvSpPr>
      <xdr:spPr bwMode="auto">
        <a:xfrm>
          <a:off x="285750" y="104889300"/>
          <a:ext cx="2343150" cy="1162050"/>
        </a:xfrm>
        <a:custGeom>
          <a:avLst/>
          <a:gdLst>
            <a:gd name="connsiteX0" fmla="*/ 0 w 2343150"/>
            <a:gd name="connsiteY0" fmla="*/ 571500 h 1162050"/>
            <a:gd name="connsiteX1" fmla="*/ 819150 w 2343150"/>
            <a:gd name="connsiteY1" fmla="*/ 457200 h 1162050"/>
            <a:gd name="connsiteX2" fmla="*/ 895350 w 2343150"/>
            <a:gd name="connsiteY2" fmla="*/ 0 h 1162050"/>
            <a:gd name="connsiteX3" fmla="*/ 1295400 w 2343150"/>
            <a:gd name="connsiteY3" fmla="*/ 1162050 h 1162050"/>
            <a:gd name="connsiteX4" fmla="*/ 1314450 w 2343150"/>
            <a:gd name="connsiteY4" fmla="*/ 381000 h 1162050"/>
            <a:gd name="connsiteX5" fmla="*/ 2343150 w 2343150"/>
            <a:gd name="connsiteY5" fmla="*/ 228600 h 11620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343150" h="1162050">
              <a:moveTo>
                <a:pt x="0" y="571500"/>
              </a:moveTo>
              <a:lnTo>
                <a:pt x="819150" y="457200"/>
              </a:lnTo>
              <a:lnTo>
                <a:pt x="895350" y="0"/>
              </a:lnTo>
              <a:lnTo>
                <a:pt x="1295400" y="1162050"/>
              </a:lnTo>
              <a:lnTo>
                <a:pt x="1314450" y="381000"/>
              </a:lnTo>
              <a:lnTo>
                <a:pt x="2343150" y="228600"/>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xdr:from>
      <xdr:col>0</xdr:col>
      <xdr:colOff>190500</xdr:colOff>
      <xdr:row>219</xdr:row>
      <xdr:rowOff>361950</xdr:rowOff>
    </xdr:from>
    <xdr:to>
      <xdr:col>2</xdr:col>
      <xdr:colOff>628650</xdr:colOff>
      <xdr:row>221</xdr:row>
      <xdr:rowOff>133350</xdr:rowOff>
    </xdr:to>
    <xdr:sp macro="" textlink="">
      <xdr:nvSpPr>
        <xdr:cNvPr id="69" name="Forma libre 68">
          <a:extLst>
            <a:ext uri="{FF2B5EF4-FFF2-40B4-BE49-F238E27FC236}">
              <a16:creationId xmlns:a16="http://schemas.microsoft.com/office/drawing/2014/main" id="{00000000-0008-0000-0500-000045000000}"/>
            </a:ext>
          </a:extLst>
        </xdr:cNvPr>
        <xdr:cNvSpPr/>
      </xdr:nvSpPr>
      <xdr:spPr bwMode="auto">
        <a:xfrm>
          <a:off x="190500" y="107823000"/>
          <a:ext cx="2533650" cy="1295400"/>
        </a:xfrm>
        <a:custGeom>
          <a:avLst/>
          <a:gdLst>
            <a:gd name="connsiteX0" fmla="*/ 0 w 2533650"/>
            <a:gd name="connsiteY0" fmla="*/ 838200 h 1295400"/>
            <a:gd name="connsiteX1" fmla="*/ 781050 w 2533650"/>
            <a:gd name="connsiteY1" fmla="*/ 723900 h 1295400"/>
            <a:gd name="connsiteX2" fmla="*/ 895350 w 2533650"/>
            <a:gd name="connsiteY2" fmla="*/ 0 h 1295400"/>
            <a:gd name="connsiteX3" fmla="*/ 1428750 w 2533650"/>
            <a:gd name="connsiteY3" fmla="*/ 1295400 h 1295400"/>
            <a:gd name="connsiteX4" fmla="*/ 1428750 w 2533650"/>
            <a:gd name="connsiteY4" fmla="*/ 666750 h 1295400"/>
            <a:gd name="connsiteX5" fmla="*/ 2533650 w 2533650"/>
            <a:gd name="connsiteY5" fmla="*/ 419100 h 12954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33650" h="1295400">
              <a:moveTo>
                <a:pt x="0" y="838200"/>
              </a:moveTo>
              <a:lnTo>
                <a:pt x="781050" y="723900"/>
              </a:lnTo>
              <a:lnTo>
                <a:pt x="895350" y="0"/>
              </a:lnTo>
              <a:lnTo>
                <a:pt x="1428750" y="1295400"/>
              </a:lnTo>
              <a:lnTo>
                <a:pt x="1428750" y="666750"/>
              </a:lnTo>
              <a:lnTo>
                <a:pt x="2533650" y="419100"/>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xdr:from>
      <xdr:col>0</xdr:col>
      <xdr:colOff>266700</xdr:colOff>
      <xdr:row>217</xdr:row>
      <xdr:rowOff>381000</xdr:rowOff>
    </xdr:from>
    <xdr:to>
      <xdr:col>0</xdr:col>
      <xdr:colOff>666750</xdr:colOff>
      <xdr:row>219</xdr:row>
      <xdr:rowOff>0</xdr:rowOff>
    </xdr:to>
    <xdr:sp macro="" textlink="">
      <xdr:nvSpPr>
        <xdr:cNvPr id="70" name="Rectángulo 69">
          <a:extLst>
            <a:ext uri="{FF2B5EF4-FFF2-40B4-BE49-F238E27FC236}">
              <a16:creationId xmlns:a16="http://schemas.microsoft.com/office/drawing/2014/main" id="{00000000-0008-0000-0500-000046000000}"/>
            </a:ext>
          </a:extLst>
        </xdr:cNvPr>
        <xdr:cNvSpPr/>
      </xdr:nvSpPr>
      <xdr:spPr bwMode="auto">
        <a:xfrm>
          <a:off x="266700" y="106318050"/>
          <a:ext cx="400050" cy="1143000"/>
        </a:xfrm>
        <a:prstGeom prst="rect">
          <a:avLst/>
        </a:prstGeom>
        <a:no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clientData/>
  </xdr:twoCellAnchor>
  <xdr:twoCellAnchor>
    <xdr:from>
      <xdr:col>0</xdr:col>
      <xdr:colOff>190501</xdr:colOff>
      <xdr:row>243</xdr:row>
      <xdr:rowOff>95250</xdr:rowOff>
    </xdr:from>
    <xdr:to>
      <xdr:col>4</xdr:col>
      <xdr:colOff>483466</xdr:colOff>
      <xdr:row>252</xdr:row>
      <xdr:rowOff>349250</xdr:rowOff>
    </xdr:to>
    <xdr:grpSp>
      <xdr:nvGrpSpPr>
        <xdr:cNvPr id="101" name="Grupo 100">
          <a:extLst>
            <a:ext uri="{FF2B5EF4-FFF2-40B4-BE49-F238E27FC236}">
              <a16:creationId xmlns:a16="http://schemas.microsoft.com/office/drawing/2014/main" id="{00000000-0008-0000-0500-000065000000}"/>
            </a:ext>
          </a:extLst>
        </xdr:cNvPr>
        <xdr:cNvGrpSpPr/>
      </xdr:nvGrpSpPr>
      <xdr:grpSpPr>
        <a:xfrm>
          <a:off x="190501" y="95281750"/>
          <a:ext cx="5055465" cy="7112000"/>
          <a:chOff x="1" y="118243350"/>
          <a:chExt cx="4960215" cy="5826266"/>
        </a:xfrm>
      </xdr:grpSpPr>
      <xdr:pic>
        <xdr:nvPicPr>
          <xdr:cNvPr id="142" name="Imagen 141">
            <a:extLst>
              <a:ext uri="{FF2B5EF4-FFF2-40B4-BE49-F238E27FC236}">
                <a16:creationId xmlns:a16="http://schemas.microsoft.com/office/drawing/2014/main" id="{00000000-0008-0000-0500-00008E000000}"/>
              </a:ext>
            </a:extLst>
          </xdr:cNvPr>
          <xdr:cNvPicPr>
            <a:picLocks noChangeAspect="1"/>
          </xdr:cNvPicPr>
        </xdr:nvPicPr>
        <xdr:blipFill>
          <a:blip xmlns:r="http://schemas.openxmlformats.org/officeDocument/2006/relationships" r:embed="rId21"/>
          <a:stretch>
            <a:fillRect/>
          </a:stretch>
        </xdr:blipFill>
        <xdr:spPr>
          <a:xfrm>
            <a:off x="2762250" y="119595900"/>
            <a:ext cx="2197966" cy="4473716"/>
          </a:xfrm>
          <a:prstGeom prst="rect">
            <a:avLst/>
          </a:prstGeom>
        </xdr:spPr>
      </xdr:pic>
      <xdr:pic>
        <xdr:nvPicPr>
          <xdr:cNvPr id="143" name="Imagen 142">
            <a:extLst>
              <a:ext uri="{FF2B5EF4-FFF2-40B4-BE49-F238E27FC236}">
                <a16:creationId xmlns:a16="http://schemas.microsoft.com/office/drawing/2014/main" id="{00000000-0008-0000-0500-00008F000000}"/>
              </a:ext>
            </a:extLst>
          </xdr:cNvPr>
          <xdr:cNvPicPr>
            <a:picLocks noChangeAspect="1"/>
          </xdr:cNvPicPr>
        </xdr:nvPicPr>
        <xdr:blipFill>
          <a:blip xmlns:r="http://schemas.openxmlformats.org/officeDocument/2006/relationships" r:embed="rId22"/>
          <a:stretch>
            <a:fillRect/>
          </a:stretch>
        </xdr:blipFill>
        <xdr:spPr>
          <a:xfrm>
            <a:off x="114301" y="118243350"/>
            <a:ext cx="4314610" cy="1219200"/>
          </a:xfrm>
          <a:prstGeom prst="rect">
            <a:avLst/>
          </a:prstGeom>
        </xdr:spPr>
      </xdr:pic>
      <xdr:cxnSp macro="">
        <xdr:nvCxnSpPr>
          <xdr:cNvPr id="144" name="Conector recto de flecha 143">
            <a:extLst>
              <a:ext uri="{FF2B5EF4-FFF2-40B4-BE49-F238E27FC236}">
                <a16:creationId xmlns:a16="http://schemas.microsoft.com/office/drawing/2014/main" id="{00000000-0008-0000-0500-000090000000}"/>
              </a:ext>
            </a:extLst>
          </xdr:cNvPr>
          <xdr:cNvCxnSpPr/>
        </xdr:nvCxnSpPr>
        <xdr:spPr bwMode="auto">
          <a:xfrm>
            <a:off x="1009650" y="118929150"/>
            <a:ext cx="2038350" cy="95250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pic>
        <xdr:nvPicPr>
          <xdr:cNvPr id="145" name="Imagen 144">
            <a:extLst>
              <a:ext uri="{FF2B5EF4-FFF2-40B4-BE49-F238E27FC236}">
                <a16:creationId xmlns:a16="http://schemas.microsoft.com/office/drawing/2014/main" id="{00000000-0008-0000-0500-000091000000}"/>
              </a:ext>
            </a:extLst>
          </xdr:cNvPr>
          <xdr:cNvPicPr>
            <a:picLocks noChangeAspect="1"/>
          </xdr:cNvPicPr>
        </xdr:nvPicPr>
        <xdr:blipFill>
          <a:blip xmlns:r="http://schemas.openxmlformats.org/officeDocument/2006/relationships" r:embed="rId23"/>
          <a:stretch>
            <a:fillRect/>
          </a:stretch>
        </xdr:blipFill>
        <xdr:spPr>
          <a:xfrm>
            <a:off x="1" y="121138950"/>
            <a:ext cx="1981200" cy="2482933"/>
          </a:xfrm>
          <a:prstGeom prst="rect">
            <a:avLst/>
          </a:prstGeom>
        </xdr:spPr>
      </xdr:pic>
      <xdr:cxnSp macro="">
        <xdr:nvCxnSpPr>
          <xdr:cNvPr id="146" name="Conector recto de flecha 145">
            <a:extLst>
              <a:ext uri="{FF2B5EF4-FFF2-40B4-BE49-F238E27FC236}">
                <a16:creationId xmlns:a16="http://schemas.microsoft.com/office/drawing/2014/main" id="{00000000-0008-0000-0500-000092000000}"/>
              </a:ext>
            </a:extLst>
          </xdr:cNvPr>
          <xdr:cNvCxnSpPr/>
        </xdr:nvCxnSpPr>
        <xdr:spPr bwMode="auto">
          <a:xfrm flipV="1">
            <a:off x="1104900" y="122567700"/>
            <a:ext cx="2114550" cy="17145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grpSp>
    <xdr:clientData/>
  </xdr:twoCellAnchor>
  <xdr:twoCellAnchor>
    <xdr:from>
      <xdr:col>5</xdr:col>
      <xdr:colOff>234950</xdr:colOff>
      <xdr:row>246</xdr:row>
      <xdr:rowOff>730251</xdr:rowOff>
    </xdr:from>
    <xdr:to>
      <xdr:col>7</xdr:col>
      <xdr:colOff>516808</xdr:colOff>
      <xdr:row>250</xdr:row>
      <xdr:rowOff>603251</xdr:rowOff>
    </xdr:to>
    <xdr:grpSp>
      <xdr:nvGrpSpPr>
        <xdr:cNvPr id="102" name="Grupo 101">
          <a:extLst>
            <a:ext uri="{FF2B5EF4-FFF2-40B4-BE49-F238E27FC236}">
              <a16:creationId xmlns:a16="http://schemas.microsoft.com/office/drawing/2014/main" id="{00000000-0008-0000-0500-000066000000}"/>
            </a:ext>
          </a:extLst>
        </xdr:cNvPr>
        <xdr:cNvGrpSpPr/>
      </xdr:nvGrpSpPr>
      <xdr:grpSpPr>
        <a:xfrm>
          <a:off x="6051550" y="98202751"/>
          <a:ext cx="3190158" cy="2921000"/>
          <a:chOff x="1250950" y="124247275"/>
          <a:chExt cx="3113958" cy="3803650"/>
        </a:xfrm>
      </xdr:grpSpPr>
      <xdr:pic>
        <xdr:nvPicPr>
          <xdr:cNvPr id="134" name="Imagen 133">
            <a:extLst>
              <a:ext uri="{FF2B5EF4-FFF2-40B4-BE49-F238E27FC236}">
                <a16:creationId xmlns:a16="http://schemas.microsoft.com/office/drawing/2014/main" id="{00000000-0008-0000-0500-000086000000}"/>
              </a:ext>
            </a:extLst>
          </xdr:cNvPr>
          <xdr:cNvPicPr>
            <a:picLocks noChangeAspect="1"/>
          </xdr:cNvPicPr>
        </xdr:nvPicPr>
        <xdr:blipFill>
          <a:blip xmlns:r="http://schemas.openxmlformats.org/officeDocument/2006/relationships" r:embed="rId24"/>
          <a:stretch>
            <a:fillRect/>
          </a:stretch>
        </xdr:blipFill>
        <xdr:spPr>
          <a:xfrm>
            <a:off x="1289050" y="126016646"/>
            <a:ext cx="3057525" cy="2034279"/>
          </a:xfrm>
          <a:prstGeom prst="rect">
            <a:avLst/>
          </a:prstGeom>
          <a:ln>
            <a:solidFill>
              <a:sysClr val="windowText" lastClr="000000"/>
            </a:solidFill>
          </a:ln>
        </xdr:spPr>
      </xdr:pic>
      <xdr:pic>
        <xdr:nvPicPr>
          <xdr:cNvPr id="137" name="Imagen 136">
            <a:extLst>
              <a:ext uri="{FF2B5EF4-FFF2-40B4-BE49-F238E27FC236}">
                <a16:creationId xmlns:a16="http://schemas.microsoft.com/office/drawing/2014/main" id="{00000000-0008-0000-0500-000089000000}"/>
              </a:ext>
            </a:extLst>
          </xdr:cNvPr>
          <xdr:cNvPicPr>
            <a:picLocks noChangeAspect="1"/>
          </xdr:cNvPicPr>
        </xdr:nvPicPr>
        <xdr:blipFill>
          <a:blip xmlns:r="http://schemas.openxmlformats.org/officeDocument/2006/relationships" r:embed="rId25"/>
          <a:stretch>
            <a:fillRect/>
          </a:stretch>
        </xdr:blipFill>
        <xdr:spPr>
          <a:xfrm>
            <a:off x="1250950" y="124247275"/>
            <a:ext cx="3113958" cy="1495682"/>
          </a:xfrm>
          <a:prstGeom prst="rect">
            <a:avLst/>
          </a:prstGeom>
          <a:ln>
            <a:solidFill>
              <a:sysClr val="windowText" lastClr="000000"/>
            </a:solidFill>
          </a:ln>
        </xdr:spPr>
      </xdr:pic>
    </xdr:grpSp>
    <xdr:clientData/>
  </xdr:twoCellAnchor>
  <xdr:twoCellAnchor>
    <xdr:from>
      <xdr:col>4</xdr:col>
      <xdr:colOff>930908</xdr:colOff>
      <xdr:row>16</xdr:row>
      <xdr:rowOff>158480</xdr:rowOff>
    </xdr:from>
    <xdr:to>
      <xdr:col>6</xdr:col>
      <xdr:colOff>182398</xdr:colOff>
      <xdr:row>17</xdr:row>
      <xdr:rowOff>1790700</xdr:rowOff>
    </xdr:to>
    <xdr:pic>
      <xdr:nvPicPr>
        <xdr:cNvPr id="12" name="Imagen 11">
          <a:extLst>
            <a:ext uri="{FF2B5EF4-FFF2-40B4-BE49-F238E27FC236}">
              <a16:creationId xmlns:a16="http://schemas.microsoft.com/office/drawing/2014/main" id="{00000000-0008-0000-0500-00000C000000}"/>
            </a:ext>
          </a:extLst>
        </xdr:cNvPr>
        <xdr:cNvPicPr>
          <a:picLocks noChangeAspect="1"/>
        </xdr:cNvPicPr>
      </xdr:nvPicPr>
      <xdr:blipFill rotWithShape="1">
        <a:blip xmlns:r="http://schemas.openxmlformats.org/officeDocument/2006/relationships" r:embed="rId26"/>
        <a:srcRect l="10983"/>
        <a:stretch/>
      </xdr:blipFill>
      <xdr:spPr>
        <a:xfrm>
          <a:off x="5574346" y="7905480"/>
          <a:ext cx="2323302" cy="2394220"/>
        </a:xfrm>
        <a:prstGeom prst="rect">
          <a:avLst/>
        </a:prstGeom>
      </xdr:spPr>
    </xdr:pic>
    <xdr:clientData/>
  </xdr:twoCellAnchor>
  <xdr:twoCellAnchor>
    <xdr:from>
      <xdr:col>3</xdr:col>
      <xdr:colOff>1037512</xdr:colOff>
      <xdr:row>16</xdr:row>
      <xdr:rowOff>225163</xdr:rowOff>
    </xdr:from>
    <xdr:to>
      <xdr:col>5</xdr:col>
      <xdr:colOff>369878</xdr:colOff>
      <xdr:row>16</xdr:row>
      <xdr:rowOff>657956</xdr:rowOff>
    </xdr:to>
    <xdr:sp macro="" textlink="">
      <xdr:nvSpPr>
        <xdr:cNvPr id="147" name="CuadroTexto 146">
          <a:extLst>
            <a:ext uri="{FF2B5EF4-FFF2-40B4-BE49-F238E27FC236}">
              <a16:creationId xmlns:a16="http://schemas.microsoft.com/office/drawing/2014/main" id="{00000000-0008-0000-0500-000093000000}"/>
            </a:ext>
          </a:extLst>
        </xdr:cNvPr>
        <xdr:cNvSpPr txBox="1"/>
      </xdr:nvSpPr>
      <xdr:spPr>
        <a:xfrm>
          <a:off x="4395075" y="7972163"/>
          <a:ext cx="1634241" cy="4327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SARDINEL</a:t>
          </a:r>
        </a:p>
      </xdr:txBody>
    </xdr:sp>
    <xdr:clientData/>
  </xdr:twoCellAnchor>
  <xdr:twoCellAnchor>
    <xdr:from>
      <xdr:col>3</xdr:col>
      <xdr:colOff>891267</xdr:colOff>
      <xdr:row>16</xdr:row>
      <xdr:rowOff>465323</xdr:rowOff>
    </xdr:from>
    <xdr:to>
      <xdr:col>5</xdr:col>
      <xdr:colOff>660983</xdr:colOff>
      <xdr:row>16</xdr:row>
      <xdr:rowOff>465744</xdr:rowOff>
    </xdr:to>
    <xdr:cxnSp macro="">
      <xdr:nvCxnSpPr>
        <xdr:cNvPr id="148" name="Conector recto de flecha 147">
          <a:extLst>
            <a:ext uri="{FF2B5EF4-FFF2-40B4-BE49-F238E27FC236}">
              <a16:creationId xmlns:a16="http://schemas.microsoft.com/office/drawing/2014/main" id="{00000000-0008-0000-0500-000094000000}"/>
            </a:ext>
          </a:extLst>
        </xdr:cNvPr>
        <xdr:cNvCxnSpPr/>
      </xdr:nvCxnSpPr>
      <xdr:spPr>
        <a:xfrm>
          <a:off x="4248830" y="8212323"/>
          <a:ext cx="2071591" cy="421"/>
        </a:xfrm>
        <a:prstGeom prst="straightConnector1">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4</xdr:col>
      <xdr:colOff>997359</xdr:colOff>
      <xdr:row>13</xdr:row>
      <xdr:rowOff>399528</xdr:rowOff>
    </xdr:from>
    <xdr:to>
      <xdr:col>6</xdr:col>
      <xdr:colOff>344422</xdr:colOff>
      <xdr:row>16</xdr:row>
      <xdr:rowOff>729</xdr:rowOff>
    </xdr:to>
    <xdr:pic>
      <xdr:nvPicPr>
        <xdr:cNvPr id="11" name="Imagen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27"/>
        <a:stretch>
          <a:fillRect/>
        </a:stretch>
      </xdr:blipFill>
      <xdr:spPr>
        <a:xfrm>
          <a:off x="5640797" y="5860528"/>
          <a:ext cx="2418875" cy="1887201"/>
        </a:xfrm>
        <a:prstGeom prst="rect">
          <a:avLst/>
        </a:prstGeom>
      </xdr:spPr>
    </xdr:pic>
    <xdr:clientData/>
  </xdr:twoCellAnchor>
  <xdr:twoCellAnchor>
    <xdr:from>
      <xdr:col>4</xdr:col>
      <xdr:colOff>237190</xdr:colOff>
      <xdr:row>15</xdr:row>
      <xdr:rowOff>460577</xdr:rowOff>
    </xdr:from>
    <xdr:to>
      <xdr:col>7</xdr:col>
      <xdr:colOff>38100</xdr:colOff>
      <xdr:row>16</xdr:row>
      <xdr:rowOff>354707</xdr:rowOff>
    </xdr:to>
    <xdr:sp macro="" textlink="">
      <xdr:nvSpPr>
        <xdr:cNvPr id="15" name="Forma libre 14">
          <a:extLst>
            <a:ext uri="{FF2B5EF4-FFF2-40B4-BE49-F238E27FC236}">
              <a16:creationId xmlns:a16="http://schemas.microsoft.com/office/drawing/2014/main" id="{00000000-0008-0000-0500-00000F000000}"/>
            </a:ext>
          </a:extLst>
        </xdr:cNvPr>
        <xdr:cNvSpPr/>
      </xdr:nvSpPr>
      <xdr:spPr bwMode="auto">
        <a:xfrm>
          <a:off x="4880628" y="7445577"/>
          <a:ext cx="3634722" cy="656130"/>
        </a:xfrm>
        <a:custGeom>
          <a:avLst/>
          <a:gdLst>
            <a:gd name="connsiteX0" fmla="*/ 0 w 2340429"/>
            <a:gd name="connsiteY0" fmla="*/ 762000 h 884465"/>
            <a:gd name="connsiteX1" fmla="*/ 1034143 w 2340429"/>
            <a:gd name="connsiteY1" fmla="*/ 598715 h 884465"/>
            <a:gd name="connsiteX2" fmla="*/ 1170214 w 2340429"/>
            <a:gd name="connsiteY2" fmla="*/ 0 h 884465"/>
            <a:gd name="connsiteX3" fmla="*/ 1592036 w 2340429"/>
            <a:gd name="connsiteY3" fmla="*/ 884465 h 884465"/>
            <a:gd name="connsiteX4" fmla="*/ 1619250 w 2340429"/>
            <a:gd name="connsiteY4" fmla="*/ 367393 h 884465"/>
            <a:gd name="connsiteX5" fmla="*/ 2340429 w 2340429"/>
            <a:gd name="connsiteY5" fmla="*/ 149679 h 88446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340429" h="884465">
              <a:moveTo>
                <a:pt x="0" y="762000"/>
              </a:moveTo>
              <a:lnTo>
                <a:pt x="1034143" y="598715"/>
              </a:lnTo>
              <a:lnTo>
                <a:pt x="1170214" y="0"/>
              </a:lnTo>
              <a:lnTo>
                <a:pt x="1592036" y="884465"/>
              </a:lnTo>
              <a:lnTo>
                <a:pt x="1619250" y="367393"/>
              </a:lnTo>
              <a:lnTo>
                <a:pt x="2340429" y="149679"/>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xdr:from>
      <xdr:col>4</xdr:col>
      <xdr:colOff>921846</xdr:colOff>
      <xdr:row>13</xdr:row>
      <xdr:rowOff>52285</xdr:rowOff>
    </xdr:from>
    <xdr:to>
      <xdr:col>6</xdr:col>
      <xdr:colOff>363981</xdr:colOff>
      <xdr:row>13</xdr:row>
      <xdr:rowOff>500063</xdr:rowOff>
    </xdr:to>
    <xdr:pic>
      <xdr:nvPicPr>
        <xdr:cNvPr id="17" name="Imagen 16">
          <a:extLst>
            <a:ext uri="{FF2B5EF4-FFF2-40B4-BE49-F238E27FC236}">
              <a16:creationId xmlns:a16="http://schemas.microsoft.com/office/drawing/2014/main" id="{00000000-0008-0000-0500-000011000000}"/>
            </a:ext>
          </a:extLst>
        </xdr:cNvPr>
        <xdr:cNvPicPr>
          <a:picLocks noChangeAspect="1"/>
        </xdr:cNvPicPr>
      </xdr:nvPicPr>
      <xdr:blipFill rotWithShape="1">
        <a:blip xmlns:r="http://schemas.openxmlformats.org/officeDocument/2006/relationships" r:embed="rId28"/>
        <a:srcRect b="44049"/>
        <a:stretch/>
      </xdr:blipFill>
      <xdr:spPr>
        <a:xfrm>
          <a:off x="5565284" y="5513285"/>
          <a:ext cx="2513947" cy="447778"/>
        </a:xfrm>
        <a:prstGeom prst="rect">
          <a:avLst/>
        </a:prstGeom>
      </xdr:spPr>
    </xdr:pic>
    <xdr:clientData/>
  </xdr:twoCellAnchor>
  <xdr:twoCellAnchor>
    <xdr:from>
      <xdr:col>2</xdr:col>
      <xdr:colOff>702483</xdr:colOff>
      <xdr:row>11</xdr:row>
      <xdr:rowOff>111125</xdr:rowOff>
    </xdr:from>
    <xdr:to>
      <xdr:col>4</xdr:col>
      <xdr:colOff>254000</xdr:colOff>
      <xdr:row>12</xdr:row>
      <xdr:rowOff>582518</xdr:rowOff>
    </xdr:to>
    <xdr:pic>
      <xdr:nvPicPr>
        <xdr:cNvPr id="18" name="Imagen 17">
          <a:extLst>
            <a:ext uri="{FF2B5EF4-FFF2-40B4-BE49-F238E27FC236}">
              <a16:creationId xmlns:a16="http://schemas.microsoft.com/office/drawing/2014/main" id="{00000000-0008-0000-0500-000012000000}"/>
            </a:ext>
          </a:extLst>
        </xdr:cNvPr>
        <xdr:cNvPicPr>
          <a:picLocks noChangeAspect="1"/>
        </xdr:cNvPicPr>
      </xdr:nvPicPr>
      <xdr:blipFill>
        <a:blip xmlns:r="http://schemas.openxmlformats.org/officeDocument/2006/relationships" r:embed="rId29"/>
        <a:stretch>
          <a:fillRect/>
        </a:stretch>
      </xdr:blipFill>
      <xdr:spPr>
        <a:xfrm>
          <a:off x="3210733" y="3698875"/>
          <a:ext cx="1686705" cy="1582643"/>
        </a:xfrm>
        <a:prstGeom prst="rect">
          <a:avLst/>
        </a:prstGeom>
      </xdr:spPr>
    </xdr:pic>
    <xdr:clientData/>
  </xdr:twoCellAnchor>
  <xdr:twoCellAnchor>
    <xdr:from>
      <xdr:col>2</xdr:col>
      <xdr:colOff>488950</xdr:colOff>
      <xdr:row>11</xdr:row>
      <xdr:rowOff>22225</xdr:rowOff>
    </xdr:from>
    <xdr:to>
      <xdr:col>4</xdr:col>
      <xdr:colOff>908050</xdr:colOff>
      <xdr:row>13</xdr:row>
      <xdr:rowOff>460375</xdr:rowOff>
    </xdr:to>
    <xdr:sp macro="" textlink="">
      <xdr:nvSpPr>
        <xdr:cNvPr id="23" name="Elipse 22">
          <a:extLst>
            <a:ext uri="{FF2B5EF4-FFF2-40B4-BE49-F238E27FC236}">
              <a16:creationId xmlns:a16="http://schemas.microsoft.com/office/drawing/2014/main" id="{00000000-0008-0000-0500-000017000000}"/>
            </a:ext>
          </a:extLst>
        </xdr:cNvPr>
        <xdr:cNvSpPr/>
      </xdr:nvSpPr>
      <xdr:spPr bwMode="auto">
        <a:xfrm>
          <a:off x="2997200" y="3609975"/>
          <a:ext cx="2554288" cy="2311400"/>
        </a:xfrm>
        <a:prstGeom prst="ellipse">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twoCellAnchor>
    <xdr:from>
      <xdr:col>0</xdr:col>
      <xdr:colOff>970643</xdr:colOff>
      <xdr:row>10</xdr:row>
      <xdr:rowOff>637268</xdr:rowOff>
    </xdr:from>
    <xdr:to>
      <xdr:col>1</xdr:col>
      <xdr:colOff>208643</xdr:colOff>
      <xdr:row>14</xdr:row>
      <xdr:rowOff>433161</xdr:rowOff>
    </xdr:to>
    <xdr:cxnSp macro="">
      <xdr:nvCxnSpPr>
        <xdr:cNvPr id="20" name="Conector recto de flecha 19">
          <a:extLst>
            <a:ext uri="{FF2B5EF4-FFF2-40B4-BE49-F238E27FC236}">
              <a16:creationId xmlns:a16="http://schemas.microsoft.com/office/drawing/2014/main" id="{00000000-0008-0000-0500-000014000000}"/>
            </a:ext>
          </a:extLst>
        </xdr:cNvPr>
        <xdr:cNvCxnSpPr/>
      </xdr:nvCxnSpPr>
      <xdr:spPr bwMode="auto">
        <a:xfrm>
          <a:off x="970643" y="4050393"/>
          <a:ext cx="285750" cy="3193143"/>
        </a:xfrm>
        <a:prstGeom prst="straightConnector1">
          <a:avLst/>
        </a:prstGeom>
        <a:ln>
          <a:headEnd type="triangle"/>
          <a:tailEnd type="triangle"/>
        </a:ln>
      </xdr:spPr>
      <xdr:style>
        <a:lnRef idx="3">
          <a:schemeClr val="accent5"/>
        </a:lnRef>
        <a:fillRef idx="0">
          <a:schemeClr val="accent5"/>
        </a:fillRef>
        <a:effectRef idx="2">
          <a:schemeClr val="accent5"/>
        </a:effectRef>
        <a:fontRef idx="minor">
          <a:schemeClr val="tx1"/>
        </a:fontRef>
      </xdr:style>
    </xdr:cxnSp>
    <xdr:clientData/>
  </xdr:twoCellAnchor>
  <xdr:twoCellAnchor>
    <xdr:from>
      <xdr:col>1</xdr:col>
      <xdr:colOff>428625</xdr:colOff>
      <xdr:row>11</xdr:row>
      <xdr:rowOff>705304</xdr:rowOff>
    </xdr:from>
    <xdr:to>
      <xdr:col>3</xdr:col>
      <xdr:colOff>74840</xdr:colOff>
      <xdr:row>12</xdr:row>
      <xdr:rowOff>500062</xdr:rowOff>
    </xdr:to>
    <xdr:cxnSp macro="">
      <xdr:nvCxnSpPr>
        <xdr:cNvPr id="109" name="Conector recto de flecha 108">
          <a:extLst>
            <a:ext uri="{FF2B5EF4-FFF2-40B4-BE49-F238E27FC236}">
              <a16:creationId xmlns:a16="http://schemas.microsoft.com/office/drawing/2014/main" id="{00000000-0008-0000-0500-00006D000000}"/>
            </a:ext>
          </a:extLst>
        </xdr:cNvPr>
        <xdr:cNvCxnSpPr/>
      </xdr:nvCxnSpPr>
      <xdr:spPr bwMode="auto">
        <a:xfrm flipH="1">
          <a:off x="1476375" y="4300992"/>
          <a:ext cx="1944121" cy="913945"/>
        </a:xfrm>
        <a:prstGeom prst="straightConnector1">
          <a:avLst/>
        </a:prstGeom>
        <a:ln>
          <a:headEnd type="none" w="med" len="med"/>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0</xdr:col>
      <xdr:colOff>952500</xdr:colOff>
      <xdr:row>263</xdr:row>
      <xdr:rowOff>19050</xdr:rowOff>
    </xdr:from>
    <xdr:to>
      <xdr:col>1</xdr:col>
      <xdr:colOff>1025840</xdr:colOff>
      <xdr:row>268</xdr:row>
      <xdr:rowOff>138112</xdr:rowOff>
    </xdr:to>
    <xdr:pic>
      <xdr:nvPicPr>
        <xdr:cNvPr id="105" name="0 Imagen" descr="escudo sabanalarga.jpg">
          <a:extLst>
            <a:ext uri="{FF2B5EF4-FFF2-40B4-BE49-F238E27FC236}">
              <a16:creationId xmlns:a16="http://schemas.microsoft.com/office/drawing/2014/main" id="{00000000-0008-0000-0500-00006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0" y="136829800"/>
          <a:ext cx="1121090" cy="11826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987425</xdr:colOff>
      <xdr:row>273</xdr:row>
      <xdr:rowOff>323850</xdr:rowOff>
    </xdr:from>
    <xdr:to>
      <xdr:col>4</xdr:col>
      <xdr:colOff>233363</xdr:colOff>
      <xdr:row>287</xdr:row>
      <xdr:rowOff>89110</xdr:rowOff>
    </xdr:to>
    <xdr:grpSp>
      <xdr:nvGrpSpPr>
        <xdr:cNvPr id="72" name="Grupo 71">
          <a:extLst>
            <a:ext uri="{FF2B5EF4-FFF2-40B4-BE49-F238E27FC236}">
              <a16:creationId xmlns:a16="http://schemas.microsoft.com/office/drawing/2014/main" id="{00000000-0008-0000-0500-000048000000}"/>
            </a:ext>
          </a:extLst>
        </xdr:cNvPr>
        <xdr:cNvGrpSpPr/>
      </xdr:nvGrpSpPr>
      <xdr:grpSpPr>
        <a:xfrm>
          <a:off x="987425" y="107435650"/>
          <a:ext cx="4008438" cy="2432260"/>
          <a:chOff x="352425" y="155181300"/>
          <a:chExt cx="3898901" cy="2972010"/>
        </a:xfrm>
      </xdr:grpSpPr>
      <xdr:pic>
        <xdr:nvPicPr>
          <xdr:cNvPr id="106" name="Imagen 105">
            <a:extLst>
              <a:ext uri="{FF2B5EF4-FFF2-40B4-BE49-F238E27FC236}">
                <a16:creationId xmlns:a16="http://schemas.microsoft.com/office/drawing/2014/main" id="{00000000-0008-0000-0500-00006A000000}"/>
              </a:ext>
            </a:extLst>
          </xdr:cNvPr>
          <xdr:cNvPicPr>
            <a:picLocks noChangeAspect="1"/>
          </xdr:cNvPicPr>
        </xdr:nvPicPr>
        <xdr:blipFill>
          <a:blip xmlns:r="http://schemas.openxmlformats.org/officeDocument/2006/relationships" r:embed="rId30"/>
          <a:stretch>
            <a:fillRect/>
          </a:stretch>
        </xdr:blipFill>
        <xdr:spPr>
          <a:xfrm>
            <a:off x="361951" y="155181300"/>
            <a:ext cx="3889375" cy="2972010"/>
          </a:xfrm>
          <a:prstGeom prst="rect">
            <a:avLst/>
          </a:prstGeom>
        </xdr:spPr>
      </xdr:pic>
      <xdr:sp macro="" textlink="">
        <xdr:nvSpPr>
          <xdr:cNvPr id="107" name="Rectángulo 106">
            <a:extLst>
              <a:ext uri="{FF2B5EF4-FFF2-40B4-BE49-F238E27FC236}">
                <a16:creationId xmlns:a16="http://schemas.microsoft.com/office/drawing/2014/main" id="{00000000-0008-0000-0500-00006B000000}"/>
              </a:ext>
            </a:extLst>
          </xdr:cNvPr>
          <xdr:cNvSpPr/>
        </xdr:nvSpPr>
        <xdr:spPr bwMode="auto">
          <a:xfrm>
            <a:off x="352425" y="155562300"/>
            <a:ext cx="876300" cy="266699"/>
          </a:xfrm>
          <a:prstGeom prst="rect">
            <a:avLst/>
          </a:prstGeom>
          <a:noFill/>
          <a:ln w="3810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108" name="Rectángulo 107">
            <a:extLst>
              <a:ext uri="{FF2B5EF4-FFF2-40B4-BE49-F238E27FC236}">
                <a16:creationId xmlns:a16="http://schemas.microsoft.com/office/drawing/2014/main" id="{00000000-0008-0000-0500-00006C000000}"/>
              </a:ext>
            </a:extLst>
          </xdr:cNvPr>
          <xdr:cNvSpPr/>
        </xdr:nvSpPr>
        <xdr:spPr bwMode="auto">
          <a:xfrm>
            <a:off x="428625" y="157657800"/>
            <a:ext cx="876300" cy="190500"/>
          </a:xfrm>
          <a:prstGeom prst="rect">
            <a:avLst/>
          </a:prstGeom>
          <a:noFill/>
          <a:ln w="3810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730250</xdr:colOff>
      <xdr:row>308</xdr:row>
      <xdr:rowOff>85725</xdr:rowOff>
    </xdr:from>
    <xdr:to>
      <xdr:col>4</xdr:col>
      <xdr:colOff>215900</xdr:colOff>
      <xdr:row>324</xdr:row>
      <xdr:rowOff>104775</xdr:rowOff>
    </xdr:to>
    <xdr:grpSp>
      <xdr:nvGrpSpPr>
        <xdr:cNvPr id="60" name="Grupo 59">
          <a:extLst>
            <a:ext uri="{FF2B5EF4-FFF2-40B4-BE49-F238E27FC236}">
              <a16:creationId xmlns:a16="http://schemas.microsoft.com/office/drawing/2014/main" id="{00000000-0008-0000-0500-00003C000000}"/>
            </a:ext>
          </a:extLst>
        </xdr:cNvPr>
        <xdr:cNvGrpSpPr/>
      </xdr:nvGrpSpPr>
      <xdr:grpSpPr>
        <a:xfrm>
          <a:off x="730250" y="114347625"/>
          <a:ext cx="4248150" cy="3549650"/>
          <a:chOff x="666750" y="141366875"/>
          <a:chExt cx="4762500" cy="4277322"/>
        </a:xfrm>
      </xdr:grpSpPr>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1"/>
          <a:stretch>
            <a:fillRect/>
          </a:stretch>
        </xdr:blipFill>
        <xdr:spPr>
          <a:xfrm>
            <a:off x="666750" y="141366875"/>
            <a:ext cx="2943636" cy="4277322"/>
          </a:xfrm>
          <a:prstGeom prst="rect">
            <a:avLst/>
          </a:prstGeom>
        </xdr:spPr>
      </xdr:pic>
      <xdr:cxnSp macro="">
        <xdr:nvCxnSpPr>
          <xdr:cNvPr id="25" name="Conector recto de flecha 24">
            <a:extLst>
              <a:ext uri="{FF2B5EF4-FFF2-40B4-BE49-F238E27FC236}">
                <a16:creationId xmlns:a16="http://schemas.microsoft.com/office/drawing/2014/main" id="{00000000-0008-0000-0500-000019000000}"/>
              </a:ext>
            </a:extLst>
          </xdr:cNvPr>
          <xdr:cNvCxnSpPr/>
        </xdr:nvCxnSpPr>
        <xdr:spPr bwMode="auto">
          <a:xfrm flipH="1" flipV="1">
            <a:off x="1793876" y="142128875"/>
            <a:ext cx="2698749" cy="109537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123" name="Conector recto de flecha 122">
            <a:extLst>
              <a:ext uri="{FF2B5EF4-FFF2-40B4-BE49-F238E27FC236}">
                <a16:creationId xmlns:a16="http://schemas.microsoft.com/office/drawing/2014/main" id="{00000000-0008-0000-0500-00007B000000}"/>
              </a:ext>
            </a:extLst>
          </xdr:cNvPr>
          <xdr:cNvCxnSpPr/>
        </xdr:nvCxnSpPr>
        <xdr:spPr bwMode="auto">
          <a:xfrm flipH="1">
            <a:off x="1984376" y="143256000"/>
            <a:ext cx="2444749" cy="152400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sp macro="" textlink="">
        <xdr:nvSpPr>
          <xdr:cNvPr id="55" name="CuadroTexto 54">
            <a:extLst>
              <a:ext uri="{FF2B5EF4-FFF2-40B4-BE49-F238E27FC236}">
                <a16:creationId xmlns:a16="http://schemas.microsoft.com/office/drawing/2014/main" id="{00000000-0008-0000-0500-000037000000}"/>
              </a:ext>
            </a:extLst>
          </xdr:cNvPr>
          <xdr:cNvSpPr txBox="1"/>
        </xdr:nvSpPr>
        <xdr:spPr>
          <a:xfrm>
            <a:off x="4365625" y="143081375"/>
            <a:ext cx="1063625" cy="396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latin typeface="Arial Black" panose="020B0A04020102020204" pitchFamily="34" charset="0"/>
              </a:rPr>
              <a:t>BANCA</a:t>
            </a:r>
          </a:p>
        </xdr:txBody>
      </xdr:sp>
    </xdr:grpSp>
    <xdr:clientData/>
  </xdr:twoCellAnchor>
  <xdr:twoCellAnchor>
    <xdr:from>
      <xdr:col>5</xdr:col>
      <xdr:colOff>976993</xdr:colOff>
      <xdr:row>40</xdr:row>
      <xdr:rowOff>400050</xdr:rowOff>
    </xdr:from>
    <xdr:to>
      <xdr:col>8</xdr:col>
      <xdr:colOff>647700</xdr:colOff>
      <xdr:row>44</xdr:row>
      <xdr:rowOff>1381357</xdr:rowOff>
    </xdr:to>
    <xdr:grpSp>
      <xdr:nvGrpSpPr>
        <xdr:cNvPr id="85" name="Grupo 84">
          <a:extLst>
            <a:ext uri="{FF2B5EF4-FFF2-40B4-BE49-F238E27FC236}">
              <a16:creationId xmlns:a16="http://schemas.microsoft.com/office/drawing/2014/main" id="{00000000-0008-0000-0500-000055000000}"/>
            </a:ext>
          </a:extLst>
        </xdr:cNvPr>
        <xdr:cNvGrpSpPr/>
      </xdr:nvGrpSpPr>
      <xdr:grpSpPr>
        <a:xfrm>
          <a:off x="6793593" y="17316450"/>
          <a:ext cx="3366407" cy="4029307"/>
          <a:chOff x="3491593" y="19831050"/>
          <a:chExt cx="2699657" cy="4353157"/>
        </a:xfrm>
      </xdr:grpSpPr>
      <xdr:pic>
        <xdr:nvPicPr>
          <xdr:cNvPr id="80" name="Imagen 79">
            <a:extLst>
              <a:ext uri="{FF2B5EF4-FFF2-40B4-BE49-F238E27FC236}">
                <a16:creationId xmlns:a16="http://schemas.microsoft.com/office/drawing/2014/main" id="{00000000-0008-0000-0500-000050000000}"/>
              </a:ext>
            </a:extLst>
          </xdr:cNvPr>
          <xdr:cNvPicPr>
            <a:picLocks noChangeAspect="1"/>
          </xdr:cNvPicPr>
        </xdr:nvPicPr>
        <xdr:blipFill>
          <a:blip xmlns:r="http://schemas.openxmlformats.org/officeDocument/2006/relationships" r:embed="rId32"/>
          <a:stretch>
            <a:fillRect/>
          </a:stretch>
        </xdr:blipFill>
        <xdr:spPr>
          <a:xfrm>
            <a:off x="3726298" y="19831050"/>
            <a:ext cx="2464952" cy="3469532"/>
          </a:xfrm>
          <a:prstGeom prst="rect">
            <a:avLst/>
          </a:prstGeom>
        </xdr:spPr>
      </xdr:pic>
      <xdr:sp macro="" textlink="">
        <xdr:nvSpPr>
          <xdr:cNvPr id="82" name="Forma libre 81">
            <a:extLst>
              <a:ext uri="{FF2B5EF4-FFF2-40B4-BE49-F238E27FC236}">
                <a16:creationId xmlns:a16="http://schemas.microsoft.com/office/drawing/2014/main" id="{00000000-0008-0000-0500-000052000000}"/>
              </a:ext>
            </a:extLst>
          </xdr:cNvPr>
          <xdr:cNvSpPr/>
        </xdr:nvSpPr>
        <xdr:spPr bwMode="auto">
          <a:xfrm>
            <a:off x="3491593" y="23014702"/>
            <a:ext cx="1004831" cy="1169505"/>
          </a:xfrm>
          <a:custGeom>
            <a:avLst/>
            <a:gdLst>
              <a:gd name="connsiteX0" fmla="*/ 0 w 1864179"/>
              <a:gd name="connsiteY0" fmla="*/ 612321 h 1224643"/>
              <a:gd name="connsiteX1" fmla="*/ 54429 w 1864179"/>
              <a:gd name="connsiteY1" fmla="*/ 612321 h 1224643"/>
              <a:gd name="connsiteX2" fmla="*/ 544286 w 1864179"/>
              <a:gd name="connsiteY2" fmla="*/ 517071 h 1224643"/>
              <a:gd name="connsiteX3" fmla="*/ 585107 w 1864179"/>
              <a:gd name="connsiteY3" fmla="*/ 0 h 1224643"/>
              <a:gd name="connsiteX4" fmla="*/ 1143000 w 1864179"/>
              <a:gd name="connsiteY4" fmla="*/ 1224643 h 1224643"/>
              <a:gd name="connsiteX5" fmla="*/ 1102179 w 1864179"/>
              <a:gd name="connsiteY5" fmla="*/ 353786 h 1224643"/>
              <a:gd name="connsiteX6" fmla="*/ 1864179 w 1864179"/>
              <a:gd name="connsiteY6" fmla="*/ 217714 h 122464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64179" h="1224643">
                <a:moveTo>
                  <a:pt x="0" y="612321"/>
                </a:moveTo>
                <a:lnTo>
                  <a:pt x="54429" y="612321"/>
                </a:lnTo>
                <a:lnTo>
                  <a:pt x="544286" y="517071"/>
                </a:lnTo>
                <a:lnTo>
                  <a:pt x="585107" y="0"/>
                </a:lnTo>
                <a:lnTo>
                  <a:pt x="1143000" y="1224643"/>
                </a:lnTo>
                <a:lnTo>
                  <a:pt x="1102179" y="353786"/>
                </a:lnTo>
                <a:lnTo>
                  <a:pt x="1864179" y="217714"/>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3</xdr:col>
      <xdr:colOff>209550</xdr:colOff>
      <xdr:row>99</xdr:row>
      <xdr:rowOff>154781</xdr:rowOff>
    </xdr:from>
    <xdr:to>
      <xdr:col>5</xdr:col>
      <xdr:colOff>1963168</xdr:colOff>
      <xdr:row>102</xdr:row>
      <xdr:rowOff>2462212</xdr:rowOff>
    </xdr:to>
    <xdr:grpSp>
      <xdr:nvGrpSpPr>
        <xdr:cNvPr id="89" name="Grupo 88">
          <a:extLst>
            <a:ext uri="{FF2B5EF4-FFF2-40B4-BE49-F238E27FC236}">
              <a16:creationId xmlns:a16="http://schemas.microsoft.com/office/drawing/2014/main" id="{00000000-0008-0000-0500-000059000000}"/>
            </a:ext>
          </a:extLst>
        </xdr:cNvPr>
        <xdr:cNvGrpSpPr/>
      </xdr:nvGrpSpPr>
      <xdr:grpSpPr>
        <a:xfrm>
          <a:off x="3651250" y="41010681"/>
          <a:ext cx="4128518" cy="4593431"/>
          <a:chOff x="115663" y="52554187"/>
          <a:chExt cx="4051524" cy="4750594"/>
        </a:xfrm>
      </xdr:grpSpPr>
      <xdr:grpSp>
        <xdr:nvGrpSpPr>
          <xdr:cNvPr id="87" name="Grupo 86">
            <a:extLst>
              <a:ext uri="{FF2B5EF4-FFF2-40B4-BE49-F238E27FC236}">
                <a16:creationId xmlns:a16="http://schemas.microsoft.com/office/drawing/2014/main" id="{00000000-0008-0000-0500-000057000000}"/>
              </a:ext>
            </a:extLst>
          </xdr:cNvPr>
          <xdr:cNvGrpSpPr/>
        </xdr:nvGrpSpPr>
        <xdr:grpSpPr>
          <a:xfrm>
            <a:off x="115663" y="52618481"/>
            <a:ext cx="4051524" cy="4686300"/>
            <a:chOff x="115663" y="52882800"/>
            <a:chExt cx="3637187" cy="4229100"/>
          </a:xfrm>
        </xdr:grpSpPr>
        <xdr:pic>
          <xdr:nvPicPr>
            <xdr:cNvPr id="36" name="Imagen 35">
              <a:extLst>
                <a:ext uri="{FF2B5EF4-FFF2-40B4-BE49-F238E27FC236}">
                  <a16:creationId xmlns:a16="http://schemas.microsoft.com/office/drawing/2014/main" id="{00000000-0008-0000-0500-000024000000}"/>
                </a:ext>
              </a:extLst>
            </xdr:cNvPr>
            <xdr:cNvPicPr>
              <a:picLocks noChangeAspect="1"/>
            </xdr:cNvPicPr>
          </xdr:nvPicPr>
          <xdr:blipFill>
            <a:blip xmlns:r="http://schemas.openxmlformats.org/officeDocument/2006/relationships" r:embed="rId33"/>
            <a:stretch>
              <a:fillRect/>
            </a:stretch>
          </xdr:blipFill>
          <xdr:spPr>
            <a:xfrm>
              <a:off x="359982" y="52882800"/>
              <a:ext cx="2623996" cy="2102228"/>
            </a:xfrm>
            <a:prstGeom prst="rect">
              <a:avLst/>
            </a:prstGeom>
          </xdr:spPr>
        </xdr:pic>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34"/>
            <a:srcRect b="16568"/>
            <a:stretch/>
          </xdr:blipFill>
          <xdr:spPr>
            <a:xfrm>
              <a:off x="115663" y="55097269"/>
              <a:ext cx="3202164" cy="2014631"/>
            </a:xfrm>
            <a:prstGeom prst="rect">
              <a:avLst/>
            </a:prstGeom>
          </xdr:spPr>
        </xdr:pic>
        <xdr:sp macro="" textlink="">
          <xdr:nvSpPr>
            <xdr:cNvPr id="7" name="Forma libre 6">
              <a:extLst>
                <a:ext uri="{FF2B5EF4-FFF2-40B4-BE49-F238E27FC236}">
                  <a16:creationId xmlns:a16="http://schemas.microsoft.com/office/drawing/2014/main" id="{00000000-0008-0000-0500-000007000000}"/>
                </a:ext>
              </a:extLst>
            </xdr:cNvPr>
            <xdr:cNvSpPr/>
          </xdr:nvSpPr>
          <xdr:spPr bwMode="auto">
            <a:xfrm>
              <a:off x="212581" y="54636174"/>
              <a:ext cx="3540269" cy="691642"/>
            </a:xfrm>
            <a:custGeom>
              <a:avLst/>
              <a:gdLst>
                <a:gd name="connsiteX0" fmla="*/ 0 w 2571750"/>
                <a:gd name="connsiteY0" fmla="*/ 557893 h 775607"/>
                <a:gd name="connsiteX1" fmla="*/ 857250 w 2571750"/>
                <a:gd name="connsiteY1" fmla="*/ 449036 h 775607"/>
                <a:gd name="connsiteX2" fmla="*/ 938892 w 2571750"/>
                <a:gd name="connsiteY2" fmla="*/ 0 h 775607"/>
                <a:gd name="connsiteX3" fmla="*/ 1279071 w 2571750"/>
                <a:gd name="connsiteY3" fmla="*/ 775607 h 775607"/>
                <a:gd name="connsiteX4" fmla="*/ 1292678 w 2571750"/>
                <a:gd name="connsiteY4" fmla="*/ 340179 h 775607"/>
                <a:gd name="connsiteX5" fmla="*/ 2571750 w 2571750"/>
                <a:gd name="connsiteY5" fmla="*/ 190500 h 77560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71750" h="775607">
                  <a:moveTo>
                    <a:pt x="0" y="557893"/>
                  </a:moveTo>
                  <a:lnTo>
                    <a:pt x="857250" y="449036"/>
                  </a:lnTo>
                  <a:lnTo>
                    <a:pt x="938892" y="0"/>
                  </a:lnTo>
                  <a:lnTo>
                    <a:pt x="1279071" y="775607"/>
                  </a:lnTo>
                  <a:lnTo>
                    <a:pt x="1292678" y="340179"/>
                  </a:lnTo>
                  <a:lnTo>
                    <a:pt x="2571750" y="190500"/>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sp macro="" textlink="">
        <xdr:nvSpPr>
          <xdr:cNvPr id="88" name="Rectángulo 87">
            <a:extLst>
              <a:ext uri="{FF2B5EF4-FFF2-40B4-BE49-F238E27FC236}">
                <a16:creationId xmlns:a16="http://schemas.microsoft.com/office/drawing/2014/main" id="{00000000-0008-0000-0500-000058000000}"/>
              </a:ext>
            </a:extLst>
          </xdr:cNvPr>
          <xdr:cNvSpPr/>
        </xdr:nvSpPr>
        <xdr:spPr bwMode="auto">
          <a:xfrm>
            <a:off x="309562" y="52554187"/>
            <a:ext cx="1928813" cy="333375"/>
          </a:xfrm>
          <a:prstGeom prst="rect">
            <a:avLst/>
          </a:prstGeom>
          <a:noFill/>
          <a:ln w="381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898071</xdr:colOff>
      <xdr:row>153</xdr:row>
      <xdr:rowOff>27214</xdr:rowOff>
    </xdr:from>
    <xdr:to>
      <xdr:col>4</xdr:col>
      <xdr:colOff>333375</xdr:colOff>
      <xdr:row>157</xdr:row>
      <xdr:rowOff>113376</xdr:rowOff>
    </xdr:to>
    <xdr:grpSp>
      <xdr:nvGrpSpPr>
        <xdr:cNvPr id="97" name="Grupo 96">
          <a:extLst>
            <a:ext uri="{FF2B5EF4-FFF2-40B4-BE49-F238E27FC236}">
              <a16:creationId xmlns:a16="http://schemas.microsoft.com/office/drawing/2014/main" id="{00000000-0008-0000-0500-000061000000}"/>
            </a:ext>
          </a:extLst>
        </xdr:cNvPr>
        <xdr:cNvGrpSpPr/>
      </xdr:nvGrpSpPr>
      <xdr:grpSpPr>
        <a:xfrm>
          <a:off x="898071" y="60695114"/>
          <a:ext cx="4197804" cy="3134162"/>
          <a:chOff x="898071" y="74109302"/>
          <a:chExt cx="4085745" cy="3134162"/>
        </a:xfrm>
      </xdr:grpSpPr>
      <xdr:pic>
        <xdr:nvPicPr>
          <xdr:cNvPr id="22" name="Imagen 21">
            <a:extLst>
              <a:ext uri="{FF2B5EF4-FFF2-40B4-BE49-F238E27FC236}">
                <a16:creationId xmlns:a16="http://schemas.microsoft.com/office/drawing/2014/main" id="{00000000-0008-0000-0500-000016000000}"/>
              </a:ext>
            </a:extLst>
          </xdr:cNvPr>
          <xdr:cNvPicPr>
            <a:picLocks noChangeAspect="1"/>
          </xdr:cNvPicPr>
        </xdr:nvPicPr>
        <xdr:blipFill>
          <a:blip xmlns:r="http://schemas.openxmlformats.org/officeDocument/2006/relationships" r:embed="rId35"/>
          <a:stretch>
            <a:fillRect/>
          </a:stretch>
        </xdr:blipFill>
        <xdr:spPr>
          <a:xfrm>
            <a:off x="1284675" y="74109302"/>
            <a:ext cx="2262009" cy="3134162"/>
          </a:xfrm>
          <a:prstGeom prst="rect">
            <a:avLst/>
          </a:prstGeom>
        </xdr:spPr>
      </xdr:pic>
      <xdr:sp macro="" textlink="">
        <xdr:nvSpPr>
          <xdr:cNvPr id="120" name="Rectángulo 119">
            <a:extLst>
              <a:ext uri="{FF2B5EF4-FFF2-40B4-BE49-F238E27FC236}">
                <a16:creationId xmlns:a16="http://schemas.microsoft.com/office/drawing/2014/main" id="{00000000-0008-0000-0500-000078000000}"/>
              </a:ext>
            </a:extLst>
          </xdr:cNvPr>
          <xdr:cNvSpPr/>
        </xdr:nvSpPr>
        <xdr:spPr bwMode="auto">
          <a:xfrm>
            <a:off x="898071" y="74112023"/>
            <a:ext cx="4051728" cy="3018065"/>
          </a:xfrm>
          <a:prstGeom prst="rect">
            <a:avLst/>
          </a:prstGeom>
          <a:noFill/>
          <a:ln w="28575">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sp macro="" textlink="">
        <xdr:nvSpPr>
          <xdr:cNvPr id="93" name="CuadroTexto 92">
            <a:extLst>
              <a:ext uri="{FF2B5EF4-FFF2-40B4-BE49-F238E27FC236}">
                <a16:creationId xmlns:a16="http://schemas.microsoft.com/office/drawing/2014/main" id="{00000000-0008-0000-0500-00005D000000}"/>
              </a:ext>
            </a:extLst>
          </xdr:cNvPr>
          <xdr:cNvSpPr txBox="1"/>
        </xdr:nvSpPr>
        <xdr:spPr>
          <a:xfrm>
            <a:off x="3853890" y="74463088"/>
            <a:ext cx="1129926" cy="793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rgbClr val="00B0F0"/>
                </a:solidFill>
              </a:rPr>
              <a:t>ZONA</a:t>
            </a:r>
            <a:r>
              <a:rPr lang="es-CO" sz="1600" baseline="0">
                <a:solidFill>
                  <a:srgbClr val="00B0F0"/>
                </a:solidFill>
              </a:rPr>
              <a:t> 0</a:t>
            </a:r>
            <a:endParaRPr lang="es-CO" sz="1600">
              <a:solidFill>
                <a:srgbClr val="00B0F0"/>
              </a:solidFill>
            </a:endParaRPr>
          </a:p>
        </xdr:txBody>
      </xdr:sp>
    </xdr:grpSp>
    <xdr:clientData/>
  </xdr:twoCellAnchor>
  <xdr:twoCellAnchor>
    <xdr:from>
      <xdr:col>0</xdr:col>
      <xdr:colOff>941161</xdr:colOff>
      <xdr:row>157</xdr:row>
      <xdr:rowOff>201839</xdr:rowOff>
    </xdr:from>
    <xdr:to>
      <xdr:col>4</xdr:col>
      <xdr:colOff>438150</xdr:colOff>
      <xdr:row>162</xdr:row>
      <xdr:rowOff>555624</xdr:rowOff>
    </xdr:to>
    <xdr:grpSp>
      <xdr:nvGrpSpPr>
        <xdr:cNvPr id="96" name="Grupo 95">
          <a:extLst>
            <a:ext uri="{FF2B5EF4-FFF2-40B4-BE49-F238E27FC236}">
              <a16:creationId xmlns:a16="http://schemas.microsoft.com/office/drawing/2014/main" id="{00000000-0008-0000-0500-000060000000}"/>
            </a:ext>
          </a:extLst>
        </xdr:cNvPr>
        <xdr:cNvGrpSpPr/>
      </xdr:nvGrpSpPr>
      <xdr:grpSpPr>
        <a:xfrm>
          <a:off x="941161" y="63917739"/>
          <a:ext cx="4259489" cy="4110445"/>
          <a:chOff x="925286" y="76989214"/>
          <a:chExt cx="4132489" cy="4163785"/>
        </a:xfrm>
      </xdr:grpSpPr>
      <xdr:grpSp>
        <xdr:nvGrpSpPr>
          <xdr:cNvPr id="74" name="Grupo 73">
            <a:extLst>
              <a:ext uri="{FF2B5EF4-FFF2-40B4-BE49-F238E27FC236}">
                <a16:creationId xmlns:a16="http://schemas.microsoft.com/office/drawing/2014/main" id="{00000000-0008-0000-0500-00004A000000}"/>
              </a:ext>
            </a:extLst>
          </xdr:cNvPr>
          <xdr:cNvGrpSpPr/>
        </xdr:nvGrpSpPr>
        <xdr:grpSpPr>
          <a:xfrm>
            <a:off x="1143000" y="77043642"/>
            <a:ext cx="3574143" cy="4068537"/>
            <a:chOff x="1143000" y="73487642"/>
            <a:chExt cx="3574143" cy="4068537"/>
          </a:xfrm>
        </xdr:grpSpPr>
        <xdr:grpSp>
          <xdr:nvGrpSpPr>
            <xdr:cNvPr id="46" name="Grupo 45">
              <a:extLst>
                <a:ext uri="{FF2B5EF4-FFF2-40B4-BE49-F238E27FC236}">
                  <a16:creationId xmlns:a16="http://schemas.microsoft.com/office/drawing/2014/main" id="{00000000-0008-0000-0500-00002E000000}"/>
                </a:ext>
              </a:extLst>
            </xdr:cNvPr>
            <xdr:cNvGrpSpPr/>
          </xdr:nvGrpSpPr>
          <xdr:grpSpPr>
            <a:xfrm>
              <a:off x="1251857" y="73487642"/>
              <a:ext cx="3465286" cy="4068537"/>
              <a:chOff x="1251857" y="79111928"/>
              <a:chExt cx="2530929" cy="4068537"/>
            </a:xfrm>
          </xdr:grpSpPr>
          <xdr:pic>
            <xdr:nvPicPr>
              <xdr:cNvPr id="38" name="Imagen 37">
                <a:extLst>
                  <a:ext uri="{FF2B5EF4-FFF2-40B4-BE49-F238E27FC236}">
                    <a16:creationId xmlns:a16="http://schemas.microsoft.com/office/drawing/2014/main" id="{00000000-0008-0000-0500-000026000000}"/>
                  </a:ext>
                </a:extLst>
              </xdr:cNvPr>
              <xdr:cNvPicPr>
                <a:picLocks noChangeAspect="1"/>
              </xdr:cNvPicPr>
            </xdr:nvPicPr>
            <xdr:blipFill rotWithShape="1">
              <a:blip xmlns:r="http://schemas.openxmlformats.org/officeDocument/2006/relationships" r:embed="rId36"/>
              <a:srcRect t="10898"/>
              <a:stretch/>
            </xdr:blipFill>
            <xdr:spPr>
              <a:xfrm>
                <a:off x="1251857" y="79329643"/>
                <a:ext cx="2530929" cy="2336329"/>
              </a:xfrm>
              <a:prstGeom prst="rect">
                <a:avLst/>
              </a:prstGeom>
            </xdr:spPr>
          </xdr:pic>
          <xdr:pic>
            <xdr:nvPicPr>
              <xdr:cNvPr id="39" name="Imagen 38">
                <a:extLst>
                  <a:ext uri="{FF2B5EF4-FFF2-40B4-BE49-F238E27FC236}">
                    <a16:creationId xmlns:a16="http://schemas.microsoft.com/office/drawing/2014/main" id="{00000000-0008-0000-0500-000027000000}"/>
                  </a:ext>
                </a:extLst>
              </xdr:cNvPr>
              <xdr:cNvPicPr>
                <a:picLocks noChangeAspect="1"/>
              </xdr:cNvPicPr>
            </xdr:nvPicPr>
            <xdr:blipFill>
              <a:blip xmlns:r="http://schemas.openxmlformats.org/officeDocument/2006/relationships" r:embed="rId37"/>
              <a:stretch>
                <a:fillRect/>
              </a:stretch>
            </xdr:blipFill>
            <xdr:spPr>
              <a:xfrm>
                <a:off x="1810715" y="81769485"/>
                <a:ext cx="1554322" cy="1410980"/>
              </a:xfrm>
              <a:prstGeom prst="rect">
                <a:avLst/>
              </a:prstGeom>
            </xdr:spPr>
          </xdr:pic>
          <xdr:pic>
            <xdr:nvPicPr>
              <xdr:cNvPr id="119" name="Imagen 118">
                <a:extLst>
                  <a:ext uri="{FF2B5EF4-FFF2-40B4-BE49-F238E27FC236}">
                    <a16:creationId xmlns:a16="http://schemas.microsoft.com/office/drawing/2014/main" id="{00000000-0008-0000-0500-000077000000}"/>
                  </a:ext>
                </a:extLst>
              </xdr:cNvPr>
              <xdr:cNvPicPr>
                <a:picLocks noChangeAspect="1"/>
              </xdr:cNvPicPr>
            </xdr:nvPicPr>
            <xdr:blipFill rotWithShape="1">
              <a:blip xmlns:r="http://schemas.openxmlformats.org/officeDocument/2006/relationships" r:embed="rId36"/>
              <a:srcRect t="934" r="39892" b="92320"/>
              <a:stretch/>
            </xdr:blipFill>
            <xdr:spPr>
              <a:xfrm>
                <a:off x="1281792" y="79111928"/>
                <a:ext cx="2340450" cy="272144"/>
              </a:xfrm>
              <a:prstGeom prst="rect">
                <a:avLst/>
              </a:prstGeom>
            </xdr:spPr>
          </xdr:pic>
        </xdr:grpSp>
        <xdr:sp macro="" textlink="">
          <xdr:nvSpPr>
            <xdr:cNvPr id="45" name="Forma libre 44">
              <a:extLst>
                <a:ext uri="{FF2B5EF4-FFF2-40B4-BE49-F238E27FC236}">
                  <a16:creationId xmlns:a16="http://schemas.microsoft.com/office/drawing/2014/main" id="{00000000-0008-0000-0500-00002D000000}"/>
                </a:ext>
              </a:extLst>
            </xdr:cNvPr>
            <xdr:cNvSpPr/>
          </xdr:nvSpPr>
          <xdr:spPr bwMode="auto">
            <a:xfrm>
              <a:off x="1143000" y="75664785"/>
              <a:ext cx="1895929" cy="666750"/>
            </a:xfrm>
            <a:custGeom>
              <a:avLst/>
              <a:gdLst>
                <a:gd name="connsiteX0" fmla="*/ 0 w 1483179"/>
                <a:gd name="connsiteY0" fmla="*/ 489858 h 666750"/>
                <a:gd name="connsiteX1" fmla="*/ 680357 w 1483179"/>
                <a:gd name="connsiteY1" fmla="*/ 421822 h 666750"/>
                <a:gd name="connsiteX2" fmla="*/ 707571 w 1483179"/>
                <a:gd name="connsiteY2" fmla="*/ 0 h 666750"/>
                <a:gd name="connsiteX3" fmla="*/ 925286 w 1483179"/>
                <a:gd name="connsiteY3" fmla="*/ 666750 h 666750"/>
                <a:gd name="connsiteX4" fmla="*/ 993321 w 1483179"/>
                <a:gd name="connsiteY4" fmla="*/ 312965 h 666750"/>
                <a:gd name="connsiteX5" fmla="*/ 1483179 w 1483179"/>
                <a:gd name="connsiteY5" fmla="*/ 244929 h 6667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483179" h="666750">
                  <a:moveTo>
                    <a:pt x="0" y="489858"/>
                  </a:moveTo>
                  <a:lnTo>
                    <a:pt x="680357" y="421822"/>
                  </a:lnTo>
                  <a:lnTo>
                    <a:pt x="707571" y="0"/>
                  </a:lnTo>
                  <a:lnTo>
                    <a:pt x="925286" y="666750"/>
                  </a:lnTo>
                  <a:lnTo>
                    <a:pt x="993321" y="312965"/>
                  </a:lnTo>
                  <a:lnTo>
                    <a:pt x="1483179" y="244929"/>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sp macro="" textlink="">
        <xdr:nvSpPr>
          <xdr:cNvPr id="6" name="Rectángulo 5">
            <a:extLst>
              <a:ext uri="{FF2B5EF4-FFF2-40B4-BE49-F238E27FC236}">
                <a16:creationId xmlns:a16="http://schemas.microsoft.com/office/drawing/2014/main" id="{00000000-0008-0000-0500-000006000000}"/>
              </a:ext>
            </a:extLst>
          </xdr:cNvPr>
          <xdr:cNvSpPr/>
        </xdr:nvSpPr>
        <xdr:spPr bwMode="auto">
          <a:xfrm>
            <a:off x="925286" y="76989214"/>
            <a:ext cx="3995964" cy="4163785"/>
          </a:xfrm>
          <a:prstGeom prst="rect">
            <a:avLst/>
          </a:prstGeom>
          <a:noFill/>
          <a:ln w="28575">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sp macro="" textlink="">
        <xdr:nvSpPr>
          <xdr:cNvPr id="133" name="CuadroTexto 132">
            <a:extLst>
              <a:ext uri="{FF2B5EF4-FFF2-40B4-BE49-F238E27FC236}">
                <a16:creationId xmlns:a16="http://schemas.microsoft.com/office/drawing/2014/main" id="{00000000-0008-0000-0500-000085000000}"/>
              </a:ext>
            </a:extLst>
          </xdr:cNvPr>
          <xdr:cNvSpPr txBox="1"/>
        </xdr:nvSpPr>
        <xdr:spPr>
          <a:xfrm>
            <a:off x="3930650" y="77828775"/>
            <a:ext cx="1127125" cy="793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rgbClr val="00B0F0"/>
                </a:solidFill>
              </a:rPr>
              <a:t>ZONA</a:t>
            </a:r>
            <a:r>
              <a:rPr lang="es-CO" sz="1600" baseline="0">
                <a:solidFill>
                  <a:srgbClr val="00B0F0"/>
                </a:solidFill>
              </a:rPr>
              <a:t> 1</a:t>
            </a:r>
            <a:endParaRPr lang="es-CO" sz="1600">
              <a:solidFill>
                <a:srgbClr val="00B0F0"/>
              </a:solidFill>
            </a:endParaRPr>
          </a:p>
        </xdr:txBody>
      </xdr:sp>
    </xdr:grpSp>
    <xdr:clientData/>
  </xdr:twoCellAnchor>
  <xdr:twoCellAnchor>
    <xdr:from>
      <xdr:col>0</xdr:col>
      <xdr:colOff>514011</xdr:colOff>
      <xdr:row>185</xdr:row>
      <xdr:rowOff>370114</xdr:rowOff>
    </xdr:from>
    <xdr:to>
      <xdr:col>4</xdr:col>
      <xdr:colOff>147918</xdr:colOff>
      <xdr:row>191</xdr:row>
      <xdr:rowOff>279188</xdr:rowOff>
    </xdr:to>
    <xdr:grpSp>
      <xdr:nvGrpSpPr>
        <xdr:cNvPr id="99" name="Grupo 98">
          <a:extLst>
            <a:ext uri="{FF2B5EF4-FFF2-40B4-BE49-F238E27FC236}">
              <a16:creationId xmlns:a16="http://schemas.microsoft.com/office/drawing/2014/main" id="{00000000-0008-0000-0500-000063000000}"/>
            </a:ext>
          </a:extLst>
        </xdr:cNvPr>
        <xdr:cNvGrpSpPr/>
      </xdr:nvGrpSpPr>
      <xdr:grpSpPr>
        <a:xfrm>
          <a:off x="514011" y="74042814"/>
          <a:ext cx="4396407" cy="2804674"/>
          <a:chOff x="590211" y="91500832"/>
          <a:chExt cx="4284348" cy="2794588"/>
        </a:xfrm>
      </xdr:grpSpPr>
      <xdr:grpSp>
        <xdr:nvGrpSpPr>
          <xdr:cNvPr id="76" name="Grupo 75">
            <a:extLst>
              <a:ext uri="{FF2B5EF4-FFF2-40B4-BE49-F238E27FC236}">
                <a16:creationId xmlns:a16="http://schemas.microsoft.com/office/drawing/2014/main" id="{00000000-0008-0000-0500-00004C000000}"/>
              </a:ext>
            </a:extLst>
          </xdr:cNvPr>
          <xdr:cNvGrpSpPr/>
        </xdr:nvGrpSpPr>
        <xdr:grpSpPr>
          <a:xfrm>
            <a:off x="590211" y="91500832"/>
            <a:ext cx="3479126" cy="2794588"/>
            <a:chOff x="590211" y="87514339"/>
            <a:chExt cx="3466986" cy="2766574"/>
          </a:xfrm>
        </xdr:grpSpPr>
        <xdr:grpSp>
          <xdr:nvGrpSpPr>
            <xdr:cNvPr id="58" name="Grupo 57">
              <a:extLst>
                <a:ext uri="{FF2B5EF4-FFF2-40B4-BE49-F238E27FC236}">
                  <a16:creationId xmlns:a16="http://schemas.microsoft.com/office/drawing/2014/main" id="{00000000-0008-0000-0500-00003A000000}"/>
                </a:ext>
              </a:extLst>
            </xdr:cNvPr>
            <xdr:cNvGrpSpPr/>
          </xdr:nvGrpSpPr>
          <xdr:grpSpPr>
            <a:xfrm>
              <a:off x="1496786" y="87514339"/>
              <a:ext cx="2560411" cy="2766574"/>
              <a:chOff x="557893" y="91140643"/>
              <a:chExt cx="2149929" cy="2766574"/>
            </a:xfrm>
          </xdr:grpSpPr>
          <xdr:pic>
            <xdr:nvPicPr>
              <xdr:cNvPr id="54" name="Imagen 53">
                <a:extLst>
                  <a:ext uri="{FF2B5EF4-FFF2-40B4-BE49-F238E27FC236}">
                    <a16:creationId xmlns:a16="http://schemas.microsoft.com/office/drawing/2014/main" id="{00000000-0008-0000-0500-000036000000}"/>
                  </a:ext>
                </a:extLst>
              </xdr:cNvPr>
              <xdr:cNvPicPr>
                <a:picLocks noChangeAspect="1"/>
              </xdr:cNvPicPr>
            </xdr:nvPicPr>
            <xdr:blipFill>
              <a:blip xmlns:r="http://schemas.openxmlformats.org/officeDocument/2006/relationships" r:embed="rId38"/>
              <a:stretch>
                <a:fillRect/>
              </a:stretch>
            </xdr:blipFill>
            <xdr:spPr>
              <a:xfrm>
                <a:off x="1034144" y="92964000"/>
                <a:ext cx="1673678" cy="943217"/>
              </a:xfrm>
              <a:prstGeom prst="rect">
                <a:avLst/>
              </a:prstGeom>
            </xdr:spPr>
          </xdr:pic>
          <xdr:pic>
            <xdr:nvPicPr>
              <xdr:cNvPr id="56" name="Imagen 55">
                <a:extLst>
                  <a:ext uri="{FF2B5EF4-FFF2-40B4-BE49-F238E27FC236}">
                    <a16:creationId xmlns:a16="http://schemas.microsoft.com/office/drawing/2014/main" id="{00000000-0008-0000-0500-000038000000}"/>
                  </a:ext>
                </a:extLst>
              </xdr:cNvPr>
              <xdr:cNvPicPr>
                <a:picLocks noChangeAspect="1"/>
              </xdr:cNvPicPr>
            </xdr:nvPicPr>
            <xdr:blipFill>
              <a:blip xmlns:r="http://schemas.openxmlformats.org/officeDocument/2006/relationships" r:embed="rId39"/>
              <a:stretch>
                <a:fillRect/>
              </a:stretch>
            </xdr:blipFill>
            <xdr:spPr>
              <a:xfrm>
                <a:off x="843643" y="91140643"/>
                <a:ext cx="1743299" cy="1755321"/>
              </a:xfrm>
              <a:prstGeom prst="rect">
                <a:avLst/>
              </a:prstGeom>
            </xdr:spPr>
          </xdr:pic>
          <xdr:sp macro="" textlink="">
            <xdr:nvSpPr>
              <xdr:cNvPr id="57" name="Forma libre 56">
                <a:extLst>
                  <a:ext uri="{FF2B5EF4-FFF2-40B4-BE49-F238E27FC236}">
                    <a16:creationId xmlns:a16="http://schemas.microsoft.com/office/drawing/2014/main" id="{00000000-0008-0000-0500-000039000000}"/>
                  </a:ext>
                </a:extLst>
              </xdr:cNvPr>
              <xdr:cNvSpPr/>
            </xdr:nvSpPr>
            <xdr:spPr bwMode="auto">
              <a:xfrm>
                <a:off x="557893" y="92623821"/>
                <a:ext cx="1333500" cy="435429"/>
              </a:xfrm>
              <a:custGeom>
                <a:avLst/>
                <a:gdLst>
                  <a:gd name="connsiteX0" fmla="*/ 0 w 1333500"/>
                  <a:gd name="connsiteY0" fmla="*/ 421822 h 435429"/>
                  <a:gd name="connsiteX1" fmla="*/ 367393 w 1333500"/>
                  <a:gd name="connsiteY1" fmla="*/ 340179 h 435429"/>
                  <a:gd name="connsiteX2" fmla="*/ 394607 w 1333500"/>
                  <a:gd name="connsiteY2" fmla="*/ 13608 h 435429"/>
                  <a:gd name="connsiteX3" fmla="*/ 598714 w 1333500"/>
                  <a:gd name="connsiteY3" fmla="*/ 435429 h 435429"/>
                  <a:gd name="connsiteX4" fmla="*/ 598714 w 1333500"/>
                  <a:gd name="connsiteY4" fmla="*/ 217715 h 435429"/>
                  <a:gd name="connsiteX5" fmla="*/ 1333500 w 1333500"/>
                  <a:gd name="connsiteY5" fmla="*/ 0 h 4354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333500" h="435429">
                    <a:moveTo>
                      <a:pt x="0" y="421822"/>
                    </a:moveTo>
                    <a:lnTo>
                      <a:pt x="367393" y="340179"/>
                    </a:lnTo>
                    <a:lnTo>
                      <a:pt x="394607" y="13608"/>
                    </a:lnTo>
                    <a:lnTo>
                      <a:pt x="598714" y="435429"/>
                    </a:lnTo>
                    <a:lnTo>
                      <a:pt x="598714" y="217715"/>
                    </a:lnTo>
                    <a:lnTo>
                      <a:pt x="1333500" y="0"/>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sp macro="" textlink="">
          <xdr:nvSpPr>
            <xdr:cNvPr id="127" name="CuadroTexto 126">
              <a:extLst>
                <a:ext uri="{FF2B5EF4-FFF2-40B4-BE49-F238E27FC236}">
                  <a16:creationId xmlns:a16="http://schemas.microsoft.com/office/drawing/2014/main" id="{00000000-0008-0000-0500-00007F000000}"/>
                </a:ext>
              </a:extLst>
            </xdr:cNvPr>
            <xdr:cNvSpPr txBox="1"/>
          </xdr:nvSpPr>
          <xdr:spPr>
            <a:xfrm>
              <a:off x="809058" y="88531359"/>
              <a:ext cx="1059657" cy="5834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SARDINEL</a:t>
              </a:r>
            </a:p>
          </xdr:txBody>
        </xdr:sp>
        <xdr:cxnSp macro="">
          <xdr:nvCxnSpPr>
            <xdr:cNvPr id="128" name="Conector recto de flecha 127">
              <a:extLst>
                <a:ext uri="{FF2B5EF4-FFF2-40B4-BE49-F238E27FC236}">
                  <a16:creationId xmlns:a16="http://schemas.microsoft.com/office/drawing/2014/main" id="{00000000-0008-0000-0500-000080000000}"/>
                </a:ext>
              </a:extLst>
            </xdr:cNvPr>
            <xdr:cNvCxnSpPr/>
          </xdr:nvCxnSpPr>
          <xdr:spPr>
            <a:xfrm>
              <a:off x="590211" y="88841488"/>
              <a:ext cx="1285875" cy="0"/>
            </a:xfrm>
            <a:prstGeom prst="straightConnector1">
              <a:avLst/>
            </a:prstGeom>
            <a:ln>
              <a:tailEnd type="triangle"/>
            </a:ln>
          </xdr:spPr>
          <xdr:style>
            <a:lnRef idx="3">
              <a:schemeClr val="dk1"/>
            </a:lnRef>
            <a:fillRef idx="0">
              <a:schemeClr val="dk1"/>
            </a:fillRef>
            <a:effectRef idx="2">
              <a:schemeClr val="dk1"/>
            </a:effectRef>
            <a:fontRef idx="minor">
              <a:schemeClr val="tx1"/>
            </a:fontRef>
          </xdr:style>
        </xdr:cxnSp>
      </xdr:grpSp>
      <xdr:sp macro="" textlink="">
        <xdr:nvSpPr>
          <xdr:cNvPr id="98" name="CuadroTexto 97">
            <a:extLst>
              <a:ext uri="{FF2B5EF4-FFF2-40B4-BE49-F238E27FC236}">
                <a16:creationId xmlns:a16="http://schemas.microsoft.com/office/drawing/2014/main" id="{00000000-0008-0000-0500-000062000000}"/>
              </a:ext>
            </a:extLst>
          </xdr:cNvPr>
          <xdr:cNvSpPr txBox="1"/>
        </xdr:nvSpPr>
        <xdr:spPr>
          <a:xfrm>
            <a:off x="3989294" y="91921853"/>
            <a:ext cx="885265" cy="324971"/>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rgbClr val="00B0F0"/>
                </a:solidFill>
              </a:rPr>
              <a:t>ZONA 0</a:t>
            </a:r>
          </a:p>
        </xdr:txBody>
      </xdr:sp>
    </xdr:grpSp>
    <xdr:clientData/>
  </xdr:twoCellAnchor>
  <xdr:twoCellAnchor>
    <xdr:from>
      <xdr:col>4</xdr:col>
      <xdr:colOff>296296</xdr:colOff>
      <xdr:row>185</xdr:row>
      <xdr:rowOff>66963</xdr:rowOff>
    </xdr:from>
    <xdr:to>
      <xdr:col>8</xdr:col>
      <xdr:colOff>283028</xdr:colOff>
      <xdr:row>192</xdr:row>
      <xdr:rowOff>1238250</xdr:rowOff>
    </xdr:to>
    <xdr:grpSp>
      <xdr:nvGrpSpPr>
        <xdr:cNvPr id="111" name="Grupo 110">
          <a:extLst>
            <a:ext uri="{FF2B5EF4-FFF2-40B4-BE49-F238E27FC236}">
              <a16:creationId xmlns:a16="http://schemas.microsoft.com/office/drawing/2014/main" id="{00000000-0008-0000-0500-00006F000000}"/>
            </a:ext>
          </a:extLst>
        </xdr:cNvPr>
        <xdr:cNvGrpSpPr/>
      </xdr:nvGrpSpPr>
      <xdr:grpSpPr>
        <a:xfrm>
          <a:off x="5058796" y="73739663"/>
          <a:ext cx="4736532" cy="4549487"/>
          <a:chOff x="791596" y="85296663"/>
          <a:chExt cx="4596832" cy="4445165"/>
        </a:xfrm>
      </xdr:grpSpPr>
      <xdr:sp macro="" textlink="">
        <xdr:nvSpPr>
          <xdr:cNvPr id="131" name="Rectángulo 130">
            <a:extLst>
              <a:ext uri="{FF2B5EF4-FFF2-40B4-BE49-F238E27FC236}">
                <a16:creationId xmlns:a16="http://schemas.microsoft.com/office/drawing/2014/main" id="{00000000-0008-0000-0500-000083000000}"/>
              </a:ext>
            </a:extLst>
          </xdr:cNvPr>
          <xdr:cNvSpPr/>
        </xdr:nvSpPr>
        <xdr:spPr bwMode="auto">
          <a:xfrm>
            <a:off x="1526720" y="85303176"/>
            <a:ext cx="3848100" cy="4397831"/>
          </a:xfrm>
          <a:prstGeom prst="rect">
            <a:avLst/>
          </a:prstGeom>
          <a:noFill/>
          <a:ln w="28575">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grpSp>
        <xdr:nvGrpSpPr>
          <xdr:cNvPr id="100" name="Grupo 99">
            <a:extLst>
              <a:ext uri="{FF2B5EF4-FFF2-40B4-BE49-F238E27FC236}">
                <a16:creationId xmlns:a16="http://schemas.microsoft.com/office/drawing/2014/main" id="{00000000-0008-0000-0500-000064000000}"/>
              </a:ext>
            </a:extLst>
          </xdr:cNvPr>
          <xdr:cNvGrpSpPr/>
        </xdr:nvGrpSpPr>
        <xdr:grpSpPr>
          <a:xfrm>
            <a:off x="791596" y="85296663"/>
            <a:ext cx="4596832" cy="4445165"/>
            <a:chOff x="791596" y="94349895"/>
            <a:chExt cx="4580023" cy="4501195"/>
          </a:xfrm>
        </xdr:grpSpPr>
        <xdr:grpSp>
          <xdr:nvGrpSpPr>
            <xdr:cNvPr id="77" name="Grupo 76">
              <a:extLst>
                <a:ext uri="{FF2B5EF4-FFF2-40B4-BE49-F238E27FC236}">
                  <a16:creationId xmlns:a16="http://schemas.microsoft.com/office/drawing/2014/main" id="{00000000-0008-0000-0500-00004D000000}"/>
                </a:ext>
              </a:extLst>
            </xdr:cNvPr>
            <xdr:cNvGrpSpPr/>
          </xdr:nvGrpSpPr>
          <xdr:grpSpPr>
            <a:xfrm>
              <a:off x="791596" y="94349895"/>
              <a:ext cx="4580023" cy="4501195"/>
              <a:chOff x="791596" y="90335388"/>
              <a:chExt cx="4565082" cy="4445165"/>
            </a:xfrm>
          </xdr:grpSpPr>
          <xdr:sp macro="" textlink="">
            <xdr:nvSpPr>
              <xdr:cNvPr id="52" name="CuadroTexto 51">
                <a:extLst>
                  <a:ext uri="{FF2B5EF4-FFF2-40B4-BE49-F238E27FC236}">
                    <a16:creationId xmlns:a16="http://schemas.microsoft.com/office/drawing/2014/main" id="{00000000-0008-0000-0500-000034000000}"/>
                  </a:ext>
                </a:extLst>
              </xdr:cNvPr>
              <xdr:cNvSpPr txBox="1"/>
            </xdr:nvSpPr>
            <xdr:spPr>
              <a:xfrm>
                <a:off x="1010443" y="91685494"/>
                <a:ext cx="1059657" cy="5834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SARDINEL</a:t>
                </a:r>
              </a:p>
            </xdr:txBody>
          </xdr:sp>
          <xdr:grpSp>
            <xdr:nvGrpSpPr>
              <xdr:cNvPr id="59" name="Grupo 58">
                <a:extLst>
                  <a:ext uri="{FF2B5EF4-FFF2-40B4-BE49-F238E27FC236}">
                    <a16:creationId xmlns:a16="http://schemas.microsoft.com/office/drawing/2014/main" id="{00000000-0008-0000-0500-00003B000000}"/>
                  </a:ext>
                </a:extLst>
              </xdr:cNvPr>
              <xdr:cNvGrpSpPr/>
            </xdr:nvGrpSpPr>
            <xdr:grpSpPr>
              <a:xfrm>
                <a:off x="1211035" y="90335388"/>
                <a:ext cx="4145643" cy="4445165"/>
                <a:chOff x="1279071" y="93580692"/>
                <a:chExt cx="3211286" cy="4445165"/>
              </a:xfrm>
            </xdr:grpSpPr>
            <xdr:pic>
              <xdr:nvPicPr>
                <xdr:cNvPr id="48" name="Imagen 47">
                  <a:extLst>
                    <a:ext uri="{FF2B5EF4-FFF2-40B4-BE49-F238E27FC236}">
                      <a16:creationId xmlns:a16="http://schemas.microsoft.com/office/drawing/2014/main" id="{00000000-0008-0000-0500-000030000000}"/>
                    </a:ext>
                  </a:extLst>
                </xdr:cNvPr>
                <xdr:cNvPicPr>
                  <a:picLocks noChangeAspect="1"/>
                </xdr:cNvPicPr>
              </xdr:nvPicPr>
              <xdr:blipFill>
                <a:blip xmlns:r="http://schemas.openxmlformats.org/officeDocument/2006/relationships" r:embed="rId40"/>
                <a:stretch>
                  <a:fillRect/>
                </a:stretch>
              </xdr:blipFill>
              <xdr:spPr>
                <a:xfrm>
                  <a:off x="1959429" y="94719322"/>
                  <a:ext cx="1273482" cy="1812905"/>
                </a:xfrm>
                <a:prstGeom prst="rect">
                  <a:avLst/>
                </a:prstGeom>
              </xdr:spPr>
            </xdr:pic>
            <xdr:pic>
              <xdr:nvPicPr>
                <xdr:cNvPr id="49" name="Imagen 48">
                  <a:extLst>
                    <a:ext uri="{FF2B5EF4-FFF2-40B4-BE49-F238E27FC236}">
                      <a16:creationId xmlns:a16="http://schemas.microsoft.com/office/drawing/2014/main" id="{00000000-0008-0000-0500-000031000000}"/>
                    </a:ext>
                  </a:extLst>
                </xdr:cNvPr>
                <xdr:cNvPicPr>
                  <a:picLocks noChangeAspect="1"/>
                </xdr:cNvPicPr>
              </xdr:nvPicPr>
              <xdr:blipFill rotWithShape="1">
                <a:blip xmlns:r="http://schemas.openxmlformats.org/officeDocument/2006/relationships" r:embed="rId41"/>
                <a:srcRect b="15133"/>
                <a:stretch/>
              </xdr:blipFill>
              <xdr:spPr>
                <a:xfrm>
                  <a:off x="2013857" y="96643308"/>
                  <a:ext cx="2476500" cy="1382549"/>
                </a:xfrm>
                <a:prstGeom prst="rect">
                  <a:avLst/>
                </a:prstGeom>
              </xdr:spPr>
            </xdr:pic>
            <xdr:pic>
              <xdr:nvPicPr>
                <xdr:cNvPr id="50" name="Imagen 49">
                  <a:extLst>
                    <a:ext uri="{FF2B5EF4-FFF2-40B4-BE49-F238E27FC236}">
                      <a16:creationId xmlns:a16="http://schemas.microsoft.com/office/drawing/2014/main" id="{00000000-0008-0000-0500-000032000000}"/>
                    </a:ext>
                  </a:extLst>
                </xdr:cNvPr>
                <xdr:cNvPicPr>
                  <a:picLocks noChangeAspect="1"/>
                </xdr:cNvPicPr>
              </xdr:nvPicPr>
              <xdr:blipFill>
                <a:blip xmlns:r="http://schemas.openxmlformats.org/officeDocument/2006/relationships" r:embed="rId42"/>
                <a:stretch>
                  <a:fillRect/>
                </a:stretch>
              </xdr:blipFill>
              <xdr:spPr>
                <a:xfrm>
                  <a:off x="2041072" y="93580692"/>
                  <a:ext cx="2217963" cy="904778"/>
                </a:xfrm>
                <a:prstGeom prst="rect">
                  <a:avLst/>
                </a:prstGeom>
              </xdr:spPr>
            </xdr:pic>
            <xdr:sp macro="" textlink="">
              <xdr:nvSpPr>
                <xdr:cNvPr id="51" name="Forma libre 50">
                  <a:extLst>
                    <a:ext uri="{FF2B5EF4-FFF2-40B4-BE49-F238E27FC236}">
                      <a16:creationId xmlns:a16="http://schemas.microsoft.com/office/drawing/2014/main" id="{00000000-0008-0000-0500-000033000000}"/>
                    </a:ext>
                  </a:extLst>
                </xdr:cNvPr>
                <xdr:cNvSpPr/>
              </xdr:nvSpPr>
              <xdr:spPr bwMode="auto">
                <a:xfrm>
                  <a:off x="1279071" y="96243321"/>
                  <a:ext cx="1551215" cy="816429"/>
                </a:xfrm>
                <a:custGeom>
                  <a:avLst/>
                  <a:gdLst>
                    <a:gd name="connsiteX0" fmla="*/ 0 w 1551215"/>
                    <a:gd name="connsiteY0" fmla="*/ 530679 h 816429"/>
                    <a:gd name="connsiteX1" fmla="*/ 653143 w 1551215"/>
                    <a:gd name="connsiteY1" fmla="*/ 421822 h 816429"/>
                    <a:gd name="connsiteX2" fmla="*/ 625929 w 1551215"/>
                    <a:gd name="connsiteY2" fmla="*/ 0 h 816429"/>
                    <a:gd name="connsiteX3" fmla="*/ 938893 w 1551215"/>
                    <a:gd name="connsiteY3" fmla="*/ 816429 h 816429"/>
                    <a:gd name="connsiteX4" fmla="*/ 938893 w 1551215"/>
                    <a:gd name="connsiteY4" fmla="*/ 285750 h 816429"/>
                    <a:gd name="connsiteX5" fmla="*/ 1551215 w 1551215"/>
                    <a:gd name="connsiteY5" fmla="*/ 163286 h 816429"/>
                    <a:gd name="connsiteX6" fmla="*/ 1551215 w 1551215"/>
                    <a:gd name="connsiteY6" fmla="*/ 163286 h 8164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551215" h="816429">
                      <a:moveTo>
                        <a:pt x="0" y="530679"/>
                      </a:moveTo>
                      <a:lnTo>
                        <a:pt x="653143" y="421822"/>
                      </a:lnTo>
                      <a:lnTo>
                        <a:pt x="625929" y="0"/>
                      </a:lnTo>
                      <a:lnTo>
                        <a:pt x="938893" y="816429"/>
                      </a:lnTo>
                      <a:lnTo>
                        <a:pt x="938893" y="285750"/>
                      </a:lnTo>
                      <a:lnTo>
                        <a:pt x="1551215" y="163286"/>
                      </a:lnTo>
                      <a:lnTo>
                        <a:pt x="1551215" y="163286"/>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124" name="Forma libre 123">
                  <a:extLst>
                    <a:ext uri="{FF2B5EF4-FFF2-40B4-BE49-F238E27FC236}">
                      <a16:creationId xmlns:a16="http://schemas.microsoft.com/office/drawing/2014/main" id="{00000000-0008-0000-0500-00007C000000}"/>
                    </a:ext>
                  </a:extLst>
                </xdr:cNvPr>
                <xdr:cNvSpPr/>
              </xdr:nvSpPr>
              <xdr:spPr bwMode="auto">
                <a:xfrm>
                  <a:off x="1445078" y="94300221"/>
                  <a:ext cx="1551215" cy="816429"/>
                </a:xfrm>
                <a:custGeom>
                  <a:avLst/>
                  <a:gdLst>
                    <a:gd name="connsiteX0" fmla="*/ 0 w 1551215"/>
                    <a:gd name="connsiteY0" fmla="*/ 530679 h 816429"/>
                    <a:gd name="connsiteX1" fmla="*/ 653143 w 1551215"/>
                    <a:gd name="connsiteY1" fmla="*/ 421822 h 816429"/>
                    <a:gd name="connsiteX2" fmla="*/ 625929 w 1551215"/>
                    <a:gd name="connsiteY2" fmla="*/ 0 h 816429"/>
                    <a:gd name="connsiteX3" fmla="*/ 938893 w 1551215"/>
                    <a:gd name="connsiteY3" fmla="*/ 816429 h 816429"/>
                    <a:gd name="connsiteX4" fmla="*/ 938893 w 1551215"/>
                    <a:gd name="connsiteY4" fmla="*/ 285750 h 816429"/>
                    <a:gd name="connsiteX5" fmla="*/ 1551215 w 1551215"/>
                    <a:gd name="connsiteY5" fmla="*/ 163286 h 816429"/>
                    <a:gd name="connsiteX6" fmla="*/ 1551215 w 1551215"/>
                    <a:gd name="connsiteY6" fmla="*/ 163286 h 8164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551215" h="816429">
                      <a:moveTo>
                        <a:pt x="0" y="530679"/>
                      </a:moveTo>
                      <a:lnTo>
                        <a:pt x="653143" y="421822"/>
                      </a:lnTo>
                      <a:lnTo>
                        <a:pt x="625929" y="0"/>
                      </a:lnTo>
                      <a:lnTo>
                        <a:pt x="938893" y="816429"/>
                      </a:lnTo>
                      <a:lnTo>
                        <a:pt x="938893" y="285750"/>
                      </a:lnTo>
                      <a:lnTo>
                        <a:pt x="1551215" y="163286"/>
                      </a:lnTo>
                      <a:lnTo>
                        <a:pt x="1551215" y="163286"/>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xnSp macro="">
            <xdr:nvCxnSpPr>
              <xdr:cNvPr id="53" name="Conector recto de flecha 52">
                <a:extLst>
                  <a:ext uri="{FF2B5EF4-FFF2-40B4-BE49-F238E27FC236}">
                    <a16:creationId xmlns:a16="http://schemas.microsoft.com/office/drawing/2014/main" id="{00000000-0008-0000-0500-000035000000}"/>
                  </a:ext>
                </a:extLst>
              </xdr:cNvPr>
              <xdr:cNvCxnSpPr/>
            </xdr:nvCxnSpPr>
            <xdr:spPr>
              <a:xfrm>
                <a:off x="791596" y="91995623"/>
                <a:ext cx="1285875" cy="0"/>
              </a:xfrm>
              <a:prstGeom prst="straightConnector1">
                <a:avLst/>
              </a:prstGeom>
              <a:ln>
                <a:tailEnd type="triangle"/>
              </a:ln>
            </xdr:spPr>
            <xdr:style>
              <a:lnRef idx="3">
                <a:schemeClr val="dk1"/>
              </a:lnRef>
              <a:fillRef idx="0">
                <a:schemeClr val="dk1"/>
              </a:fillRef>
              <a:effectRef idx="2">
                <a:schemeClr val="dk1"/>
              </a:effectRef>
              <a:fontRef idx="minor">
                <a:schemeClr val="tx1"/>
              </a:fontRef>
            </xdr:style>
          </xdr:cxnSp>
        </xdr:grpSp>
        <xdr:sp macro="" textlink="">
          <xdr:nvSpPr>
            <xdr:cNvPr id="138" name="CuadroTexto 137">
              <a:extLst>
                <a:ext uri="{FF2B5EF4-FFF2-40B4-BE49-F238E27FC236}">
                  <a16:creationId xmlns:a16="http://schemas.microsoft.com/office/drawing/2014/main" id="{00000000-0008-0000-0500-00008A000000}"/>
                </a:ext>
              </a:extLst>
            </xdr:cNvPr>
            <xdr:cNvSpPr txBox="1"/>
          </xdr:nvSpPr>
          <xdr:spPr>
            <a:xfrm>
              <a:off x="4018430" y="95055017"/>
              <a:ext cx="885265" cy="86733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rgbClr val="00B0F0"/>
                  </a:solidFill>
                </a:rPr>
                <a:t>ZONA 1 </a:t>
              </a:r>
            </a:p>
            <a:p>
              <a:r>
                <a:rPr lang="es-CO" sz="1600">
                  <a:solidFill>
                    <a:srgbClr val="00B0F0"/>
                  </a:solidFill>
                </a:rPr>
                <a:t>ZONA 2</a:t>
              </a:r>
            </a:p>
          </xdr:txBody>
        </xdr:sp>
      </xdr:grpSp>
    </xdr:grpSp>
    <xdr:clientData/>
  </xdr:twoCellAnchor>
  <xdr:twoCellAnchor>
    <xdr:from>
      <xdr:col>3</xdr:col>
      <xdr:colOff>889000</xdr:colOff>
      <xdr:row>11</xdr:row>
      <xdr:rowOff>777875</xdr:rowOff>
    </xdr:from>
    <xdr:to>
      <xdr:col>5</xdr:col>
      <xdr:colOff>609600</xdr:colOff>
      <xdr:row>14</xdr:row>
      <xdr:rowOff>38100</xdr:rowOff>
    </xdr:to>
    <xdr:cxnSp macro="">
      <xdr:nvCxnSpPr>
        <xdr:cNvPr id="21" name="Conector recto de flecha 20">
          <a:extLst>
            <a:ext uri="{FF2B5EF4-FFF2-40B4-BE49-F238E27FC236}">
              <a16:creationId xmlns:a16="http://schemas.microsoft.com/office/drawing/2014/main" id="{00000000-0008-0000-0500-000015000000}"/>
            </a:ext>
          </a:extLst>
        </xdr:cNvPr>
        <xdr:cNvCxnSpPr/>
      </xdr:nvCxnSpPr>
      <xdr:spPr bwMode="auto">
        <a:xfrm>
          <a:off x="4246563" y="4365625"/>
          <a:ext cx="2022475" cy="1895475"/>
        </a:xfrm>
        <a:prstGeom prst="straightConnector1">
          <a:avLst/>
        </a:prstGeom>
        <a:ln>
          <a:headEnd type="none" w="med" len="med"/>
          <a:tailEnd type="triangle"/>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1</xdr:col>
      <xdr:colOff>477918</xdr:colOff>
      <xdr:row>12</xdr:row>
      <xdr:rowOff>125944</xdr:rowOff>
    </xdr:from>
    <xdr:to>
      <xdr:col>2</xdr:col>
      <xdr:colOff>667534</xdr:colOff>
      <xdr:row>12</xdr:row>
      <xdr:rowOff>558737</xdr:rowOff>
    </xdr:to>
    <xdr:sp macro="" textlink="">
      <xdr:nvSpPr>
        <xdr:cNvPr id="149" name="CuadroTexto 148">
          <a:extLst>
            <a:ext uri="{FF2B5EF4-FFF2-40B4-BE49-F238E27FC236}">
              <a16:creationId xmlns:a16="http://schemas.microsoft.com/office/drawing/2014/main" id="{00000000-0008-0000-0500-000095000000}"/>
            </a:ext>
          </a:extLst>
        </xdr:cNvPr>
        <xdr:cNvSpPr txBox="1"/>
      </xdr:nvSpPr>
      <xdr:spPr>
        <a:xfrm rot="20126523">
          <a:off x="1525668" y="4840819"/>
          <a:ext cx="1642179" cy="4327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SARDINEL</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367393</xdr:colOff>
      <xdr:row>91</xdr:row>
      <xdr:rowOff>163289</xdr:rowOff>
    </xdr:from>
    <xdr:to>
      <xdr:col>4</xdr:col>
      <xdr:colOff>374197</xdr:colOff>
      <xdr:row>95</xdr:row>
      <xdr:rowOff>30850</xdr:rowOff>
    </xdr:to>
    <xdr:pic>
      <xdr:nvPicPr>
        <xdr:cNvPr id="47" name="Imagen 46">
          <a:extLst>
            <a:ext uri="{FF2B5EF4-FFF2-40B4-BE49-F238E27FC236}">
              <a16:creationId xmlns:a16="http://schemas.microsoft.com/office/drawing/2014/main" id="{00000000-0008-0000-0600-00002F000000}"/>
            </a:ext>
          </a:extLst>
        </xdr:cNvPr>
        <xdr:cNvPicPr>
          <a:picLocks noChangeAspect="1"/>
        </xdr:cNvPicPr>
      </xdr:nvPicPr>
      <xdr:blipFill rotWithShape="1">
        <a:blip xmlns:r="http://schemas.openxmlformats.org/officeDocument/2006/relationships" r:embed="rId1"/>
        <a:srcRect l="16439" t="46046" r="10971" b="12606"/>
        <a:stretch/>
      </xdr:blipFill>
      <xdr:spPr>
        <a:xfrm rot="5400000">
          <a:off x="2627764" y="32573918"/>
          <a:ext cx="1772561" cy="2102304"/>
        </a:xfrm>
        <a:prstGeom prst="rect">
          <a:avLst/>
        </a:prstGeom>
      </xdr:spPr>
    </xdr:pic>
    <xdr:clientData/>
  </xdr:twoCellAnchor>
  <xdr:twoCellAnchor editAs="oneCell">
    <xdr:from>
      <xdr:col>0</xdr:col>
      <xdr:colOff>367390</xdr:colOff>
      <xdr:row>45</xdr:row>
      <xdr:rowOff>47033</xdr:rowOff>
    </xdr:from>
    <xdr:to>
      <xdr:col>2</xdr:col>
      <xdr:colOff>114299</xdr:colOff>
      <xdr:row>60</xdr:row>
      <xdr:rowOff>85614</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a:stretch>
          <a:fillRect/>
        </a:stretch>
      </xdr:blipFill>
      <xdr:spPr>
        <a:xfrm rot="5400000">
          <a:off x="-2150170" y="20738293"/>
          <a:ext cx="6877530" cy="1842409"/>
        </a:xfrm>
        <a:prstGeom prst="rect">
          <a:avLst/>
        </a:prstGeom>
      </xdr:spPr>
    </xdr:pic>
    <xdr:clientData/>
  </xdr:twoCellAnchor>
  <xdr:twoCellAnchor>
    <xdr:from>
      <xdr:col>0</xdr:col>
      <xdr:colOff>926786</xdr:colOff>
      <xdr:row>0</xdr:row>
      <xdr:rowOff>23813</xdr:rowOff>
    </xdr:from>
    <xdr:to>
      <xdr:col>1</xdr:col>
      <xdr:colOff>1000126</xdr:colOff>
      <xdr:row>5</xdr:row>
      <xdr:rowOff>142875</xdr:rowOff>
    </xdr:to>
    <xdr:pic>
      <xdr:nvPicPr>
        <xdr:cNvPr id="2" name="0 Imagen" descr="escudo sabanalarga.jpg">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23813"/>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926786</xdr:colOff>
      <xdr:row>35</xdr:row>
      <xdr:rowOff>23813</xdr:rowOff>
    </xdr:from>
    <xdr:to>
      <xdr:col>1</xdr:col>
      <xdr:colOff>1000126</xdr:colOff>
      <xdr:row>40</xdr:row>
      <xdr:rowOff>142875</xdr:rowOff>
    </xdr:to>
    <xdr:pic>
      <xdr:nvPicPr>
        <xdr:cNvPr id="21" name="0 Imagen" descr="escudo sabanalarga.jpg">
          <a:extLst>
            <a:ext uri="{FF2B5EF4-FFF2-40B4-BE49-F238E27FC236}">
              <a16:creationId xmlns:a16="http://schemas.microsoft.com/office/drawing/2014/main" id="{00000000-0008-0000-0600-00001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6786" y="16502063"/>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70</xdr:row>
      <xdr:rowOff>19050</xdr:rowOff>
    </xdr:from>
    <xdr:to>
      <xdr:col>1</xdr:col>
      <xdr:colOff>1025840</xdr:colOff>
      <xdr:row>75</xdr:row>
      <xdr:rowOff>138112</xdr:rowOff>
    </xdr:to>
    <xdr:pic>
      <xdr:nvPicPr>
        <xdr:cNvPr id="22" name="0 Imagen" descr="escudo sabanalarga.jpg">
          <a:extLst>
            <a:ext uri="{FF2B5EF4-FFF2-40B4-BE49-F238E27FC236}">
              <a16:creationId xmlns:a16="http://schemas.microsoft.com/office/drawing/2014/main" id="{00000000-0008-0000-0600-00001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32080200"/>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141</xdr:row>
      <xdr:rowOff>19050</xdr:rowOff>
    </xdr:from>
    <xdr:to>
      <xdr:col>1</xdr:col>
      <xdr:colOff>1025840</xdr:colOff>
      <xdr:row>146</xdr:row>
      <xdr:rowOff>138112</xdr:rowOff>
    </xdr:to>
    <xdr:pic>
      <xdr:nvPicPr>
        <xdr:cNvPr id="23" name="0 Imagen" descr="escudo sabanalarga.jpg">
          <a:extLst>
            <a:ext uri="{FF2B5EF4-FFF2-40B4-BE49-F238E27FC236}">
              <a16:creationId xmlns:a16="http://schemas.microsoft.com/office/drawing/2014/main" id="{00000000-0008-0000-0600-00001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47291625"/>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176</xdr:row>
      <xdr:rowOff>19050</xdr:rowOff>
    </xdr:from>
    <xdr:to>
      <xdr:col>1</xdr:col>
      <xdr:colOff>1025840</xdr:colOff>
      <xdr:row>181</xdr:row>
      <xdr:rowOff>138112</xdr:rowOff>
    </xdr:to>
    <xdr:pic>
      <xdr:nvPicPr>
        <xdr:cNvPr id="24" name="0 Imagen" descr="escudo sabanalarga.jpg">
          <a:extLst>
            <a:ext uri="{FF2B5EF4-FFF2-40B4-BE49-F238E27FC236}">
              <a16:creationId xmlns:a16="http://schemas.microsoft.com/office/drawing/2014/main" id="{00000000-0008-0000-0600-00001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58493025"/>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211</xdr:row>
      <xdr:rowOff>19050</xdr:rowOff>
    </xdr:from>
    <xdr:to>
      <xdr:col>1</xdr:col>
      <xdr:colOff>1025840</xdr:colOff>
      <xdr:row>216</xdr:row>
      <xdr:rowOff>138112</xdr:rowOff>
    </xdr:to>
    <xdr:pic>
      <xdr:nvPicPr>
        <xdr:cNvPr id="25" name="0 Imagen" descr="escudo sabanalarga.jpg">
          <a:extLst>
            <a:ext uri="{FF2B5EF4-FFF2-40B4-BE49-F238E27FC236}">
              <a16:creationId xmlns:a16="http://schemas.microsoft.com/office/drawing/2014/main" id="{00000000-0008-0000-0600-00001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69418200"/>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246</xdr:row>
      <xdr:rowOff>19050</xdr:rowOff>
    </xdr:from>
    <xdr:to>
      <xdr:col>1</xdr:col>
      <xdr:colOff>1025840</xdr:colOff>
      <xdr:row>251</xdr:row>
      <xdr:rowOff>138112</xdr:rowOff>
    </xdr:to>
    <xdr:pic>
      <xdr:nvPicPr>
        <xdr:cNvPr id="26" name="0 Imagen" descr="escudo sabanalarga.jpg">
          <a:extLst>
            <a:ext uri="{FF2B5EF4-FFF2-40B4-BE49-F238E27FC236}">
              <a16:creationId xmlns:a16="http://schemas.microsoft.com/office/drawing/2014/main" id="{00000000-0008-0000-0600-00001A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80343375"/>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281</xdr:row>
      <xdr:rowOff>19050</xdr:rowOff>
    </xdr:from>
    <xdr:to>
      <xdr:col>1</xdr:col>
      <xdr:colOff>1025840</xdr:colOff>
      <xdr:row>286</xdr:row>
      <xdr:rowOff>138112</xdr:rowOff>
    </xdr:to>
    <xdr:pic>
      <xdr:nvPicPr>
        <xdr:cNvPr id="27" name="0 Imagen" descr="escudo sabanalarga.jpg">
          <a:extLst>
            <a:ext uri="{FF2B5EF4-FFF2-40B4-BE49-F238E27FC236}">
              <a16:creationId xmlns:a16="http://schemas.microsoft.com/office/drawing/2014/main" id="{00000000-0008-0000-0600-00001B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91268550"/>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952500</xdr:colOff>
      <xdr:row>316</xdr:row>
      <xdr:rowOff>19050</xdr:rowOff>
    </xdr:from>
    <xdr:to>
      <xdr:col>1</xdr:col>
      <xdr:colOff>1025840</xdr:colOff>
      <xdr:row>321</xdr:row>
      <xdr:rowOff>138112</xdr:rowOff>
    </xdr:to>
    <xdr:pic>
      <xdr:nvPicPr>
        <xdr:cNvPr id="28" name="0 Imagen" descr="escudo sabanalarga.jpg">
          <a:extLst>
            <a:ext uri="{FF2B5EF4-FFF2-40B4-BE49-F238E27FC236}">
              <a16:creationId xmlns:a16="http://schemas.microsoft.com/office/drawing/2014/main" id="{00000000-0008-0000-0600-00001C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102193725"/>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1869281</xdr:colOff>
      <xdr:row>351</xdr:row>
      <xdr:rowOff>0</xdr:rowOff>
    </xdr:from>
    <xdr:ext cx="184731" cy="264560"/>
    <xdr:sp macro="" textlink="">
      <xdr:nvSpPr>
        <xdr:cNvPr id="95" name="CuadroTexto 94">
          <a:extLst>
            <a:ext uri="{FF2B5EF4-FFF2-40B4-BE49-F238E27FC236}">
              <a16:creationId xmlns:a16="http://schemas.microsoft.com/office/drawing/2014/main" id="{00000000-0008-0000-0600-00005F000000}"/>
            </a:ext>
          </a:extLst>
        </xdr:cNvPr>
        <xdr:cNvSpPr txBox="1"/>
      </xdr:nvSpPr>
      <xdr:spPr>
        <a:xfrm>
          <a:off x="4469606" y="15070216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4</xdr:col>
      <xdr:colOff>1869281</xdr:colOff>
      <xdr:row>351</xdr:row>
      <xdr:rowOff>0</xdr:rowOff>
    </xdr:from>
    <xdr:ext cx="184731" cy="264560"/>
    <xdr:sp macro="" textlink="">
      <xdr:nvSpPr>
        <xdr:cNvPr id="96" name="CuadroTexto 95">
          <a:extLst>
            <a:ext uri="{FF2B5EF4-FFF2-40B4-BE49-F238E27FC236}">
              <a16:creationId xmlns:a16="http://schemas.microsoft.com/office/drawing/2014/main" id="{00000000-0008-0000-0600-000060000000}"/>
            </a:ext>
          </a:extLst>
        </xdr:cNvPr>
        <xdr:cNvSpPr txBox="1"/>
      </xdr:nvSpPr>
      <xdr:spPr>
        <a:xfrm>
          <a:off x="4469606" y="15117841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4</xdr:col>
      <xdr:colOff>1869281</xdr:colOff>
      <xdr:row>351</xdr:row>
      <xdr:rowOff>0</xdr:rowOff>
    </xdr:from>
    <xdr:ext cx="184731" cy="264560"/>
    <xdr:sp macro="" textlink="">
      <xdr:nvSpPr>
        <xdr:cNvPr id="97" name="CuadroTexto 96">
          <a:extLst>
            <a:ext uri="{FF2B5EF4-FFF2-40B4-BE49-F238E27FC236}">
              <a16:creationId xmlns:a16="http://schemas.microsoft.com/office/drawing/2014/main" id="{00000000-0008-0000-0600-000061000000}"/>
            </a:ext>
          </a:extLst>
        </xdr:cNvPr>
        <xdr:cNvSpPr txBox="1"/>
      </xdr:nvSpPr>
      <xdr:spPr>
        <a:xfrm>
          <a:off x="4469606" y="15165466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530679</xdr:colOff>
      <xdr:row>152</xdr:row>
      <xdr:rowOff>438291</xdr:rowOff>
    </xdr:from>
    <xdr:to>
      <xdr:col>1</xdr:col>
      <xdr:colOff>832147</xdr:colOff>
      <xdr:row>158</xdr:row>
      <xdr:rowOff>347017</xdr:rowOff>
    </xdr:to>
    <xdr:pic>
      <xdr:nvPicPr>
        <xdr:cNvPr id="109" name="Imagen 108">
          <a:extLst>
            <a:ext uri="{FF2B5EF4-FFF2-40B4-BE49-F238E27FC236}">
              <a16:creationId xmlns:a16="http://schemas.microsoft.com/office/drawing/2014/main" id="{00000000-0008-0000-0600-00006D000000}"/>
            </a:ext>
          </a:extLst>
        </xdr:cNvPr>
        <xdr:cNvPicPr>
          <a:picLocks noChangeAspect="1"/>
        </xdr:cNvPicPr>
      </xdr:nvPicPr>
      <xdr:blipFill>
        <a:blip xmlns:r="http://schemas.openxmlformats.org/officeDocument/2006/relationships" r:embed="rId4"/>
        <a:stretch>
          <a:fillRect/>
        </a:stretch>
      </xdr:blipFill>
      <xdr:spPr>
        <a:xfrm rot="5400000">
          <a:off x="-177825" y="47696831"/>
          <a:ext cx="2766226" cy="1349218"/>
        </a:xfrm>
        <a:prstGeom prst="rect">
          <a:avLst/>
        </a:prstGeom>
        <a:ln>
          <a:solidFill>
            <a:sysClr val="windowText" lastClr="000000"/>
          </a:solidFill>
        </a:ln>
      </xdr:spPr>
    </xdr:pic>
    <xdr:clientData/>
  </xdr:twoCellAnchor>
  <xdr:twoCellAnchor editAs="oneCell">
    <xdr:from>
      <xdr:col>0</xdr:col>
      <xdr:colOff>916782</xdr:colOff>
      <xdr:row>186</xdr:row>
      <xdr:rowOff>178593</xdr:rowOff>
    </xdr:from>
    <xdr:to>
      <xdr:col>4</xdr:col>
      <xdr:colOff>297450</xdr:colOff>
      <xdr:row>192</xdr:row>
      <xdr:rowOff>345280</xdr:rowOff>
    </xdr:to>
    <xdr:pic>
      <xdr:nvPicPr>
        <xdr:cNvPr id="112" name="Imagen 111">
          <a:extLst>
            <a:ext uri="{FF2B5EF4-FFF2-40B4-BE49-F238E27FC236}">
              <a16:creationId xmlns:a16="http://schemas.microsoft.com/office/drawing/2014/main" id="{00000000-0008-0000-0600-000070000000}"/>
            </a:ext>
          </a:extLst>
        </xdr:cNvPr>
        <xdr:cNvPicPr>
          <a:picLocks noChangeAspect="1"/>
        </xdr:cNvPicPr>
      </xdr:nvPicPr>
      <xdr:blipFill>
        <a:blip xmlns:r="http://schemas.openxmlformats.org/officeDocument/2006/relationships" r:embed="rId5"/>
        <a:stretch>
          <a:fillRect/>
        </a:stretch>
      </xdr:blipFill>
      <xdr:spPr>
        <a:xfrm>
          <a:off x="916782" y="53042343"/>
          <a:ext cx="3571668" cy="3024187"/>
        </a:xfrm>
        <a:prstGeom prst="rect">
          <a:avLst/>
        </a:prstGeom>
      </xdr:spPr>
    </xdr:pic>
    <xdr:clientData/>
  </xdr:twoCellAnchor>
  <xdr:twoCellAnchor>
    <xdr:from>
      <xdr:col>0</xdr:col>
      <xdr:colOff>52388</xdr:colOff>
      <xdr:row>293</xdr:row>
      <xdr:rowOff>378619</xdr:rowOff>
    </xdr:from>
    <xdr:to>
      <xdr:col>4</xdr:col>
      <xdr:colOff>928145</xdr:colOff>
      <xdr:row>298</xdr:row>
      <xdr:rowOff>171450</xdr:rowOff>
    </xdr:to>
    <xdr:grpSp>
      <xdr:nvGrpSpPr>
        <xdr:cNvPr id="58" name="Grupo 57">
          <a:extLst>
            <a:ext uri="{FF2B5EF4-FFF2-40B4-BE49-F238E27FC236}">
              <a16:creationId xmlns:a16="http://schemas.microsoft.com/office/drawing/2014/main" id="{00000000-0008-0000-0600-00003A000000}"/>
            </a:ext>
          </a:extLst>
        </xdr:cNvPr>
        <xdr:cNvGrpSpPr/>
      </xdr:nvGrpSpPr>
      <xdr:grpSpPr>
        <a:xfrm>
          <a:off x="52388" y="96597448"/>
          <a:ext cx="5186500" cy="1697831"/>
          <a:chOff x="71438" y="99914869"/>
          <a:chExt cx="5066757" cy="1357311"/>
        </a:xfrm>
      </xdr:grpSpPr>
      <xdr:pic>
        <xdr:nvPicPr>
          <xdr:cNvPr id="115" name="Imagen 114">
            <a:extLst>
              <a:ext uri="{FF2B5EF4-FFF2-40B4-BE49-F238E27FC236}">
                <a16:creationId xmlns:a16="http://schemas.microsoft.com/office/drawing/2014/main" id="{00000000-0008-0000-0600-000073000000}"/>
              </a:ext>
            </a:extLst>
          </xdr:cNvPr>
          <xdr:cNvPicPr>
            <a:picLocks noChangeAspect="1"/>
          </xdr:cNvPicPr>
        </xdr:nvPicPr>
        <xdr:blipFill>
          <a:blip xmlns:r="http://schemas.openxmlformats.org/officeDocument/2006/relationships" r:embed="rId6"/>
          <a:stretch>
            <a:fillRect/>
          </a:stretch>
        </xdr:blipFill>
        <xdr:spPr>
          <a:xfrm>
            <a:off x="71438" y="99914869"/>
            <a:ext cx="5066757" cy="1357311"/>
          </a:xfrm>
          <a:prstGeom prst="rect">
            <a:avLst/>
          </a:prstGeom>
          <a:ln>
            <a:solidFill>
              <a:sysClr val="windowText" lastClr="000000"/>
            </a:solidFill>
          </a:ln>
        </xdr:spPr>
      </xdr:pic>
      <xdr:sp macro="" textlink="">
        <xdr:nvSpPr>
          <xdr:cNvPr id="116" name="Rectángulo redondeado 115">
            <a:extLst>
              <a:ext uri="{FF2B5EF4-FFF2-40B4-BE49-F238E27FC236}">
                <a16:creationId xmlns:a16="http://schemas.microsoft.com/office/drawing/2014/main" id="{00000000-0008-0000-0600-000074000000}"/>
              </a:ext>
            </a:extLst>
          </xdr:cNvPr>
          <xdr:cNvSpPr/>
        </xdr:nvSpPr>
        <xdr:spPr bwMode="auto">
          <a:xfrm>
            <a:off x="2843798" y="100248240"/>
            <a:ext cx="348868" cy="631031"/>
          </a:xfrm>
          <a:prstGeom prst="roundRect">
            <a:avLst/>
          </a:prstGeom>
          <a:no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pPr algn="l"/>
            <a:endParaRPr lang="es-CO" sz="1100"/>
          </a:p>
        </xdr:txBody>
      </xdr:sp>
      <xdr:sp macro="" textlink="">
        <xdr:nvSpPr>
          <xdr:cNvPr id="117" name="Rectángulo redondeado 116">
            <a:extLst>
              <a:ext uri="{FF2B5EF4-FFF2-40B4-BE49-F238E27FC236}">
                <a16:creationId xmlns:a16="http://schemas.microsoft.com/office/drawing/2014/main" id="{00000000-0008-0000-0600-000075000000}"/>
              </a:ext>
            </a:extLst>
          </xdr:cNvPr>
          <xdr:cNvSpPr/>
        </xdr:nvSpPr>
        <xdr:spPr bwMode="auto">
          <a:xfrm>
            <a:off x="283369" y="100222050"/>
            <a:ext cx="228600" cy="631031"/>
          </a:xfrm>
          <a:prstGeom prst="roundRect">
            <a:avLst/>
          </a:prstGeom>
          <a:no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pPr algn="l"/>
            <a:endParaRPr lang="es-CO" sz="1100"/>
          </a:p>
        </xdr:txBody>
      </xdr:sp>
    </xdr:grpSp>
    <xdr:clientData/>
  </xdr:twoCellAnchor>
  <xdr:twoCellAnchor editAs="oneCell">
    <xdr:from>
      <xdr:col>1</xdr:col>
      <xdr:colOff>476251</xdr:colOff>
      <xdr:row>326</xdr:row>
      <xdr:rowOff>226218</xdr:rowOff>
    </xdr:from>
    <xdr:to>
      <xdr:col>2</xdr:col>
      <xdr:colOff>714378</xdr:colOff>
      <xdr:row>341</xdr:row>
      <xdr:rowOff>13659</xdr:rowOff>
    </xdr:to>
    <xdr:pic>
      <xdr:nvPicPr>
        <xdr:cNvPr id="118" name="Imagen 117">
          <a:extLst>
            <a:ext uri="{FF2B5EF4-FFF2-40B4-BE49-F238E27FC236}">
              <a16:creationId xmlns:a16="http://schemas.microsoft.com/office/drawing/2014/main" id="{00000000-0008-0000-0600-000076000000}"/>
            </a:ext>
          </a:extLst>
        </xdr:cNvPr>
        <xdr:cNvPicPr>
          <a:picLocks noChangeAspect="1"/>
        </xdr:cNvPicPr>
      </xdr:nvPicPr>
      <xdr:blipFill>
        <a:blip xmlns:r="http://schemas.openxmlformats.org/officeDocument/2006/relationships" r:embed="rId7"/>
        <a:stretch>
          <a:fillRect/>
        </a:stretch>
      </xdr:blipFill>
      <xdr:spPr>
        <a:xfrm rot="5400000">
          <a:off x="-1298656" y="103986661"/>
          <a:ext cx="6931191" cy="1285877"/>
        </a:xfrm>
        <a:prstGeom prst="rect">
          <a:avLst/>
        </a:prstGeom>
        <a:ln>
          <a:solidFill>
            <a:sysClr val="windowText" lastClr="000000"/>
          </a:solidFill>
        </a:ln>
      </xdr:spPr>
    </xdr:pic>
    <xdr:clientData/>
  </xdr:twoCellAnchor>
  <xdr:twoCellAnchor>
    <xdr:from>
      <xdr:col>1</xdr:col>
      <xdr:colOff>535781</xdr:colOff>
      <xdr:row>326</xdr:row>
      <xdr:rowOff>226219</xdr:rowOff>
    </xdr:from>
    <xdr:to>
      <xdr:col>3</xdr:col>
      <xdr:colOff>142875</xdr:colOff>
      <xdr:row>328</xdr:row>
      <xdr:rowOff>297656</xdr:rowOff>
    </xdr:to>
    <xdr:sp macro="" textlink="">
      <xdr:nvSpPr>
        <xdr:cNvPr id="119" name="Elipse 118">
          <a:extLst>
            <a:ext uri="{FF2B5EF4-FFF2-40B4-BE49-F238E27FC236}">
              <a16:creationId xmlns:a16="http://schemas.microsoft.com/office/drawing/2014/main" id="{00000000-0008-0000-0600-000077000000}"/>
            </a:ext>
          </a:extLst>
        </xdr:cNvPr>
        <xdr:cNvSpPr/>
      </xdr:nvSpPr>
      <xdr:spPr bwMode="auto">
        <a:xfrm>
          <a:off x="1297781" y="90630375"/>
          <a:ext cx="1131094" cy="1023937"/>
        </a:xfrm>
        <a:prstGeom prst="ellipse">
          <a:avLst/>
        </a:prstGeom>
        <a:no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clientData/>
  </xdr:twoCellAnchor>
  <xdr:twoCellAnchor>
    <xdr:from>
      <xdr:col>1</xdr:col>
      <xdr:colOff>497680</xdr:colOff>
      <xdr:row>338</xdr:row>
      <xdr:rowOff>354806</xdr:rowOff>
    </xdr:from>
    <xdr:to>
      <xdr:col>3</xdr:col>
      <xdr:colOff>104774</xdr:colOff>
      <xdr:row>340</xdr:row>
      <xdr:rowOff>426243</xdr:rowOff>
    </xdr:to>
    <xdr:sp macro="" textlink="">
      <xdr:nvSpPr>
        <xdr:cNvPr id="120" name="Elipse 119">
          <a:extLst>
            <a:ext uri="{FF2B5EF4-FFF2-40B4-BE49-F238E27FC236}">
              <a16:creationId xmlns:a16="http://schemas.microsoft.com/office/drawing/2014/main" id="{00000000-0008-0000-0600-000078000000}"/>
            </a:ext>
          </a:extLst>
        </xdr:cNvPr>
        <xdr:cNvSpPr/>
      </xdr:nvSpPr>
      <xdr:spPr bwMode="auto">
        <a:xfrm>
          <a:off x="1259680" y="96473962"/>
          <a:ext cx="1131094" cy="1023937"/>
        </a:xfrm>
        <a:prstGeom prst="ellipse">
          <a:avLst/>
        </a:prstGeom>
        <a:no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clientData/>
  </xdr:twoCellAnchor>
  <xdr:twoCellAnchor>
    <xdr:from>
      <xdr:col>0</xdr:col>
      <xdr:colOff>952500</xdr:colOff>
      <xdr:row>106</xdr:row>
      <xdr:rowOff>19050</xdr:rowOff>
    </xdr:from>
    <xdr:to>
      <xdr:col>1</xdr:col>
      <xdr:colOff>1025840</xdr:colOff>
      <xdr:row>111</xdr:row>
      <xdr:rowOff>138112</xdr:rowOff>
    </xdr:to>
    <xdr:pic>
      <xdr:nvPicPr>
        <xdr:cNvPr id="38" name="0 Imagen" descr="escudo sabanalarga.jpg">
          <a:extLst>
            <a:ext uri="{FF2B5EF4-FFF2-40B4-BE49-F238E27FC236}">
              <a16:creationId xmlns:a16="http://schemas.microsoft.com/office/drawing/2014/main" id="{00000000-0008-0000-0600-00002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58493025"/>
          <a:ext cx="1121090" cy="9477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166688</xdr:colOff>
      <xdr:row>17</xdr:row>
      <xdr:rowOff>32546</xdr:rowOff>
    </xdr:from>
    <xdr:to>
      <xdr:col>10</xdr:col>
      <xdr:colOff>620825</xdr:colOff>
      <xdr:row>20</xdr:row>
      <xdr:rowOff>129949</xdr:rowOff>
    </xdr:to>
    <xdr:grpSp>
      <xdr:nvGrpSpPr>
        <xdr:cNvPr id="19" name="Grupo 18">
          <a:extLst>
            <a:ext uri="{FF2B5EF4-FFF2-40B4-BE49-F238E27FC236}">
              <a16:creationId xmlns:a16="http://schemas.microsoft.com/office/drawing/2014/main" id="{00000000-0008-0000-0600-000013000000}"/>
            </a:ext>
          </a:extLst>
        </xdr:cNvPr>
        <xdr:cNvGrpSpPr/>
      </xdr:nvGrpSpPr>
      <xdr:grpSpPr>
        <a:xfrm>
          <a:off x="5555117" y="7859375"/>
          <a:ext cx="5189422" cy="2122145"/>
          <a:chOff x="0" y="6488907"/>
          <a:chExt cx="5012530" cy="2369344"/>
        </a:xfrm>
      </xdr:grpSpPr>
      <xdr:pic>
        <xdr:nvPicPr>
          <xdr:cNvPr id="98" name="Imagen 97">
            <a:extLst>
              <a:ext uri="{FF2B5EF4-FFF2-40B4-BE49-F238E27FC236}">
                <a16:creationId xmlns:a16="http://schemas.microsoft.com/office/drawing/2014/main" id="{00000000-0008-0000-0600-000062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6747" t="41894" r="1674" b="1"/>
          <a:stretch/>
        </xdr:blipFill>
        <xdr:spPr>
          <a:xfrm>
            <a:off x="3532188" y="6514619"/>
            <a:ext cx="1438731" cy="1407005"/>
          </a:xfrm>
          <a:prstGeom prst="rect">
            <a:avLst/>
          </a:prstGeom>
        </xdr:spPr>
      </xdr:pic>
      <xdr:pic>
        <xdr:nvPicPr>
          <xdr:cNvPr id="99" name="Imagen 98">
            <a:extLst>
              <a:ext uri="{FF2B5EF4-FFF2-40B4-BE49-F238E27FC236}">
                <a16:creationId xmlns:a16="http://schemas.microsoft.com/office/drawing/2014/main" id="{00000000-0008-0000-0600-000063000000}"/>
              </a:ext>
            </a:extLst>
          </xdr:cNvPr>
          <xdr:cNvPicPr>
            <a:picLocks noChangeAspect="1"/>
          </xdr:cNvPicPr>
        </xdr:nvPicPr>
        <xdr:blipFill>
          <a:blip xmlns:r="http://schemas.openxmlformats.org/officeDocument/2006/relationships" r:embed="rId9"/>
          <a:stretch>
            <a:fillRect/>
          </a:stretch>
        </xdr:blipFill>
        <xdr:spPr>
          <a:xfrm>
            <a:off x="0" y="7633597"/>
            <a:ext cx="2886169" cy="1217708"/>
          </a:xfrm>
          <a:prstGeom prst="rect">
            <a:avLst/>
          </a:prstGeom>
        </xdr:spPr>
      </xdr:pic>
      <xdr:cxnSp macro="">
        <xdr:nvCxnSpPr>
          <xdr:cNvPr id="100" name="Conector recto de flecha 99">
            <a:extLst>
              <a:ext uri="{FF2B5EF4-FFF2-40B4-BE49-F238E27FC236}">
                <a16:creationId xmlns:a16="http://schemas.microsoft.com/office/drawing/2014/main" id="{00000000-0008-0000-0600-000064000000}"/>
              </a:ext>
            </a:extLst>
          </xdr:cNvPr>
          <xdr:cNvCxnSpPr/>
        </xdr:nvCxnSpPr>
        <xdr:spPr>
          <a:xfrm flipV="1">
            <a:off x="2127250" y="7387478"/>
            <a:ext cx="1766794" cy="83577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39" name="Rectángulo 38">
            <a:extLst>
              <a:ext uri="{FF2B5EF4-FFF2-40B4-BE49-F238E27FC236}">
                <a16:creationId xmlns:a16="http://schemas.microsoft.com/office/drawing/2014/main" id="{00000000-0008-0000-0600-000027000000}"/>
              </a:ext>
            </a:extLst>
          </xdr:cNvPr>
          <xdr:cNvSpPr/>
        </xdr:nvSpPr>
        <xdr:spPr bwMode="auto">
          <a:xfrm>
            <a:off x="35719" y="6488907"/>
            <a:ext cx="4976811" cy="2369344"/>
          </a:xfrm>
          <a:prstGeom prst="rect">
            <a:avLst/>
          </a:pr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editAs="oneCell">
    <xdr:from>
      <xdr:col>2</xdr:col>
      <xdr:colOff>869156</xdr:colOff>
      <xdr:row>45</xdr:row>
      <xdr:rowOff>71437</xdr:rowOff>
    </xdr:from>
    <xdr:to>
      <xdr:col>4</xdr:col>
      <xdr:colOff>736080</xdr:colOff>
      <xdr:row>45</xdr:row>
      <xdr:rowOff>300069</xdr:rowOff>
    </xdr:to>
    <xdr:pic>
      <xdr:nvPicPr>
        <xdr:cNvPr id="6" name="Imagen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0"/>
        <a:stretch>
          <a:fillRect/>
        </a:stretch>
      </xdr:blipFill>
      <xdr:spPr>
        <a:xfrm>
          <a:off x="2964656" y="13037343"/>
          <a:ext cx="1962424" cy="228632"/>
        </a:xfrm>
        <a:prstGeom prst="rect">
          <a:avLst/>
        </a:prstGeom>
        <a:ln w="57150">
          <a:solidFill>
            <a:srgbClr val="FFC000"/>
          </a:solidFill>
        </a:ln>
      </xdr:spPr>
    </xdr:pic>
    <xdr:clientData/>
  </xdr:twoCellAnchor>
  <xdr:twoCellAnchor editAs="oneCell">
    <xdr:from>
      <xdr:col>2</xdr:col>
      <xdr:colOff>402704</xdr:colOff>
      <xdr:row>151</xdr:row>
      <xdr:rowOff>79942</xdr:rowOff>
    </xdr:from>
    <xdr:to>
      <xdr:col>3</xdr:col>
      <xdr:colOff>520408</xdr:colOff>
      <xdr:row>165</xdr:row>
      <xdr:rowOff>392495</xdr:rowOff>
    </xdr:to>
    <xdr:pic>
      <xdr:nvPicPr>
        <xdr:cNvPr id="43" name="Imagen 42">
          <a:extLst>
            <a:ext uri="{FF2B5EF4-FFF2-40B4-BE49-F238E27FC236}">
              <a16:creationId xmlns:a16="http://schemas.microsoft.com/office/drawing/2014/main" id="{00000000-0008-0000-0600-00002B000000}"/>
            </a:ext>
          </a:extLst>
        </xdr:cNvPr>
        <xdr:cNvPicPr>
          <a:picLocks noChangeAspect="1"/>
        </xdr:cNvPicPr>
      </xdr:nvPicPr>
      <xdr:blipFill>
        <a:blip xmlns:r="http://schemas.openxmlformats.org/officeDocument/2006/relationships" r:embed="rId11"/>
        <a:stretch>
          <a:fillRect/>
        </a:stretch>
      </xdr:blipFill>
      <xdr:spPr>
        <a:xfrm rot="5400000">
          <a:off x="-409096" y="49061028"/>
          <a:ext cx="6980053" cy="1165454"/>
        </a:xfrm>
        <a:prstGeom prst="rect">
          <a:avLst/>
        </a:prstGeom>
      </xdr:spPr>
    </xdr:pic>
    <xdr:clientData/>
  </xdr:twoCellAnchor>
  <xdr:twoCellAnchor editAs="oneCell">
    <xdr:from>
      <xdr:col>0</xdr:col>
      <xdr:colOff>357188</xdr:colOff>
      <xdr:row>151</xdr:row>
      <xdr:rowOff>348274</xdr:rowOff>
    </xdr:from>
    <xdr:to>
      <xdr:col>1</xdr:col>
      <xdr:colOff>1043230</xdr:colOff>
      <xdr:row>152</xdr:row>
      <xdr:rowOff>129235</xdr:rowOff>
    </xdr:to>
    <xdr:pic>
      <xdr:nvPicPr>
        <xdr:cNvPr id="44" name="Imagen 43">
          <a:extLst>
            <a:ext uri="{FF2B5EF4-FFF2-40B4-BE49-F238E27FC236}">
              <a16:creationId xmlns:a16="http://schemas.microsoft.com/office/drawing/2014/main" id="{00000000-0008-0000-0600-00002C000000}"/>
            </a:ext>
          </a:extLst>
        </xdr:cNvPr>
        <xdr:cNvPicPr>
          <a:picLocks noChangeAspect="1"/>
        </xdr:cNvPicPr>
      </xdr:nvPicPr>
      <xdr:blipFill>
        <a:blip xmlns:r="http://schemas.openxmlformats.org/officeDocument/2006/relationships" r:embed="rId12"/>
        <a:stretch>
          <a:fillRect/>
        </a:stretch>
      </xdr:blipFill>
      <xdr:spPr>
        <a:xfrm>
          <a:off x="357188" y="67975774"/>
          <a:ext cx="1733792" cy="257211"/>
        </a:xfrm>
        <a:prstGeom prst="rect">
          <a:avLst/>
        </a:prstGeom>
      </xdr:spPr>
    </xdr:pic>
    <xdr:clientData/>
  </xdr:twoCellAnchor>
  <xdr:twoCellAnchor>
    <xdr:from>
      <xdr:col>0</xdr:col>
      <xdr:colOff>178594</xdr:colOff>
      <xdr:row>256</xdr:row>
      <xdr:rowOff>252413</xdr:rowOff>
    </xdr:from>
    <xdr:to>
      <xdr:col>4</xdr:col>
      <xdr:colOff>821532</xdr:colOff>
      <xdr:row>264</xdr:row>
      <xdr:rowOff>235992</xdr:rowOff>
    </xdr:to>
    <xdr:grpSp>
      <xdr:nvGrpSpPr>
        <xdr:cNvPr id="57" name="Grupo 56">
          <a:extLst>
            <a:ext uri="{FF2B5EF4-FFF2-40B4-BE49-F238E27FC236}">
              <a16:creationId xmlns:a16="http://schemas.microsoft.com/office/drawing/2014/main" id="{00000000-0008-0000-0600-000039000000}"/>
            </a:ext>
          </a:extLst>
        </xdr:cNvPr>
        <xdr:cNvGrpSpPr/>
      </xdr:nvGrpSpPr>
      <xdr:grpSpPr>
        <a:xfrm>
          <a:off x="178594" y="84736442"/>
          <a:ext cx="4953681" cy="3815350"/>
          <a:chOff x="369094" y="89082563"/>
          <a:chExt cx="4833938" cy="3793579"/>
        </a:xfrm>
      </xdr:grpSpPr>
      <xdr:pic>
        <xdr:nvPicPr>
          <xdr:cNvPr id="114" name="Imagen 113">
            <a:extLst>
              <a:ext uri="{FF2B5EF4-FFF2-40B4-BE49-F238E27FC236}">
                <a16:creationId xmlns:a16="http://schemas.microsoft.com/office/drawing/2014/main" id="{00000000-0008-0000-0600-000072000000}"/>
              </a:ext>
            </a:extLst>
          </xdr:cNvPr>
          <xdr:cNvPicPr>
            <a:picLocks noChangeAspect="1"/>
          </xdr:cNvPicPr>
        </xdr:nvPicPr>
        <xdr:blipFill>
          <a:blip xmlns:r="http://schemas.openxmlformats.org/officeDocument/2006/relationships" r:embed="rId13"/>
          <a:stretch>
            <a:fillRect/>
          </a:stretch>
        </xdr:blipFill>
        <xdr:spPr>
          <a:xfrm>
            <a:off x="881063" y="89082563"/>
            <a:ext cx="3714750" cy="2164379"/>
          </a:xfrm>
          <a:prstGeom prst="rect">
            <a:avLst/>
          </a:prstGeom>
          <a:ln>
            <a:solidFill>
              <a:sysClr val="windowText" lastClr="000000"/>
            </a:solidFill>
          </a:ln>
        </xdr:spPr>
      </xdr:pic>
      <xdr:pic>
        <xdr:nvPicPr>
          <xdr:cNvPr id="13" name="Imagen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14"/>
          <a:stretch>
            <a:fillRect/>
          </a:stretch>
        </xdr:blipFill>
        <xdr:spPr>
          <a:xfrm>
            <a:off x="369094" y="91771073"/>
            <a:ext cx="4833938" cy="1105069"/>
          </a:xfrm>
          <a:prstGeom prst="rect">
            <a:avLst/>
          </a:prstGeom>
        </xdr:spPr>
      </xdr:pic>
      <xdr:cxnSp macro="">
        <xdr:nvCxnSpPr>
          <xdr:cNvPr id="15" name="Conector recto de flecha 14">
            <a:extLst>
              <a:ext uri="{FF2B5EF4-FFF2-40B4-BE49-F238E27FC236}">
                <a16:creationId xmlns:a16="http://schemas.microsoft.com/office/drawing/2014/main" id="{00000000-0008-0000-0600-00000F000000}"/>
              </a:ext>
            </a:extLst>
          </xdr:cNvPr>
          <xdr:cNvCxnSpPr/>
        </xdr:nvCxnSpPr>
        <xdr:spPr bwMode="auto">
          <a:xfrm flipH="1">
            <a:off x="857250" y="90832781"/>
            <a:ext cx="1178719" cy="1797844"/>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xnSp macro="">
        <xdr:nvCxnSpPr>
          <xdr:cNvPr id="17" name="Conector recto de flecha 16">
            <a:extLst>
              <a:ext uri="{FF2B5EF4-FFF2-40B4-BE49-F238E27FC236}">
                <a16:creationId xmlns:a16="http://schemas.microsoft.com/office/drawing/2014/main" id="{00000000-0008-0000-0600-000011000000}"/>
              </a:ext>
            </a:extLst>
          </xdr:cNvPr>
          <xdr:cNvCxnSpPr/>
        </xdr:nvCxnSpPr>
        <xdr:spPr bwMode="auto">
          <a:xfrm>
            <a:off x="2250281" y="90868500"/>
            <a:ext cx="2500313" cy="1702594"/>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grpSp>
    <xdr:clientData/>
  </xdr:twoCellAnchor>
  <xdr:twoCellAnchor>
    <xdr:from>
      <xdr:col>2</xdr:col>
      <xdr:colOff>380546</xdr:colOff>
      <xdr:row>45</xdr:row>
      <xdr:rowOff>452262</xdr:rowOff>
    </xdr:from>
    <xdr:to>
      <xdr:col>4</xdr:col>
      <xdr:colOff>419100</xdr:colOff>
      <xdr:row>60</xdr:row>
      <xdr:rowOff>76066</xdr:rowOff>
    </xdr:to>
    <xdr:grpSp>
      <xdr:nvGrpSpPr>
        <xdr:cNvPr id="59" name="Grupo 58">
          <a:extLst>
            <a:ext uri="{FF2B5EF4-FFF2-40B4-BE49-F238E27FC236}">
              <a16:creationId xmlns:a16="http://schemas.microsoft.com/office/drawing/2014/main" id="{00000000-0008-0000-0600-00003B000000}"/>
            </a:ext>
          </a:extLst>
        </xdr:cNvPr>
        <xdr:cNvGrpSpPr/>
      </xdr:nvGrpSpPr>
      <xdr:grpSpPr>
        <a:xfrm>
          <a:off x="2535917" y="16356291"/>
          <a:ext cx="2193926" cy="6514461"/>
          <a:chOff x="2152196" y="18625962"/>
          <a:chExt cx="2134054" cy="6462754"/>
        </a:xfrm>
      </xdr:grpSpPr>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rotWithShape="1">
          <a:blip xmlns:r="http://schemas.openxmlformats.org/officeDocument/2006/relationships" r:embed="rId15"/>
          <a:srcRect l="34370"/>
          <a:stretch/>
        </xdr:blipFill>
        <xdr:spPr>
          <a:xfrm rot="5400000">
            <a:off x="1742705" y="22587939"/>
            <a:ext cx="3058325" cy="1943229"/>
          </a:xfrm>
          <a:prstGeom prst="rect">
            <a:avLst/>
          </a:prstGeom>
        </xdr:spPr>
      </xdr:pic>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6"/>
          <a:stretch>
            <a:fillRect/>
          </a:stretch>
        </xdr:blipFill>
        <xdr:spPr>
          <a:xfrm rot="5400000">
            <a:off x="1835657" y="19299517"/>
            <a:ext cx="3124148" cy="1777038"/>
          </a:xfrm>
          <a:prstGeom prst="rect">
            <a:avLst/>
          </a:prstGeom>
        </xdr:spPr>
      </xdr:pic>
      <xdr:sp macro="" textlink="">
        <xdr:nvSpPr>
          <xdr:cNvPr id="8" name="Forma libre 7">
            <a:extLst>
              <a:ext uri="{FF2B5EF4-FFF2-40B4-BE49-F238E27FC236}">
                <a16:creationId xmlns:a16="http://schemas.microsoft.com/office/drawing/2014/main" id="{00000000-0008-0000-0600-000008000000}"/>
              </a:ext>
            </a:extLst>
          </xdr:cNvPr>
          <xdr:cNvSpPr/>
        </xdr:nvSpPr>
        <xdr:spPr bwMode="auto">
          <a:xfrm>
            <a:off x="2152196" y="21363064"/>
            <a:ext cx="2000250" cy="920750"/>
          </a:xfrm>
          <a:custGeom>
            <a:avLst/>
            <a:gdLst>
              <a:gd name="connsiteX0" fmla="*/ 0 w 2000250"/>
              <a:gd name="connsiteY0" fmla="*/ 698500 h 920750"/>
              <a:gd name="connsiteX1" fmla="*/ 677333 w 2000250"/>
              <a:gd name="connsiteY1" fmla="*/ 592667 h 920750"/>
              <a:gd name="connsiteX2" fmla="*/ 783167 w 2000250"/>
              <a:gd name="connsiteY2" fmla="*/ 0 h 920750"/>
              <a:gd name="connsiteX3" fmla="*/ 783167 w 2000250"/>
              <a:gd name="connsiteY3" fmla="*/ 179917 h 920750"/>
              <a:gd name="connsiteX4" fmla="*/ 1016000 w 2000250"/>
              <a:gd name="connsiteY4" fmla="*/ 920750 h 920750"/>
              <a:gd name="connsiteX5" fmla="*/ 1068917 w 2000250"/>
              <a:gd name="connsiteY5" fmla="*/ 476250 h 920750"/>
              <a:gd name="connsiteX6" fmla="*/ 2000250 w 2000250"/>
              <a:gd name="connsiteY6" fmla="*/ 349250 h 9207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000250" h="920750">
                <a:moveTo>
                  <a:pt x="0" y="698500"/>
                </a:moveTo>
                <a:lnTo>
                  <a:pt x="677333" y="592667"/>
                </a:lnTo>
                <a:lnTo>
                  <a:pt x="783167" y="0"/>
                </a:lnTo>
                <a:lnTo>
                  <a:pt x="783167" y="179917"/>
                </a:lnTo>
                <a:lnTo>
                  <a:pt x="1016000" y="920750"/>
                </a:lnTo>
                <a:lnTo>
                  <a:pt x="1068917" y="476250"/>
                </a:lnTo>
                <a:lnTo>
                  <a:pt x="2000250" y="349250"/>
                </a:lnTo>
              </a:path>
            </a:pathLst>
          </a:custGeom>
          <a:no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264583</xdr:colOff>
      <xdr:row>45</xdr:row>
      <xdr:rowOff>21168</xdr:rowOff>
    </xdr:from>
    <xdr:to>
      <xdr:col>1</xdr:col>
      <xdr:colOff>571499</xdr:colOff>
      <xdr:row>49</xdr:row>
      <xdr:rowOff>391584</xdr:rowOff>
    </xdr:to>
    <xdr:sp macro="" textlink="">
      <xdr:nvSpPr>
        <xdr:cNvPr id="9" name="Rectángulo 8">
          <a:extLst>
            <a:ext uri="{FF2B5EF4-FFF2-40B4-BE49-F238E27FC236}">
              <a16:creationId xmlns:a16="http://schemas.microsoft.com/office/drawing/2014/main" id="{00000000-0008-0000-0600-000009000000}"/>
            </a:ext>
          </a:extLst>
        </xdr:cNvPr>
        <xdr:cNvSpPr/>
      </xdr:nvSpPr>
      <xdr:spPr bwMode="auto">
        <a:xfrm rot="10800000">
          <a:off x="264583" y="13015989"/>
          <a:ext cx="1354666" cy="2275416"/>
        </a:xfrm>
        <a:prstGeom prst="rect">
          <a:avLst/>
        </a:prstGeom>
        <a:no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clientData/>
  </xdr:twoCellAnchor>
  <xdr:twoCellAnchor>
    <xdr:from>
      <xdr:col>0</xdr:col>
      <xdr:colOff>364067</xdr:colOff>
      <xdr:row>54</xdr:row>
      <xdr:rowOff>412448</xdr:rowOff>
    </xdr:from>
    <xdr:to>
      <xdr:col>1</xdr:col>
      <xdr:colOff>670983</xdr:colOff>
      <xdr:row>60</xdr:row>
      <xdr:rowOff>129721</xdr:rowOff>
    </xdr:to>
    <xdr:sp macro="" textlink="">
      <xdr:nvSpPr>
        <xdr:cNvPr id="45" name="Rectángulo 44">
          <a:extLst>
            <a:ext uri="{FF2B5EF4-FFF2-40B4-BE49-F238E27FC236}">
              <a16:creationId xmlns:a16="http://schemas.microsoft.com/office/drawing/2014/main" id="{00000000-0008-0000-0600-00002D000000}"/>
            </a:ext>
          </a:extLst>
        </xdr:cNvPr>
        <xdr:cNvSpPr/>
      </xdr:nvSpPr>
      <xdr:spPr bwMode="auto">
        <a:xfrm rot="10800000">
          <a:off x="364067" y="17693519"/>
          <a:ext cx="1354666" cy="2275416"/>
        </a:xfrm>
        <a:prstGeom prst="rect">
          <a:avLst/>
        </a:prstGeom>
        <a:no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endParaRPr lang="es-CO" sz="1100"/>
        </a:p>
      </xdr:txBody>
    </xdr:sp>
    <xdr:clientData/>
  </xdr:twoCellAnchor>
  <xdr:twoCellAnchor>
    <xdr:from>
      <xdr:col>0</xdr:col>
      <xdr:colOff>952500</xdr:colOff>
      <xdr:row>47</xdr:row>
      <xdr:rowOff>353786</xdr:rowOff>
    </xdr:from>
    <xdr:to>
      <xdr:col>2</xdr:col>
      <xdr:colOff>737562</xdr:colOff>
      <xdr:row>49</xdr:row>
      <xdr:rowOff>109336</xdr:rowOff>
    </xdr:to>
    <xdr:cxnSp macro="">
      <xdr:nvCxnSpPr>
        <xdr:cNvPr id="16" name="Conector recto de flecha 15">
          <a:extLst>
            <a:ext uri="{FF2B5EF4-FFF2-40B4-BE49-F238E27FC236}">
              <a16:creationId xmlns:a16="http://schemas.microsoft.com/office/drawing/2014/main" id="{00000000-0008-0000-0600-000010000000}"/>
            </a:ext>
          </a:extLst>
        </xdr:cNvPr>
        <xdr:cNvCxnSpPr>
          <a:endCxn id="7" idx="2"/>
        </xdr:cNvCxnSpPr>
      </xdr:nvCxnSpPr>
      <xdr:spPr bwMode="auto">
        <a:xfrm>
          <a:off x="952500" y="19479986"/>
          <a:ext cx="1880562" cy="70805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xdr:col>
      <xdr:colOff>10583</xdr:colOff>
      <xdr:row>55</xdr:row>
      <xdr:rowOff>400050</xdr:rowOff>
    </xdr:from>
    <xdr:to>
      <xdr:col>2</xdr:col>
      <xdr:colOff>704850</xdr:colOff>
      <xdr:row>57</xdr:row>
      <xdr:rowOff>438453</xdr:rowOff>
    </xdr:to>
    <xdr:cxnSp macro="">
      <xdr:nvCxnSpPr>
        <xdr:cNvPr id="49" name="Conector recto de flecha 48">
          <a:extLst>
            <a:ext uri="{FF2B5EF4-FFF2-40B4-BE49-F238E27FC236}">
              <a16:creationId xmlns:a16="http://schemas.microsoft.com/office/drawing/2014/main" id="{00000000-0008-0000-0600-000031000000}"/>
            </a:ext>
          </a:extLst>
        </xdr:cNvPr>
        <xdr:cNvCxnSpPr/>
      </xdr:nvCxnSpPr>
      <xdr:spPr bwMode="auto">
        <a:xfrm flipV="1">
          <a:off x="1058333" y="23336250"/>
          <a:ext cx="1742017" cy="990903"/>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xdr:col>
      <xdr:colOff>301625</xdr:colOff>
      <xdr:row>153</xdr:row>
      <xdr:rowOff>68035</xdr:rowOff>
    </xdr:from>
    <xdr:to>
      <xdr:col>2</xdr:col>
      <xdr:colOff>680357</xdr:colOff>
      <xdr:row>153</xdr:row>
      <xdr:rowOff>333375</xdr:rowOff>
    </xdr:to>
    <xdr:cxnSp macro="">
      <xdr:nvCxnSpPr>
        <xdr:cNvPr id="30" name="Conector recto de flecha 29">
          <a:extLst>
            <a:ext uri="{FF2B5EF4-FFF2-40B4-BE49-F238E27FC236}">
              <a16:creationId xmlns:a16="http://schemas.microsoft.com/office/drawing/2014/main" id="{00000000-0008-0000-0600-00001E000000}"/>
            </a:ext>
          </a:extLst>
        </xdr:cNvPr>
        <xdr:cNvCxnSpPr/>
      </xdr:nvCxnSpPr>
      <xdr:spPr bwMode="auto">
        <a:xfrm flipV="1">
          <a:off x="1349375" y="46931035"/>
          <a:ext cx="1426482" cy="26534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xdr:col>
      <xdr:colOff>412750</xdr:colOff>
      <xdr:row>156</xdr:row>
      <xdr:rowOff>142875</xdr:rowOff>
    </xdr:from>
    <xdr:to>
      <xdr:col>2</xdr:col>
      <xdr:colOff>653143</xdr:colOff>
      <xdr:row>158</xdr:row>
      <xdr:rowOff>217714</xdr:rowOff>
    </xdr:to>
    <xdr:cxnSp macro="">
      <xdr:nvCxnSpPr>
        <xdr:cNvPr id="32" name="Conector recto de flecha 31">
          <a:extLst>
            <a:ext uri="{FF2B5EF4-FFF2-40B4-BE49-F238E27FC236}">
              <a16:creationId xmlns:a16="http://schemas.microsoft.com/office/drawing/2014/main" id="{00000000-0008-0000-0600-000020000000}"/>
            </a:ext>
          </a:extLst>
        </xdr:cNvPr>
        <xdr:cNvCxnSpPr/>
      </xdr:nvCxnSpPr>
      <xdr:spPr bwMode="auto">
        <a:xfrm>
          <a:off x="1460500" y="48434625"/>
          <a:ext cx="1288143" cy="1027339"/>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5</xdr:col>
      <xdr:colOff>569233</xdr:colOff>
      <xdr:row>13</xdr:row>
      <xdr:rowOff>90714</xdr:rowOff>
    </xdr:from>
    <xdr:to>
      <xdr:col>9</xdr:col>
      <xdr:colOff>281214</xdr:colOff>
      <xdr:row>16</xdr:row>
      <xdr:rowOff>586463</xdr:rowOff>
    </xdr:to>
    <xdr:grpSp>
      <xdr:nvGrpSpPr>
        <xdr:cNvPr id="14" name="Grupo 13">
          <a:extLst>
            <a:ext uri="{FF2B5EF4-FFF2-40B4-BE49-F238E27FC236}">
              <a16:creationId xmlns:a16="http://schemas.microsoft.com/office/drawing/2014/main" id="{00000000-0008-0000-0600-00000E000000}"/>
            </a:ext>
          </a:extLst>
        </xdr:cNvPr>
        <xdr:cNvGrpSpPr/>
      </xdr:nvGrpSpPr>
      <xdr:grpSpPr>
        <a:xfrm>
          <a:off x="5957662" y="4869543"/>
          <a:ext cx="3652609" cy="2781749"/>
          <a:chOff x="650876" y="3571875"/>
          <a:chExt cx="3508374" cy="2781749"/>
        </a:xfrm>
      </xdr:grpSpPr>
      <xdr:pic>
        <xdr:nvPicPr>
          <xdr:cNvPr id="35" name="Imagen 34">
            <a:extLst>
              <a:ext uri="{FF2B5EF4-FFF2-40B4-BE49-F238E27FC236}">
                <a16:creationId xmlns:a16="http://schemas.microsoft.com/office/drawing/2014/main" id="{00000000-0008-0000-0600-000023000000}"/>
              </a:ext>
            </a:extLst>
          </xdr:cNvPr>
          <xdr:cNvPicPr>
            <a:picLocks noChangeAspect="1"/>
          </xdr:cNvPicPr>
        </xdr:nvPicPr>
        <xdr:blipFill>
          <a:blip xmlns:r="http://schemas.openxmlformats.org/officeDocument/2006/relationships" r:embed="rId17"/>
          <a:stretch>
            <a:fillRect/>
          </a:stretch>
        </xdr:blipFill>
        <xdr:spPr>
          <a:xfrm>
            <a:off x="650876" y="3965094"/>
            <a:ext cx="3508374" cy="2388530"/>
          </a:xfrm>
          <a:prstGeom prst="rect">
            <a:avLst/>
          </a:prstGeom>
        </xdr:spPr>
      </xdr:pic>
      <xdr:pic>
        <xdr:nvPicPr>
          <xdr:cNvPr id="36" name="Imagen 35">
            <a:extLst>
              <a:ext uri="{FF2B5EF4-FFF2-40B4-BE49-F238E27FC236}">
                <a16:creationId xmlns:a16="http://schemas.microsoft.com/office/drawing/2014/main" id="{00000000-0008-0000-0600-000024000000}"/>
              </a:ext>
            </a:extLst>
          </xdr:cNvPr>
          <xdr:cNvPicPr>
            <a:picLocks noChangeAspect="1"/>
          </xdr:cNvPicPr>
        </xdr:nvPicPr>
        <xdr:blipFill>
          <a:blip xmlns:r="http://schemas.openxmlformats.org/officeDocument/2006/relationships" r:embed="rId18"/>
          <a:stretch>
            <a:fillRect/>
          </a:stretch>
        </xdr:blipFill>
        <xdr:spPr>
          <a:xfrm>
            <a:off x="1254124" y="3571875"/>
            <a:ext cx="2387851" cy="317533"/>
          </a:xfrm>
          <a:prstGeom prst="rect">
            <a:avLst/>
          </a:prstGeom>
          <a:ln w="28575">
            <a:solidFill>
              <a:srgbClr val="FFC000"/>
            </a:solidFill>
          </a:ln>
        </xdr:spPr>
      </xdr:pic>
    </xdr:grpSp>
    <xdr:clientData/>
  </xdr:twoCellAnchor>
  <xdr:twoCellAnchor>
    <xdr:from>
      <xdr:col>0</xdr:col>
      <xdr:colOff>242547</xdr:colOff>
      <xdr:row>10</xdr:row>
      <xdr:rowOff>91962</xdr:rowOff>
    </xdr:from>
    <xdr:to>
      <xdr:col>4</xdr:col>
      <xdr:colOff>612321</xdr:colOff>
      <xdr:row>22</xdr:row>
      <xdr:rowOff>404813</xdr:rowOff>
    </xdr:to>
    <xdr:grpSp>
      <xdr:nvGrpSpPr>
        <xdr:cNvPr id="41" name="Grupo 40">
          <a:extLst>
            <a:ext uri="{FF2B5EF4-FFF2-40B4-BE49-F238E27FC236}">
              <a16:creationId xmlns:a16="http://schemas.microsoft.com/office/drawing/2014/main" id="{00000000-0008-0000-0600-000029000000}"/>
            </a:ext>
          </a:extLst>
        </xdr:cNvPr>
        <xdr:cNvGrpSpPr/>
      </xdr:nvGrpSpPr>
      <xdr:grpSpPr>
        <a:xfrm>
          <a:off x="242547" y="2584791"/>
          <a:ext cx="4680517" cy="8650219"/>
          <a:chOff x="242547" y="2544650"/>
          <a:chExt cx="4560774" cy="8671038"/>
        </a:xfrm>
      </xdr:grpSpPr>
      <xdr:pic>
        <xdr:nvPicPr>
          <xdr:cNvPr id="37" name="Imagen 36">
            <a:extLst>
              <a:ext uri="{FF2B5EF4-FFF2-40B4-BE49-F238E27FC236}">
                <a16:creationId xmlns:a16="http://schemas.microsoft.com/office/drawing/2014/main" id="{00000000-0008-0000-0600-000025000000}"/>
              </a:ext>
            </a:extLst>
          </xdr:cNvPr>
          <xdr:cNvPicPr>
            <a:picLocks noChangeAspect="1"/>
          </xdr:cNvPicPr>
        </xdr:nvPicPr>
        <xdr:blipFill>
          <a:blip xmlns:r="http://schemas.openxmlformats.org/officeDocument/2006/relationships" r:embed="rId19"/>
          <a:stretch>
            <a:fillRect/>
          </a:stretch>
        </xdr:blipFill>
        <xdr:spPr>
          <a:xfrm rot="5400000">
            <a:off x="-3395586" y="6263397"/>
            <a:ext cx="8510541" cy="1138128"/>
          </a:xfrm>
          <a:prstGeom prst="rect">
            <a:avLst/>
          </a:prstGeom>
        </xdr:spPr>
      </xdr:pic>
      <xdr:grpSp>
        <xdr:nvGrpSpPr>
          <xdr:cNvPr id="18" name="Grupo 17">
            <a:extLst>
              <a:ext uri="{FF2B5EF4-FFF2-40B4-BE49-F238E27FC236}">
                <a16:creationId xmlns:a16="http://schemas.microsoft.com/office/drawing/2014/main" id="{00000000-0008-0000-0600-000012000000}"/>
              </a:ext>
            </a:extLst>
          </xdr:cNvPr>
          <xdr:cNvGrpSpPr/>
        </xdr:nvGrpSpPr>
        <xdr:grpSpPr>
          <a:xfrm>
            <a:off x="242547" y="2544650"/>
            <a:ext cx="4560774" cy="8671038"/>
            <a:chOff x="242547" y="2544650"/>
            <a:chExt cx="4560774" cy="8671038"/>
          </a:xfrm>
        </xdr:grpSpPr>
        <xdr:grpSp>
          <xdr:nvGrpSpPr>
            <xdr:cNvPr id="29" name="Grupo 28">
              <a:extLst>
                <a:ext uri="{FF2B5EF4-FFF2-40B4-BE49-F238E27FC236}">
                  <a16:creationId xmlns:a16="http://schemas.microsoft.com/office/drawing/2014/main" id="{00000000-0008-0000-0600-00001D000000}"/>
                </a:ext>
              </a:extLst>
            </xdr:cNvPr>
            <xdr:cNvGrpSpPr/>
          </xdr:nvGrpSpPr>
          <xdr:grpSpPr>
            <a:xfrm>
              <a:off x="242547" y="2544650"/>
              <a:ext cx="4560774" cy="8671038"/>
              <a:chOff x="711994" y="8990807"/>
              <a:chExt cx="4066382" cy="6979163"/>
            </a:xfrm>
          </xdr:grpSpPr>
          <xdr:sp macro="" textlink="">
            <xdr:nvSpPr>
              <xdr:cNvPr id="62" name="Rectángulo 61">
                <a:extLst>
                  <a:ext uri="{FF2B5EF4-FFF2-40B4-BE49-F238E27FC236}">
                    <a16:creationId xmlns:a16="http://schemas.microsoft.com/office/drawing/2014/main" id="{00000000-0008-0000-0600-00003E000000}"/>
                  </a:ext>
                </a:extLst>
              </xdr:cNvPr>
              <xdr:cNvSpPr/>
            </xdr:nvSpPr>
            <xdr:spPr bwMode="auto">
              <a:xfrm>
                <a:off x="711994" y="8990807"/>
                <a:ext cx="250831" cy="6979163"/>
              </a:xfrm>
              <a:prstGeom prst="rect">
                <a:avLst/>
              </a:prstGeom>
              <a:noFill/>
              <a:ln w="28575"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pic>
            <xdr:nvPicPr>
              <xdr:cNvPr id="40" name="Imagen 39">
                <a:extLst>
                  <a:ext uri="{FF2B5EF4-FFF2-40B4-BE49-F238E27FC236}">
                    <a16:creationId xmlns:a16="http://schemas.microsoft.com/office/drawing/2014/main" id="{00000000-0008-0000-0600-000028000000}"/>
                  </a:ext>
                </a:extLst>
              </xdr:cNvPr>
              <xdr:cNvPicPr>
                <a:picLocks noChangeAspect="1"/>
              </xdr:cNvPicPr>
            </xdr:nvPicPr>
            <xdr:blipFill>
              <a:blip xmlns:r="http://schemas.openxmlformats.org/officeDocument/2006/relationships" r:embed="rId20"/>
              <a:stretch>
                <a:fillRect/>
              </a:stretch>
            </xdr:blipFill>
            <xdr:spPr>
              <a:xfrm>
                <a:off x="1920876" y="9810750"/>
                <a:ext cx="2857500" cy="3420230"/>
              </a:xfrm>
              <a:prstGeom prst="rect">
                <a:avLst/>
              </a:prstGeom>
            </xdr:spPr>
          </xdr:pic>
        </xdr:grpSp>
        <xdr:cxnSp macro="">
          <xdr:nvCxnSpPr>
            <xdr:cNvPr id="42" name="Conector recto de flecha 41">
              <a:extLst>
                <a:ext uri="{FF2B5EF4-FFF2-40B4-BE49-F238E27FC236}">
                  <a16:creationId xmlns:a16="http://schemas.microsoft.com/office/drawing/2014/main" id="{00000000-0008-0000-0600-00002A000000}"/>
                </a:ext>
              </a:extLst>
            </xdr:cNvPr>
            <xdr:cNvCxnSpPr/>
          </xdr:nvCxnSpPr>
          <xdr:spPr bwMode="auto">
            <a:xfrm flipH="1" flipV="1">
              <a:off x="423268" y="3484467"/>
              <a:ext cx="1477822" cy="53253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sp macro="" textlink="">
          <xdr:nvSpPr>
            <xdr:cNvPr id="46" name="Forma libre 45">
              <a:extLst>
                <a:ext uri="{FF2B5EF4-FFF2-40B4-BE49-F238E27FC236}">
                  <a16:creationId xmlns:a16="http://schemas.microsoft.com/office/drawing/2014/main" id="{00000000-0008-0000-0600-00002E000000}"/>
                </a:ext>
              </a:extLst>
            </xdr:cNvPr>
            <xdr:cNvSpPr/>
          </xdr:nvSpPr>
          <xdr:spPr bwMode="auto">
            <a:xfrm>
              <a:off x="1901091" y="3721148"/>
              <a:ext cx="373907" cy="414191"/>
            </a:xfrm>
            <a:custGeom>
              <a:avLst/>
              <a:gdLst>
                <a:gd name="connsiteX0" fmla="*/ 0 w 333375"/>
                <a:gd name="connsiteY0" fmla="*/ 333375 h 333375"/>
                <a:gd name="connsiteX1" fmla="*/ 0 w 333375"/>
                <a:gd name="connsiteY1" fmla="*/ 190500 h 333375"/>
                <a:gd name="connsiteX2" fmla="*/ 63500 w 333375"/>
                <a:gd name="connsiteY2" fmla="*/ 15875 h 333375"/>
                <a:gd name="connsiteX3" fmla="*/ 333375 w 333375"/>
                <a:gd name="connsiteY3" fmla="*/ 0 h 333375"/>
              </a:gdLst>
              <a:ahLst/>
              <a:cxnLst>
                <a:cxn ang="0">
                  <a:pos x="connsiteX0" y="connsiteY0"/>
                </a:cxn>
                <a:cxn ang="0">
                  <a:pos x="connsiteX1" y="connsiteY1"/>
                </a:cxn>
                <a:cxn ang="0">
                  <a:pos x="connsiteX2" y="connsiteY2"/>
                </a:cxn>
                <a:cxn ang="0">
                  <a:pos x="connsiteX3" y="connsiteY3"/>
                </a:cxn>
              </a:cxnLst>
              <a:rect l="l" t="t" r="r" b="b"/>
              <a:pathLst>
                <a:path w="333375" h="333375">
                  <a:moveTo>
                    <a:pt x="0" y="333375"/>
                  </a:moveTo>
                  <a:lnTo>
                    <a:pt x="0" y="190500"/>
                  </a:lnTo>
                  <a:lnTo>
                    <a:pt x="63500" y="15875"/>
                  </a:lnTo>
                  <a:lnTo>
                    <a:pt x="333375" y="0"/>
                  </a:lnTo>
                </a:path>
              </a:pathLst>
            </a:custGeom>
            <a:noFill/>
            <a:ln w="381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grpSp>
    <xdr:clientData/>
  </xdr:twoCellAnchor>
  <xdr:twoCellAnchor>
    <xdr:from>
      <xdr:col>0</xdr:col>
      <xdr:colOff>467744</xdr:colOff>
      <xdr:row>80</xdr:row>
      <xdr:rowOff>98653</xdr:rowOff>
    </xdr:from>
    <xdr:to>
      <xdr:col>2</xdr:col>
      <xdr:colOff>761999</xdr:colOff>
      <xdr:row>96</xdr:row>
      <xdr:rowOff>27216</xdr:rowOff>
    </xdr:to>
    <xdr:grpSp>
      <xdr:nvGrpSpPr>
        <xdr:cNvPr id="52" name="Grupo 51">
          <a:extLst>
            <a:ext uri="{FF2B5EF4-FFF2-40B4-BE49-F238E27FC236}">
              <a16:creationId xmlns:a16="http://schemas.microsoft.com/office/drawing/2014/main" id="{00000000-0008-0000-0600-000034000000}"/>
            </a:ext>
          </a:extLst>
        </xdr:cNvPr>
        <xdr:cNvGrpSpPr/>
      </xdr:nvGrpSpPr>
      <xdr:grpSpPr>
        <a:xfrm>
          <a:off x="467744" y="27595967"/>
          <a:ext cx="2449626" cy="7287306"/>
          <a:chOff x="467745" y="30088796"/>
          <a:chExt cx="2063184" cy="7249206"/>
        </a:xfrm>
      </xdr:grpSpPr>
      <xdr:grpSp>
        <xdr:nvGrpSpPr>
          <xdr:cNvPr id="34" name="Grupo 33">
            <a:extLst>
              <a:ext uri="{FF2B5EF4-FFF2-40B4-BE49-F238E27FC236}">
                <a16:creationId xmlns:a16="http://schemas.microsoft.com/office/drawing/2014/main" id="{00000000-0008-0000-0600-000022000000}"/>
              </a:ext>
            </a:extLst>
          </xdr:cNvPr>
          <xdr:cNvGrpSpPr/>
        </xdr:nvGrpSpPr>
        <xdr:grpSpPr>
          <a:xfrm>
            <a:off x="467745" y="30088796"/>
            <a:ext cx="1551554" cy="7249206"/>
            <a:chOff x="2604066" y="30061581"/>
            <a:chExt cx="1551554" cy="7249206"/>
          </a:xfrm>
        </xdr:grpSpPr>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21">
              <a:extLst>
                <a:ext uri="{BEBA8EAE-BF5A-486C-A8C5-ECC9F3942E4B}">
                  <a14:imgProps xmlns:a14="http://schemas.microsoft.com/office/drawing/2010/main">
                    <a14:imgLayer r:embed="rId22">
                      <a14:imgEffect>
                        <a14:brightnessContrast contrast="-40000"/>
                      </a14:imgEffect>
                    </a14:imgLayer>
                  </a14:imgProps>
                </a:ext>
              </a:extLst>
            </a:blip>
            <a:stretch>
              <a:fillRect/>
            </a:stretch>
          </xdr:blipFill>
          <xdr:spPr>
            <a:xfrm rot="5400000">
              <a:off x="-203810" y="32893528"/>
              <a:ext cx="7191378" cy="1527483"/>
            </a:xfrm>
            <a:prstGeom prst="rect">
              <a:avLst/>
            </a:prstGeom>
          </xdr:spPr>
        </xdr:pic>
        <xdr:sp macro="" textlink="">
          <xdr:nvSpPr>
            <xdr:cNvPr id="11" name="Rectángulo 10">
              <a:extLst>
                <a:ext uri="{FF2B5EF4-FFF2-40B4-BE49-F238E27FC236}">
                  <a16:creationId xmlns:a16="http://schemas.microsoft.com/office/drawing/2014/main" id="{00000000-0008-0000-0600-00000B000000}"/>
                </a:ext>
              </a:extLst>
            </xdr:cNvPr>
            <xdr:cNvSpPr/>
          </xdr:nvSpPr>
          <xdr:spPr bwMode="auto">
            <a:xfrm rot="10800000">
              <a:off x="2604066" y="36826032"/>
              <a:ext cx="952500" cy="484755"/>
            </a:xfrm>
            <a:prstGeom prst="rect">
              <a:avLst/>
            </a:prstGeom>
            <a:noFill/>
            <a:ln w="3810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sp macro="" textlink="">
          <xdr:nvSpPr>
            <xdr:cNvPr id="48" name="Rectángulo 47">
              <a:extLst>
                <a:ext uri="{FF2B5EF4-FFF2-40B4-BE49-F238E27FC236}">
                  <a16:creationId xmlns:a16="http://schemas.microsoft.com/office/drawing/2014/main" id="{00000000-0008-0000-0600-000030000000}"/>
                </a:ext>
              </a:extLst>
            </xdr:cNvPr>
            <xdr:cNvSpPr/>
          </xdr:nvSpPr>
          <xdr:spPr bwMode="auto">
            <a:xfrm rot="10800000">
              <a:off x="3270817" y="33345325"/>
              <a:ext cx="321469" cy="776287"/>
            </a:xfrm>
            <a:prstGeom prst="rect">
              <a:avLst/>
            </a:prstGeom>
            <a:noFill/>
            <a:ln w="38100"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xnSp macro="">
        <xdr:nvCxnSpPr>
          <xdr:cNvPr id="50" name="Conector recto de flecha 49">
            <a:extLst>
              <a:ext uri="{FF2B5EF4-FFF2-40B4-BE49-F238E27FC236}">
                <a16:creationId xmlns:a16="http://schemas.microsoft.com/office/drawing/2014/main" id="{00000000-0008-0000-0600-000032000000}"/>
              </a:ext>
            </a:extLst>
          </xdr:cNvPr>
          <xdr:cNvCxnSpPr/>
        </xdr:nvCxnSpPr>
        <xdr:spPr bwMode="auto">
          <a:xfrm flipV="1">
            <a:off x="1074964" y="36684857"/>
            <a:ext cx="1455965" cy="421822"/>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grpSp>
    <xdr:clientData/>
  </xdr:twoCellAnchor>
  <xdr:twoCellAnchor>
    <xdr:from>
      <xdr:col>0</xdr:col>
      <xdr:colOff>938893</xdr:colOff>
      <xdr:row>117</xdr:row>
      <xdr:rowOff>247650</xdr:rowOff>
    </xdr:from>
    <xdr:to>
      <xdr:col>3</xdr:col>
      <xdr:colOff>560192</xdr:colOff>
      <xdr:row>125</xdr:row>
      <xdr:rowOff>272142</xdr:rowOff>
    </xdr:to>
    <xdr:grpSp>
      <xdr:nvGrpSpPr>
        <xdr:cNvPr id="54" name="Grupo 53">
          <a:extLst>
            <a:ext uri="{FF2B5EF4-FFF2-40B4-BE49-F238E27FC236}">
              <a16:creationId xmlns:a16="http://schemas.microsoft.com/office/drawing/2014/main" id="{00000000-0008-0000-0600-000036000000}"/>
            </a:ext>
          </a:extLst>
        </xdr:cNvPr>
        <xdr:cNvGrpSpPr/>
      </xdr:nvGrpSpPr>
      <xdr:grpSpPr>
        <a:xfrm>
          <a:off x="938893" y="39860764"/>
          <a:ext cx="2854356" cy="4030435"/>
          <a:chOff x="938893" y="42322750"/>
          <a:chExt cx="2764549" cy="4390571"/>
        </a:xfrm>
      </xdr:grpSpPr>
      <xdr:pic>
        <xdr:nvPicPr>
          <xdr:cNvPr id="20" name="Imagen 19">
            <a:extLst>
              <a:ext uri="{FF2B5EF4-FFF2-40B4-BE49-F238E27FC236}">
                <a16:creationId xmlns:a16="http://schemas.microsoft.com/office/drawing/2014/main" id="{00000000-0008-0000-0600-000014000000}"/>
              </a:ext>
            </a:extLst>
          </xdr:cNvPr>
          <xdr:cNvPicPr>
            <a:picLocks noChangeAspect="1"/>
          </xdr:cNvPicPr>
        </xdr:nvPicPr>
        <xdr:blipFill>
          <a:blip xmlns:r="http://schemas.openxmlformats.org/officeDocument/2006/relationships" r:embed="rId23"/>
          <a:stretch>
            <a:fillRect/>
          </a:stretch>
        </xdr:blipFill>
        <xdr:spPr>
          <a:xfrm>
            <a:off x="1312333" y="42322750"/>
            <a:ext cx="2391109" cy="4150764"/>
          </a:xfrm>
          <a:prstGeom prst="rect">
            <a:avLst/>
          </a:prstGeom>
        </xdr:spPr>
      </xdr:pic>
      <xdr:sp macro="" textlink="">
        <xdr:nvSpPr>
          <xdr:cNvPr id="53" name="Elipse 52">
            <a:extLst>
              <a:ext uri="{FF2B5EF4-FFF2-40B4-BE49-F238E27FC236}">
                <a16:creationId xmlns:a16="http://schemas.microsoft.com/office/drawing/2014/main" id="{00000000-0008-0000-0600-000035000000}"/>
              </a:ext>
            </a:extLst>
          </xdr:cNvPr>
          <xdr:cNvSpPr/>
        </xdr:nvSpPr>
        <xdr:spPr bwMode="auto">
          <a:xfrm>
            <a:off x="938893" y="43774179"/>
            <a:ext cx="2313214" cy="2939142"/>
          </a:xfrm>
          <a:prstGeom prst="ellipse">
            <a:avLst/>
          </a:prstGeom>
          <a:noFill/>
          <a:ln w="9525" cap="flat" cmpd="sng" algn="ctr">
            <a:solidFill>
              <a:srgbClr val="00B0F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twoCellAnchor>
    <xdr:from>
      <xdr:col>0</xdr:col>
      <xdr:colOff>0</xdr:colOff>
      <xdr:row>221</xdr:row>
      <xdr:rowOff>385668</xdr:rowOff>
    </xdr:from>
    <xdr:to>
      <xdr:col>4</xdr:col>
      <xdr:colOff>952500</xdr:colOff>
      <xdr:row>228</xdr:row>
      <xdr:rowOff>95250</xdr:rowOff>
    </xdr:to>
    <xdr:grpSp>
      <xdr:nvGrpSpPr>
        <xdr:cNvPr id="56" name="Grupo 55">
          <a:extLst>
            <a:ext uri="{FF2B5EF4-FFF2-40B4-BE49-F238E27FC236}">
              <a16:creationId xmlns:a16="http://schemas.microsoft.com/office/drawing/2014/main" id="{00000000-0008-0000-0600-000038000000}"/>
            </a:ext>
          </a:extLst>
        </xdr:cNvPr>
        <xdr:cNvGrpSpPr/>
      </xdr:nvGrpSpPr>
      <xdr:grpSpPr>
        <a:xfrm>
          <a:off x="0" y="74092839"/>
          <a:ext cx="5263243" cy="3062382"/>
          <a:chOff x="0" y="78395418"/>
          <a:chExt cx="5257800" cy="3062382"/>
        </a:xfrm>
      </xdr:grpSpPr>
      <xdr:pic>
        <xdr:nvPicPr>
          <xdr:cNvPr id="12" name="Imagen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24"/>
          <a:stretch>
            <a:fillRect/>
          </a:stretch>
        </xdr:blipFill>
        <xdr:spPr>
          <a:xfrm>
            <a:off x="0" y="78395418"/>
            <a:ext cx="5012531" cy="2948547"/>
          </a:xfrm>
          <a:prstGeom prst="rect">
            <a:avLst/>
          </a:prstGeom>
        </xdr:spPr>
      </xdr:pic>
      <xdr:sp macro="" textlink="">
        <xdr:nvSpPr>
          <xdr:cNvPr id="55" name="Rectángulo 54">
            <a:extLst>
              <a:ext uri="{FF2B5EF4-FFF2-40B4-BE49-F238E27FC236}">
                <a16:creationId xmlns:a16="http://schemas.microsoft.com/office/drawing/2014/main" id="{00000000-0008-0000-0600-000037000000}"/>
              </a:ext>
            </a:extLst>
          </xdr:cNvPr>
          <xdr:cNvSpPr/>
        </xdr:nvSpPr>
        <xdr:spPr bwMode="auto">
          <a:xfrm>
            <a:off x="209550" y="80314800"/>
            <a:ext cx="5048250" cy="1143000"/>
          </a:xfrm>
          <a:prstGeom prst="rect">
            <a:avLst/>
          </a:prstGeom>
          <a:noFill/>
          <a:ln w="28575" cap="flat" cmpd="sng" algn="ctr">
            <a:solidFill>
              <a:srgbClr val="FFC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PRESUPUESTOS%20COLOMBIA%20RURAL\HDA\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PRESUPUESTOS%20COLOMBIA%20RURAL\HDG\C\G\Area%20Proyectos\A\AiuBPMarco98"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file:///\\SERVIDORDATOS\Users\smayorga\AppData\Local\Microsoft\Windows\Temporary%20Internet%20Files\Content.Outlook\WT8CO6ZI\Users\bgonzalez\Desktop\Documents%20and%20Settings\crendon.HMV\Local%20Settings\Temporary%20Internet%20Files\OLK3\8599.xls?99648389" TargetMode="External"/><Relationship Id="rId1" Type="http://schemas.openxmlformats.org/officeDocument/2006/relationships/externalLinkPath" Target="file:///\\99648389\859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8C4E4D29\COSTO%20DE%20PROPIEDAD"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B4333B91\PRESUPUESTO%20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DATOS\Contrat.%20Editable\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WINDOWS\TEMP\TD_0025.DIR\NOV-%20DIC-2002\INF%20NOV-DIC_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rincipal\cund%20grupo%201\INFORMES%20TRIMESTRAL\INFORME%20FINAL\DIC-05-FEB-0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PRESUPUESTOS%20COLOMBIA%20RURAL\HDF\invmeta\INFORMES\infabr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Mis%20documentos\Advial-Jul-01-jul-03\formatos\FORMATOS%20UTILES\APU.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PRESUPUESTOS%20COLOMBIA%20RURAL\HDA\Mis%20documentos\Advial-Jul-01-jul-03\formatos\FORMATOS%20UTILES\APU.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3D59C6C0\AiuApoSaraBrut200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Lucho\transfer%20lucho\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PRESUPUESTOS%20COLOMBIA%20RURAL\HDA\WINDOWS\TEMP\TD_0025.DIR\NOV-%20DIC-2002\INF%20NOV-DIC_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LICITAR\SONIA\CONTRATO\IDU-246-PARCHEO%20KENNEDY.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PRESUPUESTOS%20COLOMBIA%20RURAL\HDA\Mis%20documentos\INF.BIMENSUAL\INFORME%20BIMENSUAL%20JUL-AGO-200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RVIDORDATOS\Contrat.%20Editable\2010905_p2\Cantidades%20demolici&#243;n%20El%20Tarra.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7B25BB7D\Analisis%20de%20Precios%20Unitarios%20ASTRI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089937B\An&#225;lisis%20de%20precios%20unitario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Nelsy-pc\Aquitania\Cofinanciacion\FICHAS%20Y%20FORMATOS\UNITARIOS%20GENERAL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SERVIDORDATOS\Contrat.%20Editable\Aquitan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ERVIDORDATOS\Contrat.%20Editable\Precio%20adoquin%20ladrillo%20retirad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c1\d\LIQ.TRANSPORTE%20DE%20MATERIALES%20OCTUBRE%20DE%202006%20HASMER%20FIN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05AA5C81\Cantidades.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DATOS\Contrat.%20Editable\Users\dchaves\Desktop\NARI&#209;O\CONECTIVIDAD\EL%20EMPATE%20-%20LA%20UNION%20PR%2060+240%20al%20PR%2066+090\OBRA\BASE\PRESUPUESTO%20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ERVIDORDATOS\Contrat.%20Editable\Users\marianaortiz\Desktop\Fondo%20Adaptaci&#243;n\Estudio%20Mercado%20Tarifas%202013\20130225_Socializacion\25022013_Consolidado%20Estudio%20de%20Mercado%20Tarifas%202013.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17.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E:\PRESUPUESTOS%20COLOMBIA%20RURAL\HDA\MS\Mis%20documentos\Licitaciones%202002\Lic.Duitama-La%20Palmera\BASEDuitama-La%20Palmer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grupolhs\DOCUME~1\DORIAN~1\CONFIG~1\Temp\WINDOWS\TEMP\RELACI~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428DF81\Compaq_Propietari"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6D0875B\CAUCACIA%20-%20PLANETA%20RICA.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SERVIDORDATOS\Contrat.%20Editable\Ingevias%20S.A\Contrato%200526%20de%202012%20MHC\Precios%20No%20Previstos%20MHC\Viaducto%20K45\PROPUESTA%20CARARE%20PR45+200%20ULTIMO\3.PRESUPUESTO%20CARARE%20CAMBIO%20DE%20DISE&#209;O-INGENIERIA%20DE%20VIAS.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PRESUPUESTOS%20COLOMBIA%20RURAL\HDI\ADM%20VIAL%2003%20-%20CORDOBA\ESTADO%20DE%20RED\2103mar%2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ACO\Doc.%20ASPIRE\ADMONVIAL%20H-V-05\PRESUPUESTOS\sector%203.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4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PRESUPUESTOS%20COLOMBIA%20RURAL\HDC\Users\Wcorredor\AppData\Local\Microsoft\Windows\Temporary%20Internet%20Files\Content.Outlook\N8UQB43B\Users\GeoTuneles\Downloads\DA_PROCESO_13-1-108154_124002002_9512407%20(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4CB589C1\dise&#241;o%20pozos.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616E0F26\apus%20boyaca%20VIA%20chiquinquira%20-%20TUNJA.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PRESUPUESTOS%20COLOMBIA%20RURAL\HDF\CUND%20GRUPO%201\TECNICO\presupuestos\presupuestos%202010\presupuestos%20marzo%202010\necesidades%20de%20las%20v&#237;as\presupuesto%20necesidades%20vias%20marzo.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277F0E0F\trimestral%20OCTUB"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SERVIDORDATOS\Contrat.%20Editable\MANTENIMIENTO%20RUTA%201001_MARZO%20DE%202008\Documents%20and%20Settings\PEDRO%20GARCIA%20REALPE\Mis%20documentos\AMV_G1_2006_TUMACO\Actas%20AMV_G1_Tumaco\a%20%20aaInformaci&#243;n"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7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7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E:\PRESUPUESTOS%20COLOMBIA%20RURAL\HDH\AMV%20GRUPO2-05\presupuestos\ajuste%20presupuestos\$%20PR20%20al%20PR23.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WINDOWS\TEMP\TD_0025.DIR\NOV-%20DIC-2002\oficina\accidentes%20le%20NOV-02-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49085953\DC.01-GEINF-Tramo2-0-Anexos%20(1).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SERVIDORDATOS\Contrat.%20Editable\SIMULACI&#211;NEDIFICIO.ok.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E:\PRESUPUESTOS%20COLOMBIA%20RURAL\HDC\Users\Wcorredor\AppData\Local\Microsoft\Windows\Temporary%20Internet%20Files\Content.Outlook\N8UQB43B\PAVICOL\MSOFFICE\LICITAR\analisis%20del%20AIU\AIU.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Nelsy-pc\Aquitania\Mis%20documentos\MIKO%20EN%20EJECUCION\NUNCHIA\Cofinanciacion\FICHAS%20Y%20FORMATOS\UNITARIOS%20GENERALE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SERVIDORDATOS\Contrat.%20Editable\Aquitania\Mis%20documentos\MIKO%20EN%20EJECUCION\NUNCHIA\Cofinanciacion\FICHAS%20Y%20FORMATOS\UNITARIOS%20GENERALE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E:\PRESUPUESTOS%20COLOMBIA%20RURAL\HDA\PUNITARIOS%20PARA%20241201%202S.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SERVIDORDATOS\Contrat.%20Editable\Users\marianaortiz\Desktop\Fondo%20Adaptaci&#243;n\Estudio%20Mercado%20Tarifas%202013\Rtas%20al%20Estudio%20de%20Mercado\Copia%20de%20FAEstMerc2013R2.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G:\INTERVENTORIA%20HONDA-RIO%20ERMITA&#209;O\INFORMES\INTERVENTORIA\MENSUAL\08%20JULIO-2007\FORMATOS%20SGT%20INFORME%20INTERVENTORIA%20No.08.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SERVIDORDATOS\Contrat.%20Editable\MANTENIMIENTO%20RUTA%201001_MARZO%20DE%202008\Documents%20and%20Settings\Jaime%20Rojas\Mis%20documentos\Contrato\Interv\JunBarba\a%20%20aaInformaci&#243;n%20GRUPO%204\A%20MInformes%20M"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02.xml.rels><?xml version="1.0" encoding="UTF-8" standalone="yes"?>
<Relationships xmlns="http://schemas.openxmlformats.org/package/2006/relationships"><Relationship Id="rId2" Type="http://schemas.openxmlformats.org/officeDocument/2006/relationships/externalLinkPath" Target="file:///\\SERVIDORDATOS\Contrat.%20Editable\1.%20CONTRATACION%202026\3.%20MENOR%20CUANTIA\APROBADOS\SC-SG-SA-MC-007%20DE%202026%20GAS%20DOMICILIARIO%20URBANO%20SABANALARGA%20Y%20AGUACLARA\5.5-%20PTO_GAS_SOCIAL_SBLG_AJUST.xlsx" TargetMode="External"/><Relationship Id="rId1" Type="http://schemas.openxmlformats.org/officeDocument/2006/relationships/externalLinkPath" Target="file:///\\SERVIDORDATOS\Contrat.%20Editable\1.%20CONTRATACION%202026\3.%20MENOR%20CUANTIA\APROBADOS\SC-SG-SA-MC-007%20DE%202026%20GAS%20DOMICILIARIO%20URBANO%20SABANALARGA%20Y%20AGUACLARA\5.5-%20PTO_GAS_SOCIAL_SBLG_AJUST.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SERVIDORDATOS\Contrat.%20Editable\Users\USUARIO\Desktop\DISCO%20D\ALCALDIA%20SABANALARGA%20CASANARE-2026\PROCESO%20ESPACIO%20PUBLICO-15%20MAYO%20ANDENES\1.%20APU-PRESUPUESTO-MEMORIAS-ANDE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Indices"/>
      <sheetName val="7.1.8.1.1"/>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ow r="83">
          <cell r="O83" t="str">
            <v>Pendiente</v>
          </cell>
        </row>
      </sheetData>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Base Datos"/>
    </sheet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Datos_CO"/>
      <sheetName val="Skid Lifting Lug"/>
      <sheetName val="CCONC"/>
      <sheetName val="ACTA PROVEEDORES"/>
      <sheetName val="ACTA INICIO"/>
      <sheetName val="ACTA PARCIAL"/>
      <sheetName val="ACTA TERMINACION"/>
      <sheetName val="CABLE CONTROL"/>
      <sheetName val="AMOBLAMINETO"/>
      <sheetName val="Lista ICCU"/>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ral. 1"/>
      <sheetName val="Paral. 2"/>
      <sheetName val="Paral. 3"/>
      <sheetName val="Paral.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_x0000_㈀㰰⌀_x0000_㈀㰮⌀_x0000_䰀଒v_x0000__x0000__x0000_頀"/>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strsumm0"/>
      <sheetName val="DUB-823"/>
      <sheetName val="GPI 526"/>
      <sheetName val="SKJ452"/>
      <sheetName val="ITA878"/>
      <sheetName val="AEA-944"/>
      <sheetName val="XXJ617"/>
      <sheetName val="SNG_855"/>
      <sheetName val="VEA 374"/>
      <sheetName val="HFB024"/>
      <sheetName val="PAJ825"/>
      <sheetName val="Item"/>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AIU"/>
      <sheetName val="Constantes Generales"/>
      <sheetName val="Prestaciones Social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BCE-ENERO-2004"/>
      <sheetName val="Relación De Equipos"/>
      <sheetName val="INSUMOS"/>
      <sheetName val="TRANS"/>
      <sheetName val="CUADRI"/>
      <sheetName val="EQUI"/>
      <sheetName val="Mensilizzato"/>
      <sheetName val="Opex Case. Kitar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ó&gt;_x0000__x0001__x0000__x0000__"/>
      <sheetName val="RESUMEN S.T.I.M.S.T "/>
      <sheetName val="CANT OBRA"/>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Base Dat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efreshError="1"/>
      <sheetData sheetId="1064" refreshError="1"/>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refreshError="1"/>
      <sheetData sheetId="1679" refreshError="1"/>
      <sheetData sheetId="1680" refreshError="1"/>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efreshError="1"/>
      <sheetData sheetId="1703" refreshError="1"/>
      <sheetData sheetId="1704" refreshError="1"/>
      <sheetData sheetId="1705">
        <row r="2">
          <cell r="A2" t="str">
            <v>Locación</v>
          </cell>
        </row>
      </sheetData>
      <sheetData sheetId="1706" refreshError="1"/>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efreshError="1"/>
      <sheetData sheetId="1714" refreshError="1"/>
      <sheetData sheetId="1715" refreshError="1"/>
      <sheetData sheetId="1716">
        <row r="2">
          <cell r="A2">
            <v>0</v>
          </cell>
        </row>
      </sheetData>
      <sheetData sheetId="1717">
        <row r="2">
          <cell r="A2">
            <v>0</v>
          </cell>
        </row>
      </sheetData>
      <sheetData sheetId="1718" refreshError="1"/>
      <sheetData sheetId="1719" refreshError="1"/>
      <sheetData sheetId="1720">
        <row r="2">
          <cell r="A2">
            <v>0</v>
          </cell>
        </row>
      </sheetData>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efreshError="1"/>
      <sheetData sheetId="1742" refreshError="1"/>
      <sheetData sheetId="1743">
        <row r="2">
          <cell r="A2">
            <v>0</v>
          </cell>
        </row>
      </sheetData>
      <sheetData sheetId="1744">
        <row r="2">
          <cell r="A2">
            <v>0</v>
          </cell>
        </row>
      </sheetData>
      <sheetData sheetId="1745" refreshError="1"/>
      <sheetData sheetId="1746" refreshError="1"/>
      <sheetData sheetId="1747">
        <row r="2">
          <cell r="A2">
            <v>0</v>
          </cell>
        </row>
      </sheetData>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ow r="2">
          <cell r="B2" t="str">
            <v>Patrimonio
neto
personal</v>
          </cell>
        </row>
      </sheetData>
      <sheetData sheetId="4753">
        <row r="2">
          <cell r="A2">
            <v>0</v>
          </cell>
        </row>
      </sheetData>
      <sheetData sheetId="4754">
        <row r="2">
          <cell r="A2">
            <v>0</v>
          </cell>
        </row>
      </sheetData>
      <sheetData sheetId="4755">
        <row r="2">
          <cell r="A2">
            <v>0</v>
          </cell>
        </row>
      </sheetData>
      <sheetData sheetId="4756">
        <row r="2">
          <cell r="A2" t="str">
            <v>FORMULARIO N° 4</v>
          </cell>
        </row>
      </sheetData>
      <sheetData sheetId="4757">
        <row r="2">
          <cell r="A2">
            <v>0</v>
          </cell>
        </row>
      </sheetData>
      <sheetData sheetId="4758">
        <row r="2">
          <cell r="B2">
            <v>0</v>
          </cell>
        </row>
      </sheetData>
      <sheetData sheetId="4759">
        <row r="5">
          <cell r="A5" t="str">
            <v>OFERTA ECONÓMICA DETALLADA</v>
          </cell>
        </row>
      </sheetData>
      <sheetData sheetId="4760"/>
      <sheetData sheetId="4761"/>
      <sheetData sheetId="4762"/>
      <sheetData sheetId="4763" refreshError="1"/>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efreshError="1"/>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efreshError="1"/>
      <sheetData sheetId="4797">
        <row r="2">
          <cell r="A2">
            <v>0</v>
          </cell>
        </row>
      </sheetData>
      <sheetData sheetId="4798">
        <row r="2">
          <cell r="A2">
            <v>0</v>
          </cell>
        </row>
      </sheetData>
      <sheetData sheetId="4799">
        <row r="2">
          <cell r="A2">
            <v>0</v>
          </cell>
        </row>
      </sheetData>
      <sheetData sheetId="4800" refreshError="1"/>
      <sheetData sheetId="4801">
        <row r="2">
          <cell r="A2">
            <v>0</v>
          </cell>
        </row>
      </sheetData>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ow r="2">
          <cell r="A2">
            <v>0</v>
          </cell>
        </row>
      </sheetData>
      <sheetData sheetId="5509"/>
      <sheetData sheetId="5510" refreshError="1"/>
      <sheetData sheetId="5511"/>
      <sheetData sheetId="5512">
        <row r="2">
          <cell r="A2">
            <v>0</v>
          </cell>
        </row>
      </sheetData>
      <sheetData sheetId="5513"/>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efreshError="1"/>
      <sheetData sheetId="5522" refreshError="1"/>
      <sheetData sheetId="5523">
        <row r="2">
          <cell r="A2">
            <v>0</v>
          </cell>
        </row>
      </sheetData>
      <sheetData sheetId="5524"/>
      <sheetData sheetId="5525"/>
      <sheetData sheetId="5526"/>
      <sheetData sheetId="5527"/>
      <sheetData sheetId="5528"/>
      <sheetData sheetId="5529">
        <row r="2">
          <cell r="A2">
            <v>0</v>
          </cell>
        </row>
      </sheetData>
      <sheetData sheetId="5530"/>
      <sheetData sheetId="5531">
        <row r="2">
          <cell r="A2">
            <v>0</v>
          </cell>
        </row>
      </sheetData>
      <sheetData sheetId="5532"/>
      <sheetData sheetId="5533">
        <row r="2">
          <cell r="A2">
            <v>0</v>
          </cell>
        </row>
      </sheetData>
      <sheetData sheetId="5534">
        <row r="5">
          <cell r="B5">
            <v>0</v>
          </cell>
        </row>
      </sheetData>
      <sheetData sheetId="5535"/>
      <sheetData sheetId="5536">
        <row r="2">
          <cell r="A2">
            <v>0</v>
          </cell>
        </row>
      </sheetData>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refreshError="1"/>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refreshError="1"/>
      <sheetData sheetId="5747" refreshError="1"/>
      <sheetData sheetId="5748" refreshError="1"/>
      <sheetData sheetId="5749"/>
      <sheetData sheetId="5750">
        <row r="2">
          <cell r="A2">
            <v>0</v>
          </cell>
        </row>
      </sheetData>
      <sheetData sheetId="5751">
        <row r="2">
          <cell r="A2" t="str">
            <v>“CONSTRUCCIÓN DE OBRAS CIVILES, ELÉCTRICAS, MECÁNICAS E INSTRUMENTACIÓN REQUERIDAS POR ECOPETROL Y SU GRUPO EMPRESARIAL PARA LA VIGENCIA 2017-2020 CON OPCIÓN DE DOS AÑOS”</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sheetData sheetId="5760"/>
      <sheetData sheetId="5761" refreshError="1"/>
      <sheetData sheetId="5762" refreshError="1"/>
      <sheetData sheetId="5763" refreshError="1"/>
      <sheetData sheetId="5764">
        <row r="2">
          <cell r="A2">
            <v>0</v>
          </cell>
        </row>
      </sheetData>
      <sheetData sheetId="5765">
        <row r="2">
          <cell r="A2">
            <v>0</v>
          </cell>
        </row>
      </sheetData>
      <sheetData sheetId="5766">
        <row r="2">
          <cell r="A2">
            <v>0</v>
          </cell>
        </row>
      </sheetData>
      <sheetData sheetId="5767">
        <row r="2">
          <cell r="A2">
            <v>0</v>
          </cell>
        </row>
      </sheetData>
      <sheetData sheetId="5768" refreshError="1"/>
      <sheetData sheetId="5769"/>
      <sheetData sheetId="5770">
        <row r="2">
          <cell r="A2">
            <v>0</v>
          </cell>
        </row>
      </sheetData>
      <sheetData sheetId="5771"/>
      <sheetData sheetId="5772"/>
      <sheetData sheetId="5773"/>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sheetData sheetId="5826" refreshError="1"/>
      <sheetData sheetId="5827" refreshError="1"/>
      <sheetData sheetId="5828" refreshError="1"/>
      <sheetData sheetId="5829" refreshError="1"/>
      <sheetData sheetId="5830" refreshError="1"/>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DATOS"/>
      <sheetName val="Z209"/>
      <sheetName val="Paso 1 Calculo del Presupuesto"/>
      <sheetName val="Insumos sin EB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 val="SALARIOS CONVENC"/>
      <sheetName val="MATERIALES BL1"/>
      <sheetName val="SALARIOS CONVENC. - CALCULO"/>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MATERIALES"/>
      <sheetName val="aCCIDENTES%20DE%201995%20-%2019"/>
      <sheetName val="aCCIDENTES DE 1995 - 1996.xls"/>
      <sheetName val="\a  aaInformación GRUPO 4\A MIn"/>
      <sheetName val="items"/>
      <sheetName val="SUB APU"/>
      <sheetName val="ACTA DE MODIFICACION  (2)"/>
      <sheetName val="INDICMICROEMP"/>
      <sheetName val="#¡REF"/>
      <sheetName val="Datos Básicos"/>
      <sheetName val="SALARIOS"/>
      <sheetName val="Informacion"/>
      <sheetName val="Informe"/>
      <sheetName val="Seguim-16"/>
      <sheetName val="INV"/>
      <sheetName val="AASHTO"/>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INST"/>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ta a tierra"/>
      <sheetName val="2004"/>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U (2)"/>
      <sheetName val="PR 1"/>
      <sheetName val="CONS"/>
      <sheetName val="Form5 _Pág_ 1"/>
      <sheetName val="DISCRIM INS"/>
      <sheetName val="1.01"/>
      <sheetName val="1.55"/>
      <sheetName val="1.56"/>
      <sheetName val="2.03"/>
      <sheetName val="4.45"/>
      <sheetName val="28.05"/>
      <sheetName val="28.28"/>
      <sheetName val="28.04"/>
      <sheetName val="2.13"/>
      <sheetName val="28.02"/>
      <sheetName val="28.14"/>
      <sheetName val="I.N1"/>
      <sheetName val="26.13"/>
      <sheetName val="10.06"/>
      <sheetName val="10.15"/>
      <sheetName val="30.03"/>
      <sheetName val="I.N2"/>
      <sheetName val="I.N3"/>
      <sheetName val="I.N4"/>
      <sheetName val="I.N5"/>
      <sheetName val="I.N6"/>
      <sheetName val="I.N7"/>
      <sheetName val="I.N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OCTUBRE"/>
      <sheetName val="1,1"/>
      <sheetName val="1,2"/>
      <sheetName val="1,3"/>
      <sheetName val="1,5"/>
      <sheetName val="1,,6"/>
      <sheetName val="1,7"/>
      <sheetName val="2,1"/>
      <sheetName val="2,2"/>
      <sheetName val="2,3"/>
      <sheetName val="2,4"/>
      <sheetName val="2,5"/>
      <sheetName val="2,6"/>
      <sheetName val="3,1"/>
      <sheetName val="3,2"/>
      <sheetName val="3,3"/>
      <sheetName val="3,4"/>
      <sheetName val="3,5"/>
      <sheetName val="3,6"/>
      <sheetName val="3,7"/>
      <sheetName val="3,9"/>
      <sheetName val="4,1"/>
      <sheetName val="5,1"/>
      <sheetName val="5,2"/>
      <sheetName val="5,3"/>
      <sheetName val="5,4"/>
      <sheetName val="5,6"/>
      <sheetName val="5,7"/>
      <sheetName val="6,1"/>
      <sheetName val="7,1"/>
      <sheetName val="7.5"/>
      <sheetName val="7.6"/>
      <sheetName val="8,6"/>
      <sheetName val="8.8"/>
      <sheetName val="8.9"/>
      <sheetName val="8.10"/>
      <sheetName val="8.11"/>
      <sheetName val="8.12"/>
      <sheetName val="8.13"/>
      <sheetName val="3,12"/>
      <sheetName val="9,1"/>
      <sheetName val="9,2"/>
      <sheetName val="9,3"/>
      <sheetName val="1,8"/>
      <sheetName val="12.1"/>
      <sheetName val="14,1"/>
      <sheetName val="13,1"/>
      <sheetName val="13,2"/>
      <sheetName val="13,3"/>
      <sheetName val="13,4"/>
      <sheetName val="8,14"/>
      <sheetName val="3,13"/>
      <sheetName val="3,14"/>
      <sheetName val="6,2"/>
      <sheetName val="6,3"/>
      <sheetName val="6,4"/>
      <sheetName val="6,5"/>
      <sheetName val="6,6"/>
      <sheetName val="6,7"/>
      <sheetName val="6,8"/>
      <sheetName val="6,9"/>
      <sheetName val="6,10"/>
      <sheetName val="6.12"/>
      <sheetName val="tomas"/>
      <sheetName val="GAB CONTROL"/>
      <sheetName val="sal lum"/>
      <sheetName val="Lum MH"/>
      <sheetName val="cel me di 2"/>
      <sheetName val="celd prot 2"/>
      <sheetName val="baj zunchada "/>
      <sheetName val="PT"/>
      <sheetName val="MT"/>
      <sheetName val="T2 INVENT MT"/>
      <sheetName val="X"/>
      <sheetName val="T3 INVE BT"/>
      <sheetName val="formato"/>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PRESUPUESTO "/>
      <sheetName val="INTERV AET"/>
      <sheetName val="INTERV DISEÑ"/>
      <sheetName val="RES"/>
      <sheetName val="KM"/>
      <sheetName val="CRON"/>
      <sheetName val="FLUJO"/>
      <sheetName val="PERSONAL"/>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FSEG ING Y EGR"/>
      <sheetName val="MAQ"/>
      <sheetName val="FSEG"/>
      <sheetName val="Listado"/>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anticipo"/>
      <sheetName val="1 (3)"/>
      <sheetName val="F.P.S."/>
      <sheetName val="A.I.U (2)"/>
      <sheetName val="COSTO TOTAL"/>
      <sheetName val="4 (2)"/>
      <sheetName val="8 (13)"/>
      <sheetName val="7 (2)"/>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PRESUPUESTO (2)"/>
      <sheetName val="VILLA OLIMPICA"/>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UNITARIOS GENERALES"/>
      <sheetName val="PE_02"/>
      <sheetName val="FICHA EBI 1 de 6 "/>
      <sheetName val="RECIBO FINAL"/>
      <sheetName val="Estruc_ Tarif"/>
      <sheetName val="BASE DATOS"/>
      <sheetName val="MANO DE OBRA"/>
      <sheetName val="5094-2003"/>
      <sheetName val="1.1"/>
      <sheetName val="TUBERIA"/>
      <sheetName val="\Documents and Settings\Adminis"/>
      <sheetName val="UNITARIOS GENERALES.xls"/>
      <sheetName val="5. MODIFICATORIA"/>
      <sheetName val="letra"/>
      <sheetName val="\Users\Juan\Downloads\Users\USU"/>
      <sheetName val="\Users\user\Library\Mail Downlo"/>
      <sheetName val="glvc"/>
      <sheetName val="CONS"/>
      <sheetName val="INV"/>
      <sheetName val="AASHTO"/>
      <sheetName val="CRA.MODI"/>
      <sheetName val="\Cofinanciacion\FICHAS Y FORMAT"/>
      <sheetName val="\A\Cofinanciacion\FICHAS Y FORM"/>
      <sheetName val="F.M.  2.27 Interv (2013)"/>
      <sheetName val="SUPERV"/>
      <sheetName val="CONSULTORIA"/>
      <sheetName val="INTERVENTORIA SE YOPAL"/>
      <sheetName val="1.2"/>
      <sheetName val="1.3"/>
      <sheetName val="1.4"/>
      <sheetName val="1.5"/>
      <sheetName val="1.6"/>
      <sheetName val="1.7"/>
      <sheetName val="1.8"/>
      <sheetName val="1.9"/>
      <sheetName val="1.10"/>
      <sheetName val="2.1"/>
      <sheetName val="2.2"/>
      <sheetName val="2.3"/>
      <sheetName val="3.1"/>
      <sheetName val="3.2"/>
      <sheetName val="3.3"/>
      <sheetName val="3.4"/>
      <sheetName val="4.1"/>
      <sheetName val="4.2"/>
      <sheetName val="4.3"/>
      <sheetName val="5.1"/>
      <sheetName val="5.2"/>
      <sheetName val="5.3"/>
      <sheetName val="5.4"/>
      <sheetName val="5.5"/>
      <sheetName val="5.6"/>
      <sheetName val="5.7"/>
      <sheetName val="6.1"/>
      <sheetName val="6.2"/>
      <sheetName val="6.3"/>
      <sheetName val="6.4"/>
      <sheetName val="6.5"/>
      <sheetName val="6.6"/>
      <sheetName val="7.1"/>
      <sheetName val="7.2"/>
      <sheetName val="7.3"/>
      <sheetName val="7.4"/>
      <sheetName val="8.1"/>
      <sheetName val="8.2"/>
      <sheetName val="8.3"/>
      <sheetName val="8.4"/>
      <sheetName val="8.5"/>
      <sheetName val="8.6"/>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7"/>
      <sheetName val="7.8"/>
      <sheetName val="7.9"/>
      <sheetName val="7.10"/>
      <sheetName val="7.11"/>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
      <sheetName val="PROPUESTA CONCREARMADO "/>
      <sheetName val="APUS"/>
      <sheetName val="VARIOS CALCULOS DISEÑO ACTUAL"/>
      <sheetName val="T.REND DISEÑO ACTUAL"/>
      <sheetName val="FLUJO DE FONDOS DISEÑO ACTUAL"/>
      <sheetName val="Hoja6"/>
      <sheetName val="TD"/>
      <sheetName val="BD"/>
      <sheetName val="PRIMARIOS"/>
      <sheetName val="subproductos"/>
      <sheetName val="licitacion"/>
      <sheetName val="BD COD LICITA"/>
      <sheetName val="Insum"/>
      <sheetName val="UNITARIOS_GENERALES"/>
      <sheetName val="5__MODIFICATORIA"/>
      <sheetName val="UNITARI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PVC"/>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OBRA"/>
      <sheetName val="factor"/>
      <sheetName val="factor (2)"/>
      <sheetName val="Datos Generales"/>
      <sheetName val="PU"/>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1.5 GRÁFICO AVANCE"/>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d Hidraulica"/>
      <sheetName val="Cant unida medida Cerram"/>
      <sheetName val="Relleno Cerram"/>
      <sheetName val="Cerram SUR"/>
      <sheetName val="Cerran Este"/>
      <sheetName val="Cerram Oeste"/>
      <sheetName val="SUBESTACION"/>
      <sheetName val="ACTAS"/>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ACARREO"/>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ANALISIS DE PRECIOS UNITARIOS"/>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301"/>
      <sheetName val="302"/>
      <sheetName val="303"/>
      <sheetName val="304"/>
      <sheetName val="305"/>
      <sheetName val="UNITARIOS RELLENOS"/>
      <sheetName val="Desmonte y Limpieza"/>
      <sheetName val="Form5 _Pág_ 2"/>
      <sheetName val="RECURSOS"/>
      <sheetName val="LSAL"/>
      <sheetName val="Jornales"/>
      <sheetName val="LIQUIDACION"/>
      <sheetName val="NOMINA"/>
      <sheetName val="Parámetros"/>
      <sheetName val="PRESUP. RESUMEN"/>
      <sheetName val="UNITARIOS%20GENERALES.xls"/>
      <sheetName val="Personalizar"/>
      <sheetName val="ACTA 1 INICIO"/>
      <sheetName val="STRSUMM0"/>
      <sheetName val="ANEXO 9 (MATERIAL)"/>
      <sheetName val="Anexo 13"/>
      <sheetName val="PRESUP"/>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PRES"/>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4"/>
      <sheetName val="2.5"/>
      <sheetName val="2.6"/>
      <sheetName val="2.7"/>
      <sheetName val="2.8"/>
      <sheetName val="2.9"/>
      <sheetName val="2.10"/>
      <sheetName val="CONCRETO 5000 PSI"/>
      <sheetName val="CONCRETO 3000 PSI"/>
      <sheetName val="LECHADA MORTERO 12"/>
      <sheetName val="FORMALETA 1 USO"/>
      <sheetName val="Presupuesto total "/>
      <sheetName val="Presupuesto Pavimentacion"/>
      <sheetName val="Cantidades Diseño"/>
      <sheetName val="Inventario Parcheo"/>
      <sheetName val="Cantidades calculadas "/>
      <sheetName val="Programación"/>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Sheet3"/>
      <sheetName val="Informe (2)"/>
      <sheetName val="AZU3sadeven"/>
      <sheetName val="Informe"/>
      <sheetName val="HHp3"/>
      <sheetName val="AvanceP3"/>
      <sheetName val="horas lluvia"/>
      <sheetName val="IDEN"/>
      <sheetName val="ANEXO"/>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5 (2)"/>
      <sheetName val="6 (2)"/>
      <sheetName val="SML"/>
      <sheetName val="cuadro costos"/>
      <sheetName val="BALANCE (2)"/>
      <sheetName val="INDICES"/>
      <sheetName val="PROGR"/>
      <sheetName val="Mate"/>
      <sheetName val="Jorn"/>
      <sheetName val="1,4"/>
      <sheetName val="1,6"/>
      <sheetName val="4,2"/>
      <sheetName val="4,3"/>
      <sheetName val="7,2"/>
      <sheetName val="7,3"/>
      <sheetName val="7,4"/>
      <sheetName val="7,5"/>
      <sheetName val="8,1"/>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5"/>
      <sheetName val="3.6"/>
      <sheetName val="3.7"/>
      <sheetName val="Prog"/>
      <sheetName val="F Fdos"/>
      <sheetName val="Presup(2)"/>
      <sheetName val="Presupuesto GABO"/>
      <sheetName val="10.1"/>
      <sheetName val="10.2"/>
      <sheetName val="10.3"/>
      <sheetName val="11.1"/>
      <sheetName val="vinilo"/>
      <sheetName val="PAÑETE"/>
      <sheetName val="ENCHAPE"/>
      <sheetName val="CERCHA"/>
      <sheetName val="FICHA EBI 2 de 6"/>
      <sheetName val="FICHA EBI 3 de 6"/>
      <sheetName val="FICHA EBI 4 DE 6"/>
      <sheetName val="FICHA EBI 5 DE 6"/>
      <sheetName val="PE-01A"/>
      <sheetName val="PE-01-B"/>
      <sheetName val="COSTOS"/>
      <sheetName val="UNIT."/>
      <sheetName val="12.2"/>
      <sheetName val="12.3"/>
      <sheetName val="13.1"/>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TWG"/>
      <sheetName val="ENCHAP"/>
      <sheetName val="ZINC"/>
      <sheetName val="PISOGRESS"/>
      <sheetName val="CUBS"/>
      <sheetName val="3.8"/>
      <sheetName val="6.7"/>
      <sheetName val="12.4"/>
      <sheetName val="12.5"/>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8"/>
      <sheetName val="3,10"/>
      <sheetName val="3,11"/>
      <sheetName val="4,4"/>
      <sheetName val="7,6"/>
      <sheetName val="7,7"/>
      <sheetName val="7,8"/>
      <sheetName val="7,9"/>
      <sheetName val="8,2"/>
      <sheetName val="8,3"/>
      <sheetName val="8,4"/>
      <sheetName val="8,5"/>
      <sheetName val="8,7"/>
      <sheetName val="8,8"/>
      <sheetName val="8,9"/>
      <sheetName val="8,10"/>
      <sheetName val="8,11"/>
      <sheetName val="8,12"/>
      <sheetName val="8,13"/>
      <sheetName val="8,15"/>
      <sheetName val="11,6"/>
      <sheetName val="11,7"/>
      <sheetName val="11,8"/>
      <sheetName val="11,9"/>
      <sheetName val="11,10"/>
      <sheetName val="12,1"/>
      <sheetName val="12,2"/>
      <sheetName val="12,3"/>
      <sheetName val="12,4"/>
      <sheetName val="12,5"/>
      <sheetName val="14,3"/>
      <sheetName val="14,2"/>
      <sheetName val="14,4"/>
      <sheetName val="PE-Indice"/>
      <sheetName val="PE-01"/>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11"/>
      <sheetName val="1.12"/>
      <sheetName val="1.13"/>
      <sheetName val="1.14"/>
      <sheetName val="1.15"/>
      <sheetName val="1.16"/>
      <sheetName val="1.17"/>
      <sheetName val="1.18"/>
      <sheetName val="1.19"/>
      <sheetName val="6.8"/>
      <sheetName val="6.9"/>
      <sheetName val="6.10"/>
      <sheetName val="6.11"/>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OFERTA ECON"/>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COMPROBANTE"/>
      <sheetName val="CAJAMENOR"/>
      <sheetName val="BCO CENTRO"/>
      <sheetName val="BCO NTE(1)"/>
      <sheetName val="BCO NTE (2)"/>
      <sheetName val="ORDENPAGO"/>
      <sheetName val="RECIBOCAJA"/>
      <sheetName val="ESTADOCUENTA"/>
      <sheetName val="ORDENCOMPR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201P.1"/>
      <sheetName val="311P.1"/>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 val="PRESENTACION"/>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CCIDENTES DE 19"/>
      <sheetName val="PreDES"/>
      <sheetName val="Ba Da"/>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XX-30"/>
      <sheetName val="inpermeabOTRO"/>
      <sheetName val="PRESUPUESTO FINAL SEPT 22"/>
      <sheetName val="PRESUPUESTO SOLO OBRA"/>
      <sheetName val="PRESUPUESTO REVISION SEPT 22"/>
      <sheetName val="TARIFA99"/>
      <sheetName val="Sheetens"/>
      <sheetName val="PRECIOS BÁSICOS"/>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VR-PROP MOD 1"/>
      <sheetName val="FORMULA"/>
      <sheetName val="PRECIO"/>
      <sheetName val="I M"/>
      <sheetName val="SOÑANDO"/>
      <sheetName val="EV 424 CON 5 (2)"/>
      <sheetName val="Precios n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Informacion"/>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ESP.JJR2006"/>
      <sheetName val="MODIFICATORIO"/>
      <sheetName val="ACTA MODIFICATORIA"/>
      <sheetName val="ACTA PARCIAL"/>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ADICIONAL X  604"/>
      <sheetName val="ADIC.X 604 DEF."/>
      <sheetName val="4,5"/>
      <sheetName val="4,6"/>
      <sheetName val="4,7"/>
      <sheetName val="4,8"/>
      <sheetName val="4,9"/>
      <sheetName val="4,10"/>
      <sheetName val="5,5"/>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8_bombas"/>
      <sheetName val="Form8_h2"/>
      <sheetName val="Form8_lubricacion"/>
      <sheetName val="Form8_regeneracion"/>
      <sheetName val="tub"/>
      <sheetName val="val"/>
      <sheetName val="tub_lub"/>
      <sheetName val="pintura"/>
      <sheetName val="partidas_cant_tub_final_04"/>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RES. VIAS"/>
      <sheetName val="Factor Multiplicador"/>
      <sheetName val="Presp Interventoria"/>
      <sheetName val="311P"/>
      <sheetName val="320P"/>
      <sheetName val="PRES. RESERVORI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ACC Contratacion"/>
      <sheetName val="Contratacion PME v021"/>
      <sheetName val="Precios 08-arquit en proceso"/>
      <sheetName val="unit2008-ARQUIT EN PROCESO"/>
      <sheetName val="Precios 08-vias"/>
      <sheetName val="unit2008-VIAS"/>
      <sheetName val="Costo Real 2008"/>
      <sheetName val="ACEROS 60000 PSI"/>
      <sheetName val="RENDI"/>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5">
          <cell r="E5" t="str">
            <v>CANTIDAD</v>
          </cell>
        </row>
      </sheetData>
      <sheetData sheetId="191">
        <row r="5">
          <cell r="E5" t="str">
            <v>CANTIDAD</v>
          </cell>
        </row>
      </sheetData>
      <sheetData sheetId="192">
        <row r="5">
          <cell r="E5" t="str">
            <v>CANTIDAD</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row r="14">
          <cell r="G14">
            <v>23.125</v>
          </cell>
        </row>
      </sheetData>
      <sheetData sheetId="232"/>
      <sheetData sheetId="233"/>
      <sheetData sheetId="234"/>
      <sheetData sheetId="235"/>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33">
          <cell r="C33">
            <v>0.77967625899280601</v>
          </cell>
        </row>
      </sheetData>
      <sheetData sheetId="251">
        <row r="1">
          <cell r="A1" t="str">
            <v>EQUIPO</v>
          </cell>
        </row>
      </sheetData>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row r="35">
          <cell r="D35">
            <v>1.85</v>
          </cell>
        </row>
      </sheetData>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sheetData sheetId="490"/>
      <sheetData sheetId="491"/>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sheetData sheetId="525"/>
      <sheetData sheetId="526"/>
      <sheetData sheetId="527">
        <row r="2">
          <cell r="A2" t="str">
            <v>ACTA No</v>
          </cell>
        </row>
      </sheetData>
      <sheetData sheetId="528"/>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refreshError="1"/>
      <sheetData sheetId="576"/>
      <sheetData sheetId="577">
        <row r="3">
          <cell r="B3" t="str">
            <v>Precios del Mercado en el Mcpio de Orocué.</v>
          </cell>
        </row>
      </sheetData>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ABRAZADERA DE SALIDA TIPO 1</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sheetData sheetId="983" refreshError="1"/>
      <sheetData sheetId="984">
        <row r="541">
          <cell r="G541">
            <v>24338607053</v>
          </cell>
        </row>
      </sheetData>
      <sheetData sheetId="985" refreshError="1"/>
      <sheetData sheetId="986" refreshError="1"/>
      <sheetData sheetId="987">
        <row r="5">
          <cell r="E5" t="str">
            <v>CANTIDAD</v>
          </cell>
        </row>
      </sheetData>
      <sheetData sheetId="988">
        <row r="5">
          <cell r="E5" t="str">
            <v>CANTIDAD</v>
          </cell>
        </row>
      </sheetData>
      <sheetData sheetId="989"/>
      <sheetData sheetId="990"/>
      <sheetData sheetId="991"/>
      <sheetData sheetId="992"/>
      <sheetData sheetId="993"/>
      <sheetData sheetId="994"/>
      <sheetData sheetId="995"/>
      <sheetData sheetId="996"/>
      <sheetData sheetId="997"/>
      <sheetData sheetId="998"/>
      <sheetData sheetId="999"/>
      <sheetData sheetId="1000">
        <row r="1">
          <cell r="A1" t="str">
            <v>ADMINISTRACION</v>
          </cell>
        </row>
      </sheetData>
      <sheetData sheetId="1001">
        <row r="1">
          <cell r="A1" t="str">
            <v>EQUIPO</v>
          </cell>
        </row>
      </sheetData>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ow r="1">
          <cell r="A1" t="str">
            <v>ABRAZADERA DE SALIDA TIPO 1</v>
          </cell>
        </row>
      </sheetData>
      <sheetData sheetId="1015"/>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sheetData sheetId="1024"/>
      <sheetData sheetId="1025">
        <row r="50">
          <cell r="H50">
            <v>971</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sheetData sheetId="1041"/>
      <sheetData sheetId="1042"/>
      <sheetData sheetId="1043"/>
      <sheetData sheetId="1044"/>
      <sheetData sheetId="1045">
        <row r="52">
          <cell r="H52">
            <v>117768</v>
          </cell>
        </row>
      </sheetData>
      <sheetData sheetId="1046"/>
      <sheetData sheetId="1047"/>
      <sheetData sheetId="1048"/>
      <sheetData sheetId="1049"/>
      <sheetData sheetId="1050"/>
      <sheetData sheetId="1051">
        <row r="33">
          <cell r="C33">
            <v>0.77967625899280601</v>
          </cell>
        </row>
      </sheetData>
      <sheetData sheetId="1052"/>
      <sheetData sheetId="1053"/>
      <sheetData sheetId="1054"/>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8">
          <cell r="A8">
            <v>2.1</v>
          </cell>
        </row>
      </sheetData>
      <sheetData sheetId="2426">
        <row r="8">
          <cell r="A8">
            <v>3.1</v>
          </cell>
        </row>
      </sheetData>
      <sheetData sheetId="2427"/>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sheetData sheetId="2771"/>
      <sheetData sheetId="2772" refreshError="1"/>
      <sheetData sheetId="2773"/>
      <sheetData sheetId="2774"/>
      <sheetData sheetId="2775"/>
      <sheetData sheetId="2776"/>
      <sheetData sheetId="2777" refreshError="1"/>
      <sheetData sheetId="2778" refreshError="1"/>
      <sheetData sheetId="2779" refreshError="1"/>
      <sheetData sheetId="2780" refreshError="1"/>
      <sheetData sheetId="2781"/>
      <sheetData sheetId="2782"/>
      <sheetData sheetId="2783"/>
      <sheetData sheetId="2784" refreshError="1"/>
      <sheetData sheetId="2785" refreshError="1"/>
      <sheetData sheetId="2786" refreshError="1"/>
      <sheetData sheetId="2787" refreshError="1"/>
      <sheetData sheetId="2788" refreshError="1"/>
      <sheetData sheetId="2789" refreshError="1"/>
      <sheetData sheetId="2790"/>
      <sheetData sheetId="2791" refreshError="1"/>
      <sheetData sheetId="2792" refreshError="1"/>
      <sheetData sheetId="2793" refreshError="1"/>
      <sheetData sheetId="2794" refreshError="1"/>
      <sheetData sheetId="2795"/>
      <sheetData sheetId="2796"/>
      <sheetData sheetId="2797"/>
      <sheetData sheetId="2798"/>
      <sheetData sheetId="2799" refreshError="1"/>
      <sheetData sheetId="2800" refreshError="1"/>
      <sheetData sheetId="2801"/>
      <sheetData sheetId="2802"/>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sheetData sheetId="2824"/>
      <sheetData sheetId="2825"/>
      <sheetData sheetId="2826" refreshError="1"/>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refreshError="1"/>
      <sheetData sheetId="2874" refreshError="1"/>
      <sheetData sheetId="2875" refreshError="1"/>
      <sheetData sheetId="2876" refreshError="1"/>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sheetData sheetId="2890"/>
      <sheetData sheetId="2891"/>
      <sheetData sheetId="2892"/>
      <sheetData sheetId="2893" refreshError="1"/>
      <sheetData sheetId="2894"/>
      <sheetData sheetId="2895"/>
      <sheetData sheetId="2896"/>
      <sheetData sheetId="2897" refreshError="1"/>
      <sheetData sheetId="2898" refreshError="1"/>
      <sheetData sheetId="2899" refreshError="1"/>
      <sheetData sheetId="2900"/>
      <sheetData sheetId="2901"/>
      <sheetData sheetId="2902" refreshError="1"/>
      <sheetData sheetId="2903" refreshError="1"/>
      <sheetData sheetId="2904" refreshError="1"/>
      <sheetData sheetId="2905" refreshError="1"/>
      <sheetData sheetId="2906" refreshError="1"/>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efreshError="1"/>
      <sheetData sheetId="2936"/>
      <sheetData sheetId="2937"/>
      <sheetData sheetId="2938"/>
      <sheetData sheetId="2939"/>
      <sheetData sheetId="2940"/>
      <sheetData sheetId="2941"/>
      <sheetData sheetId="2942" refreshError="1"/>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refreshError="1"/>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sheetData sheetId="2993" refreshError="1"/>
      <sheetData sheetId="2994" refreshError="1"/>
      <sheetData sheetId="2995"/>
      <sheetData sheetId="2996" refreshError="1"/>
      <sheetData sheetId="2997" refreshError="1"/>
      <sheetData sheetId="2998" refreshError="1"/>
      <sheetData sheetId="2999"/>
      <sheetData sheetId="3000" refreshError="1"/>
      <sheetData sheetId="300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sheetData sheetId="3021"/>
      <sheetData sheetId="3022"/>
      <sheetData sheetId="3023"/>
      <sheetData sheetId="3024"/>
      <sheetData sheetId="3025"/>
      <sheetData sheetId="3026"/>
      <sheetData sheetId="3027"/>
      <sheetData sheetId="3028"/>
      <sheetData sheetId="3029">
        <row r="5">
          <cell r="E5" t="str">
            <v>CANTIDAD</v>
          </cell>
        </row>
      </sheetData>
      <sheetData sheetId="3030">
        <row r="5">
          <cell r="E5" t="str">
            <v>CANTIDAD</v>
          </cell>
        </row>
      </sheetData>
      <sheetData sheetId="3031"/>
      <sheetData sheetId="3032"/>
      <sheetData sheetId="3033"/>
      <sheetData sheetId="3034"/>
      <sheetData sheetId="3035"/>
      <sheetData sheetId="3036"/>
      <sheetData sheetId="3037"/>
      <sheetData sheetId="3038" refreshError="1"/>
      <sheetData sheetId="3039"/>
      <sheetData sheetId="3040"/>
      <sheetData sheetId="3041"/>
      <sheetData sheetId="3042"/>
      <sheetData sheetId="3043"/>
      <sheetData sheetId="3044" refreshError="1"/>
      <sheetData sheetId="3045" refreshError="1"/>
      <sheetData sheetId="3046"/>
      <sheetData sheetId="3047"/>
      <sheetData sheetId="3048"/>
      <sheetData sheetId="3049"/>
      <sheetData sheetId="3050" refreshError="1"/>
      <sheetData sheetId="3051"/>
      <sheetData sheetId="3052"/>
      <sheetData sheetId="3053"/>
      <sheetData sheetId="3054">
        <row r="18">
          <cell r="C18">
            <v>7000</v>
          </cell>
        </row>
      </sheetData>
      <sheetData sheetId="3055"/>
      <sheetData sheetId="3056"/>
      <sheetData sheetId="3057"/>
      <sheetData sheetId="3058"/>
      <sheetData sheetId="3059" refreshError="1"/>
      <sheetData sheetId="3060" refreshError="1"/>
      <sheetData sheetId="3061" refreshError="1"/>
      <sheetData sheetId="3062"/>
      <sheetData sheetId="3063"/>
      <sheetData sheetId="3064"/>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sheetData sheetId="3224"/>
      <sheetData sheetId="3225"/>
      <sheetData sheetId="3226"/>
      <sheetData sheetId="3227"/>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sheetData sheetId="3310"/>
      <sheetData sheetId="3311" refreshError="1"/>
      <sheetData sheetId="3312"/>
      <sheetData sheetId="3313"/>
      <sheetData sheetId="3314"/>
      <sheetData sheetId="3315" refreshError="1"/>
      <sheetData sheetId="3316"/>
      <sheetData sheetId="3317" refreshError="1"/>
      <sheetData sheetId="3318"/>
      <sheetData sheetId="3319"/>
      <sheetData sheetId="3320"/>
      <sheetData sheetId="3321"/>
      <sheetData sheetId="3322" refreshError="1"/>
      <sheetData sheetId="3323"/>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sheetData sheetId="3354"/>
      <sheetData sheetId="3355" refreshError="1"/>
      <sheetData sheetId="3356" refreshError="1"/>
      <sheetData sheetId="3357" refreshError="1"/>
      <sheetData sheetId="3358" refreshError="1"/>
      <sheetData sheetId="3359" refreshError="1"/>
      <sheetData sheetId="3360" refreshError="1"/>
      <sheetData sheetId="3361"/>
      <sheetData sheetId="3362" refreshError="1"/>
      <sheetData sheetId="3363" refreshError="1"/>
      <sheetData sheetId="3364" refreshError="1"/>
      <sheetData sheetId="3365" refreshError="1"/>
      <sheetData sheetId="3366" refreshError="1"/>
      <sheetData sheetId="3367" refreshError="1"/>
      <sheetData sheetId="3368"/>
      <sheetData sheetId="3369"/>
      <sheetData sheetId="3370"/>
      <sheetData sheetId="3371"/>
      <sheetData sheetId="3372"/>
      <sheetData sheetId="3373"/>
      <sheetData sheetId="3374"/>
      <sheetData sheetId="3375"/>
      <sheetData sheetId="3376"/>
      <sheetData sheetId="3377"/>
      <sheetData sheetId="3378"/>
      <sheetData sheetId="3379" refreshError="1"/>
      <sheetData sheetId="3380"/>
      <sheetData sheetId="3381" refreshError="1"/>
      <sheetData sheetId="3382" refreshError="1"/>
      <sheetData sheetId="3383"/>
      <sheetData sheetId="3384"/>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sheetData sheetId="3440"/>
      <sheetData sheetId="3441"/>
      <sheetData sheetId="3442"/>
      <sheetData sheetId="3443"/>
      <sheetData sheetId="3444"/>
      <sheetData sheetId="3445"/>
      <sheetData sheetId="3446"/>
      <sheetData sheetId="3447"/>
      <sheetData sheetId="3448"/>
      <sheetData sheetId="3449" refreshError="1"/>
      <sheetData sheetId="3450"/>
      <sheetData sheetId="3451"/>
      <sheetData sheetId="3452"/>
      <sheetData sheetId="3453"/>
      <sheetData sheetId="3454" refreshError="1"/>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refreshError="1"/>
      <sheetData sheetId="3564" refreshError="1"/>
      <sheetData sheetId="3565" refreshError="1"/>
      <sheetData sheetId="3566"/>
      <sheetData sheetId="3567" refreshError="1"/>
      <sheetData sheetId="3568" refreshError="1"/>
      <sheetData sheetId="3569"/>
      <sheetData sheetId="3570" refreshError="1"/>
      <sheetData sheetId="3571" refreshError="1"/>
      <sheetData sheetId="3572">
        <row r="11">
          <cell r="A11">
            <v>1</v>
          </cell>
        </row>
      </sheetData>
      <sheetData sheetId="3573">
        <row r="4">
          <cell r="C4" t="str">
            <v>INTERVENTORIA TECNICO ADMINISTRATIVA PARA LA CONSTRUCCION, INSTALACION DE EQUIPOS, PRUEBAS Y PUESTA EN MARCHA DEL SISTEMA DE SECTORIZACION DEL OLEODUCTO TRANSANDINO.</v>
          </cell>
        </row>
      </sheetData>
      <sheetData sheetId="3574"/>
      <sheetData sheetId="3575"/>
      <sheetData sheetId="3576"/>
      <sheetData sheetId="3577"/>
      <sheetData sheetId="3578"/>
      <sheetData sheetId="3579"/>
      <sheetData sheetId="3580"/>
      <sheetData sheetId="3581"/>
      <sheetData sheetId="3582" refreshError="1"/>
      <sheetData sheetId="3583" refreshError="1"/>
      <sheetData sheetId="3584" refreshError="1"/>
      <sheetData sheetId="3585" refreshError="1"/>
      <sheetData sheetId="3586">
        <row r="9">
          <cell r="D9" t="str">
            <v>FECHA</v>
          </cell>
        </row>
      </sheetData>
      <sheetData sheetId="3587"/>
      <sheetData sheetId="3588"/>
      <sheetData sheetId="3589"/>
      <sheetData sheetId="3590" refreshError="1"/>
      <sheetData sheetId="3591" refreshError="1"/>
      <sheetData sheetId="3592"/>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sheetData sheetId="3623"/>
      <sheetData sheetId="3624"/>
      <sheetData sheetId="3625"/>
      <sheetData sheetId="3626"/>
      <sheetData sheetId="3627"/>
      <sheetData sheetId="3628"/>
      <sheetData sheetId="3629" refreshError="1"/>
      <sheetData sheetId="3630"/>
      <sheetData sheetId="3631"/>
      <sheetData sheetId="3632"/>
      <sheetData sheetId="3633"/>
      <sheetData sheetId="3634"/>
      <sheetData sheetId="3635"/>
      <sheetData sheetId="3636"/>
      <sheetData sheetId="3637"/>
      <sheetData sheetId="3638"/>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ow r="47">
          <cell r="I47">
            <v>0</v>
          </cell>
        </row>
      </sheetData>
      <sheetData sheetId="3855"/>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sheetData sheetId="3893"/>
      <sheetData sheetId="3894"/>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sheetData sheetId="3929"/>
      <sheetData sheetId="3930"/>
      <sheetData sheetId="393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sheetData sheetId="3941"/>
      <sheetData sheetId="3942" refreshError="1"/>
      <sheetData sheetId="3943" refreshError="1"/>
      <sheetData sheetId="3944"/>
      <sheetData sheetId="3945"/>
      <sheetData sheetId="3946"/>
      <sheetData sheetId="3947"/>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sheetData sheetId="4069">
        <row r="5">
          <cell r="E5" t="str">
            <v>CANTIDAD</v>
          </cell>
        </row>
      </sheetData>
      <sheetData sheetId="4070"/>
      <sheetData sheetId="4071"/>
      <sheetData sheetId="4072"/>
      <sheetData sheetId="4073"/>
      <sheetData sheetId="4074"/>
      <sheetData sheetId="4075"/>
      <sheetData sheetId="4076" refreshError="1"/>
      <sheetData sheetId="4077">
        <row r="36">
          <cell r="G36">
            <v>310000.00000097335</v>
          </cell>
        </row>
      </sheetData>
      <sheetData sheetId="4078" refreshError="1"/>
      <sheetData sheetId="4079" refreshError="1"/>
      <sheetData sheetId="4080"/>
      <sheetData sheetId="4081" refreshError="1"/>
      <sheetData sheetId="4082"/>
      <sheetData sheetId="4083"/>
      <sheetData sheetId="4084" refreshError="1"/>
      <sheetData sheetId="4085" refreshError="1"/>
      <sheetData sheetId="4086"/>
      <sheetData sheetId="4087">
        <row r="3">
          <cell r="D3" t="str">
            <v xml:space="preserve">Marzo  31/2002 </v>
          </cell>
        </row>
      </sheetData>
      <sheetData sheetId="4088" refreshError="1"/>
      <sheetData sheetId="4089" refreshError="1"/>
      <sheetData sheetId="4090" refreshError="1"/>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refreshError="1"/>
      <sheetData sheetId="4106" refreshError="1"/>
      <sheetData sheetId="4107" refreshError="1"/>
      <sheetData sheetId="4108" refreshError="1"/>
      <sheetData sheetId="4109"/>
      <sheetData sheetId="4110"/>
      <sheetData sheetId="4111"/>
      <sheetData sheetId="4112"/>
      <sheetData sheetId="4113">
        <row r="525">
          <cell r="K525">
            <v>1695.87</v>
          </cell>
        </row>
      </sheetData>
      <sheetData sheetId="4114">
        <row r="525">
          <cell r="K525">
            <v>3577.94</v>
          </cell>
        </row>
      </sheetData>
      <sheetData sheetId="4115">
        <row r="525">
          <cell r="K525">
            <v>5147.76</v>
          </cell>
        </row>
      </sheetData>
      <sheetData sheetId="4116">
        <row r="525">
          <cell r="K525">
            <v>4940.1099999999997</v>
          </cell>
        </row>
      </sheetData>
      <sheetData sheetId="4117">
        <row r="526">
          <cell r="K526">
            <v>695.98</v>
          </cell>
        </row>
      </sheetData>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sheetData sheetId="4143" refreshError="1"/>
      <sheetData sheetId="4144" refreshError="1"/>
      <sheetData sheetId="4145" refreshError="1"/>
      <sheetData sheetId="4146" refreshError="1"/>
      <sheetData sheetId="4147"/>
      <sheetData sheetId="4148" refreshError="1"/>
      <sheetData sheetId="4149" refreshError="1"/>
      <sheetData sheetId="4150" refreshError="1"/>
      <sheetData sheetId="4151" refreshError="1"/>
      <sheetData sheetId="4152" refreshError="1"/>
      <sheetData sheetId="4153" refreshError="1"/>
      <sheetData sheetId="4154"/>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sheetData sheetId="4300"/>
      <sheetData sheetId="4301"/>
      <sheetData sheetId="4302"/>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sheetData sheetId="4339"/>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row r="18">
          <cell r="C18">
            <v>7000</v>
          </cell>
        </row>
      </sheetData>
      <sheetData sheetId="4353"/>
      <sheetData sheetId="4354" refreshError="1"/>
      <sheetData sheetId="4355" refreshError="1"/>
      <sheetData sheetId="4356"/>
      <sheetData sheetId="4357"/>
      <sheetData sheetId="4358" refreshError="1"/>
      <sheetData sheetId="4359" refreshError="1"/>
      <sheetData sheetId="4360" refreshError="1"/>
      <sheetData sheetId="4361" refreshError="1"/>
      <sheetData sheetId="4362" refreshError="1"/>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efreshError="1"/>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efreshError="1"/>
      <sheetData sheetId="4414" refreshError="1"/>
      <sheetData sheetId="4415" refreshError="1"/>
      <sheetData sheetId="4416" refreshError="1"/>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sheetData sheetId="5059"/>
      <sheetData sheetId="5060"/>
      <sheetData sheetId="5061" refreshError="1"/>
      <sheetData sheetId="5062" refreshError="1"/>
      <sheetData sheetId="5063" refreshError="1"/>
      <sheetData sheetId="5064" refreshError="1"/>
      <sheetData sheetId="5065" refreshError="1"/>
      <sheetData sheetId="5066" refreshError="1"/>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sheetData sheetId="5164"/>
      <sheetData sheetId="5165"/>
      <sheetData sheetId="5166">
        <row r="1">
          <cell r="A1" t="str">
            <v>ITEM</v>
          </cell>
        </row>
      </sheetData>
      <sheetData sheetId="5167">
        <row r="1">
          <cell r="A1" t="str">
            <v>EQUIPO</v>
          </cell>
        </row>
      </sheetData>
      <sheetData sheetId="5168">
        <row r="1">
          <cell r="A1" t="str">
            <v>ADMINISTRACION</v>
          </cell>
        </row>
      </sheetData>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row r="1">
          <cell r="A1" t="str">
            <v>ITEM</v>
          </cell>
        </row>
      </sheetData>
      <sheetData sheetId="5182">
        <row r="1">
          <cell r="A1" t="str">
            <v>EQUIPO</v>
          </cell>
        </row>
      </sheetData>
      <sheetData sheetId="5183">
        <row r="1">
          <cell r="A1" t="str">
            <v>ADMINISTRACION</v>
          </cell>
        </row>
      </sheetData>
      <sheetData sheetId="5184">
        <row r="1">
          <cell r="A1" t="str">
            <v>EQUIPO</v>
          </cell>
        </row>
      </sheetData>
      <sheetData sheetId="5185">
        <row r="1">
          <cell r="A1" t="str">
            <v>ADMINISTRACION</v>
          </cell>
        </row>
      </sheetData>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row r="1">
          <cell r="A1" t="str">
            <v>EQUIPO</v>
          </cell>
        </row>
      </sheetData>
      <sheetData sheetId="5229">
        <row r="1">
          <cell r="A1" t="str">
            <v>ADMINISTRACION</v>
          </cell>
        </row>
      </sheetData>
      <sheetData sheetId="5230"/>
      <sheetData sheetId="5231" refreshError="1"/>
      <sheetData sheetId="5232">
        <row r="5">
          <cell r="E5" t="str">
            <v>CANTIDAD</v>
          </cell>
        </row>
      </sheetData>
      <sheetData sheetId="5233">
        <row r="5">
          <cell r="E5" t="str">
            <v>CANTIDAD</v>
          </cell>
        </row>
      </sheetData>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row r="21">
          <cell r="G21" t="b">
            <v>0</v>
          </cell>
        </row>
      </sheetData>
      <sheetData sheetId="5312"/>
      <sheetData sheetId="5313"/>
      <sheetData sheetId="5314">
        <row r="5">
          <cell r="A5" t="str">
            <v>Desperdicio</v>
          </cell>
        </row>
      </sheetData>
      <sheetData sheetId="5315">
        <row r="7">
          <cell r="A7" t="str">
            <v>Herramientas Menores</v>
          </cell>
        </row>
      </sheetData>
      <sheetData sheetId="5316">
        <row r="6">
          <cell r="A6" t="str">
            <v>TOPÓGRAFO</v>
          </cell>
        </row>
      </sheetData>
      <sheetData sheetId="5317">
        <row r="5">
          <cell r="A5" t="str">
            <v>Desperdicio</v>
          </cell>
        </row>
      </sheetData>
      <sheetData sheetId="5318">
        <row r="7">
          <cell r="A7" t="str">
            <v>Herramientas Menores</v>
          </cell>
        </row>
      </sheetData>
      <sheetData sheetId="5319">
        <row r="6">
          <cell r="A6" t="str">
            <v>TOPÓGRAFO</v>
          </cell>
        </row>
      </sheetData>
      <sheetData sheetId="5320">
        <row r="5">
          <cell r="A5" t="str">
            <v>Desperdicio</v>
          </cell>
        </row>
      </sheetData>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ow r="5">
          <cell r="E5" t="str">
            <v>CANTIDAD</v>
          </cell>
        </row>
      </sheetData>
      <sheetData sheetId="5424" refreshError="1"/>
      <sheetData sheetId="5425" refreshError="1"/>
      <sheetData sheetId="5426"/>
      <sheetData sheetId="5427"/>
      <sheetData sheetId="5428" refreshError="1"/>
      <sheetData sheetId="5429">
        <row r="5">
          <cell r="E5" t="str">
            <v>CANTIDAD</v>
          </cell>
        </row>
      </sheetData>
      <sheetData sheetId="5430">
        <row r="7">
          <cell r="B7">
            <v>0.1</v>
          </cell>
        </row>
      </sheetData>
      <sheetData sheetId="5431">
        <row r="7">
          <cell r="B7">
            <v>0.1</v>
          </cell>
        </row>
      </sheetData>
      <sheetData sheetId="5432"/>
      <sheetData sheetId="5433" refreshError="1"/>
      <sheetData sheetId="5434" refreshError="1"/>
      <sheetData sheetId="5435" refreshError="1"/>
      <sheetData sheetId="5436">
        <row r="1">
          <cell r="B1" t="str">
            <v>CTO-102-2002</v>
          </cell>
        </row>
      </sheetData>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row r="33">
          <cell r="C33">
            <v>0.77967625899280601</v>
          </cell>
        </row>
      </sheetData>
      <sheetData sheetId="5450"/>
      <sheetData sheetId="5451"/>
      <sheetData sheetId="5452"/>
      <sheetData sheetId="5453">
        <row r="1">
          <cell r="B1" t="str">
            <v>CTO-102-2002</v>
          </cell>
        </row>
      </sheetData>
      <sheetData sheetId="5454"/>
      <sheetData sheetId="5455"/>
      <sheetData sheetId="5456"/>
      <sheetData sheetId="5457">
        <row r="2">
          <cell r="A2" t="str">
            <v>ACTA No</v>
          </cell>
        </row>
      </sheetData>
      <sheetData sheetId="5458" refreshError="1"/>
      <sheetData sheetId="5459"/>
      <sheetData sheetId="5460">
        <row r="33">
          <cell r="C33">
            <v>0.77967625899280601</v>
          </cell>
        </row>
      </sheetData>
      <sheetData sheetId="5461"/>
      <sheetData sheetId="5462"/>
      <sheetData sheetId="5463"/>
      <sheetData sheetId="5464">
        <row r="1">
          <cell r="B1" t="str">
            <v>CTO-102-2002</v>
          </cell>
        </row>
      </sheetData>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row r="1">
          <cell r="A1" t="str">
            <v>ITEM</v>
          </cell>
        </row>
      </sheetData>
      <sheetData sheetId="5722">
        <row r="1">
          <cell r="A1" t="str">
            <v>EQUIPO</v>
          </cell>
        </row>
      </sheetData>
      <sheetData sheetId="5723">
        <row r="1">
          <cell r="A1" t="str">
            <v>ADMINISTRACION</v>
          </cell>
        </row>
      </sheetData>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row r="1">
          <cell r="A1" t="str">
            <v>EQUIPO</v>
          </cell>
        </row>
      </sheetData>
      <sheetData sheetId="5750">
        <row r="1">
          <cell r="A1" t="str">
            <v>ADMINISTRACION</v>
          </cell>
        </row>
      </sheetData>
      <sheetData sheetId="5751"/>
      <sheetData sheetId="5752"/>
      <sheetData sheetId="5753"/>
      <sheetData sheetId="5754"/>
      <sheetData sheetId="5755"/>
      <sheetData sheetId="5756"/>
      <sheetData sheetId="5757"/>
      <sheetData sheetId="5758"/>
      <sheetData sheetId="5759">
        <row r="1">
          <cell r="A1" t="str">
            <v>ITEM</v>
          </cell>
        </row>
      </sheetData>
      <sheetData sheetId="5760">
        <row r="1">
          <cell r="A1" t="str">
            <v>EQUIPO</v>
          </cell>
        </row>
      </sheetData>
      <sheetData sheetId="5761">
        <row r="1">
          <cell r="A1" t="str">
            <v>ADMINISTRACION</v>
          </cell>
        </row>
      </sheetData>
      <sheetData sheetId="5762"/>
      <sheetData sheetId="5763"/>
      <sheetData sheetId="5764"/>
      <sheetData sheetId="5765"/>
      <sheetData sheetId="5766"/>
      <sheetData sheetId="5767"/>
      <sheetData sheetId="5768"/>
      <sheetData sheetId="5769"/>
      <sheetData sheetId="5770"/>
      <sheetData sheetId="5771"/>
      <sheetData sheetId="5772"/>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sheetData sheetId="5877" refreshError="1"/>
      <sheetData sheetId="5878" refreshError="1"/>
      <sheetData sheetId="5879" refreshError="1"/>
      <sheetData sheetId="5880" refreshError="1"/>
      <sheetData sheetId="5881" refreshError="1"/>
      <sheetData sheetId="5882" refreshError="1"/>
      <sheetData sheetId="5883"/>
      <sheetData sheetId="5884"/>
      <sheetData sheetId="5885"/>
      <sheetData sheetId="5886">
        <row r="1">
          <cell r="B1" t="str">
            <v>CTO-102-2002</v>
          </cell>
        </row>
      </sheetData>
      <sheetData sheetId="5887"/>
      <sheetData sheetId="5888"/>
      <sheetData sheetId="5889"/>
      <sheetData sheetId="5890" refreshError="1"/>
      <sheetData sheetId="5891"/>
      <sheetData sheetId="5892"/>
      <sheetData sheetId="5893"/>
      <sheetData sheetId="5894"/>
      <sheetData sheetId="5895"/>
      <sheetData sheetId="5896"/>
      <sheetData sheetId="5897"/>
      <sheetData sheetId="5898"/>
      <sheetData sheetId="5899"/>
      <sheetData sheetId="5900"/>
      <sheetData sheetId="5901" refreshError="1"/>
      <sheetData sheetId="5902" refreshError="1"/>
      <sheetData sheetId="5903"/>
      <sheetData sheetId="5904" refreshError="1"/>
      <sheetData sheetId="5905" refreshError="1"/>
      <sheetData sheetId="5906" refreshError="1"/>
      <sheetData sheetId="5907"/>
      <sheetData sheetId="5908" refreshError="1"/>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sheetData sheetId="5948"/>
      <sheetData sheetId="5949"/>
      <sheetData sheetId="5950"/>
      <sheetData sheetId="5951"/>
      <sheetData sheetId="5952">
        <row r="2">
          <cell r="A2" t="str">
            <v>ACTA No</v>
          </cell>
        </row>
      </sheetData>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sheetData sheetId="6245"/>
      <sheetData sheetId="6246">
        <row r="5">
          <cell r="E5" t="str">
            <v>CANTIDAD</v>
          </cell>
        </row>
      </sheetData>
      <sheetData sheetId="6247">
        <row r="5">
          <cell r="E5" t="str">
            <v>CANTIDAD</v>
          </cell>
        </row>
      </sheetData>
      <sheetData sheetId="6248">
        <row r="5">
          <cell r="E5" t="str">
            <v>CANTIDAD</v>
          </cell>
        </row>
      </sheetData>
      <sheetData sheetId="6249">
        <row r="5">
          <cell r="E5" t="str">
            <v>CANTIDAD</v>
          </cell>
        </row>
      </sheetData>
      <sheetData sheetId="6250">
        <row r="5">
          <cell r="E5" t="str">
            <v>CANTIDAD</v>
          </cell>
        </row>
      </sheetData>
      <sheetData sheetId="6251">
        <row r="5">
          <cell r="E5" t="str">
            <v>CANTIDAD</v>
          </cell>
        </row>
      </sheetData>
      <sheetData sheetId="6252">
        <row r="5">
          <cell r="E5" t="str">
            <v>CANTIDAD</v>
          </cell>
        </row>
      </sheetData>
      <sheetData sheetId="6253"/>
      <sheetData sheetId="6254"/>
      <sheetData sheetId="6255"/>
      <sheetData sheetId="6256"/>
      <sheetData sheetId="6257"/>
      <sheetData sheetId="6258"/>
      <sheetData sheetId="6259"/>
      <sheetData sheetId="6260">
        <row r="1">
          <cell r="A1" t="str">
            <v>INSTITUTO NACIONAL DE VIAS</v>
          </cell>
        </row>
      </sheetData>
      <sheetData sheetId="6261"/>
      <sheetData sheetId="6262">
        <row r="1">
          <cell r="A1" t="str">
            <v>INSTITUTO NACIONAL DE VIAS</v>
          </cell>
        </row>
      </sheetData>
      <sheetData sheetId="6263"/>
      <sheetData sheetId="6264"/>
      <sheetData sheetId="6265"/>
      <sheetData sheetId="6266"/>
      <sheetData sheetId="6267"/>
      <sheetData sheetId="6268"/>
      <sheetData sheetId="6269"/>
      <sheetData sheetId="6270">
        <row r="1">
          <cell r="A1" t="str">
            <v>INSTITUTO NACIONAL DE VIAS</v>
          </cell>
        </row>
      </sheetData>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row r="1">
          <cell r="A1" t="str">
            <v>EQUIPO</v>
          </cell>
        </row>
      </sheetData>
      <sheetData sheetId="6354">
        <row r="1">
          <cell r="A1" t="str">
            <v>ADMINISTRACION</v>
          </cell>
        </row>
      </sheetData>
      <sheetData sheetId="6355">
        <row r="1">
          <cell r="A1" t="str">
            <v>EQUIPO</v>
          </cell>
        </row>
      </sheetData>
      <sheetData sheetId="6356">
        <row r="1">
          <cell r="A1" t="str">
            <v>ADMINISTRACION</v>
          </cell>
        </row>
      </sheetData>
      <sheetData sheetId="6357">
        <row r="1">
          <cell r="A1" t="str">
            <v>EQUIPO</v>
          </cell>
        </row>
      </sheetData>
      <sheetData sheetId="6358">
        <row r="1">
          <cell r="A1" t="str">
            <v>ADMINISTRACION</v>
          </cell>
        </row>
      </sheetData>
      <sheetData sheetId="6359">
        <row r="1">
          <cell r="A1" t="str">
            <v>EQUIPO</v>
          </cell>
        </row>
      </sheetData>
      <sheetData sheetId="6360">
        <row r="1">
          <cell r="A1" t="str">
            <v>ADMINISTRACION</v>
          </cell>
        </row>
      </sheetData>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row r="1">
          <cell r="A1" t="str">
            <v>ITEM</v>
          </cell>
        </row>
      </sheetData>
      <sheetData sheetId="6398">
        <row r="1">
          <cell r="A1" t="str">
            <v>EQUIPO</v>
          </cell>
        </row>
      </sheetData>
      <sheetData sheetId="6399">
        <row r="1">
          <cell r="A1" t="str">
            <v>ITEM</v>
          </cell>
        </row>
      </sheetData>
      <sheetData sheetId="6400">
        <row r="1">
          <cell r="A1" t="str">
            <v>EQUIPO</v>
          </cell>
        </row>
      </sheetData>
      <sheetData sheetId="6401">
        <row r="1">
          <cell r="A1" t="str">
            <v>ITEM</v>
          </cell>
        </row>
      </sheetData>
      <sheetData sheetId="6402">
        <row r="1">
          <cell r="A1" t="str">
            <v>EQUIPO</v>
          </cell>
        </row>
      </sheetData>
      <sheetData sheetId="6403">
        <row r="1">
          <cell r="A1" t="str">
            <v>ADMINISTRACION</v>
          </cell>
        </row>
      </sheetData>
      <sheetData sheetId="6404">
        <row r="1">
          <cell r="A1" t="str">
            <v>EQUIPO</v>
          </cell>
        </row>
      </sheetData>
      <sheetData sheetId="6405">
        <row r="1">
          <cell r="A1" t="str">
            <v>ADMINISTRACION</v>
          </cell>
        </row>
      </sheetData>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row r="16">
          <cell r="A16" t="str">
            <v>ABONO 10-30-10</v>
          </cell>
        </row>
      </sheetData>
      <sheetData sheetId="6447"/>
      <sheetData sheetId="6448">
        <row r="16">
          <cell r="A16" t="str">
            <v>ABONO 10-30-10</v>
          </cell>
        </row>
      </sheetData>
      <sheetData sheetId="6449"/>
      <sheetData sheetId="6450">
        <row r="16">
          <cell r="A16" t="str">
            <v>ABONO 10-30-10</v>
          </cell>
        </row>
      </sheetData>
      <sheetData sheetId="6451"/>
      <sheetData sheetId="6452">
        <row r="16">
          <cell r="A16" t="str">
            <v>ABONO 10-30-10</v>
          </cell>
        </row>
      </sheetData>
      <sheetData sheetId="6453">
        <row r="6">
          <cell r="A6" t="str">
            <v>TOPÓGRAFO</v>
          </cell>
        </row>
      </sheetData>
      <sheetData sheetId="6454" refreshError="1"/>
      <sheetData sheetId="6455" refreshError="1"/>
      <sheetData sheetId="6456" refreshError="1"/>
      <sheetData sheetId="6457" refreshError="1"/>
      <sheetData sheetId="6458" refreshError="1"/>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sheetData sheetId="6489" refreshError="1"/>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sheetData sheetId="6535" refreshError="1"/>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refreshError="1"/>
      <sheetData sheetId="6572" refreshError="1"/>
      <sheetData sheetId="6573" refreshError="1"/>
      <sheetData sheetId="6574"/>
      <sheetData sheetId="6575"/>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sheetData sheetId="6587" refreshError="1"/>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refreshError="1"/>
      <sheetData sheetId="6601" refreshError="1"/>
      <sheetData sheetId="6602" refreshError="1"/>
      <sheetData sheetId="6603" refreshError="1"/>
      <sheetData sheetId="6604" refreshError="1"/>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sheetData sheetId="6632" refreshError="1"/>
      <sheetData sheetId="6633"/>
      <sheetData sheetId="6634" refreshError="1"/>
      <sheetData sheetId="6635">
        <row r="1">
          <cell r="A1" t="str">
            <v>INSTITUTO NACIONAL DE VIAS</v>
          </cell>
        </row>
      </sheetData>
      <sheetData sheetId="6636" refreshError="1"/>
      <sheetData sheetId="6637" refreshError="1"/>
      <sheetData sheetId="6638" refreshError="1"/>
      <sheetData sheetId="6639" refreshError="1"/>
      <sheetData sheetId="6640" refreshError="1"/>
      <sheetData sheetId="6641" refreshError="1"/>
      <sheetData sheetId="6642" refreshError="1"/>
      <sheetData sheetId="6643">
        <row r="36">
          <cell r="G36">
            <v>271000.00000162207</v>
          </cell>
        </row>
      </sheetData>
      <sheetData sheetId="6644">
        <row r="33">
          <cell r="G33">
            <v>283000.00002693152</v>
          </cell>
        </row>
      </sheetData>
      <sheetData sheetId="6645">
        <row r="33">
          <cell r="G33">
            <v>290000.00000013626</v>
          </cell>
        </row>
      </sheetData>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ow r="1">
          <cell r="C1">
            <v>0.2</v>
          </cell>
        </row>
      </sheetData>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sheetData sheetId="7069"/>
      <sheetData sheetId="7070"/>
      <sheetData sheetId="7071">
        <row r="14">
          <cell r="D14">
            <v>38504</v>
          </cell>
        </row>
      </sheetData>
      <sheetData sheetId="7072"/>
      <sheetData sheetId="7073"/>
      <sheetData sheetId="7074">
        <row r="14">
          <cell r="D14">
            <v>38504</v>
          </cell>
        </row>
      </sheetData>
      <sheetData sheetId="7075"/>
      <sheetData sheetId="7076"/>
      <sheetData sheetId="7077"/>
      <sheetData sheetId="7078">
        <row r="14">
          <cell r="D14">
            <v>38504</v>
          </cell>
        </row>
      </sheetData>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sheetData sheetId="7126"/>
      <sheetData sheetId="7127"/>
      <sheetData sheetId="7128"/>
      <sheetData sheetId="7129"/>
      <sheetData sheetId="7130"/>
      <sheetData sheetId="7131"/>
      <sheetData sheetId="7132"/>
      <sheetData sheetId="7133" refreshError="1"/>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refreshError="1"/>
      <sheetData sheetId="7181"/>
      <sheetData sheetId="7182"/>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sheetData sheetId="7192" refreshError="1"/>
      <sheetData sheetId="7193"/>
      <sheetData sheetId="7194"/>
      <sheetData sheetId="7195"/>
      <sheetData sheetId="7196"/>
      <sheetData sheetId="7197"/>
      <sheetData sheetId="7198"/>
      <sheetData sheetId="7199"/>
      <sheetData sheetId="7200"/>
      <sheetData sheetId="7201"/>
      <sheetData sheetId="7202"/>
      <sheetData sheetId="7203" refreshError="1"/>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sheetData sheetId="7370"/>
      <sheetData sheetId="7371"/>
      <sheetData sheetId="7372"/>
      <sheetData sheetId="7373">
        <row r="6">
          <cell r="A6" t="str">
            <v>CO-A1</v>
          </cell>
        </row>
      </sheetData>
      <sheetData sheetId="7374"/>
      <sheetData sheetId="7375" refreshError="1"/>
      <sheetData sheetId="7376"/>
      <sheetData sheetId="7377"/>
      <sheetData sheetId="7378"/>
      <sheetData sheetId="7379">
        <row r="4">
          <cell r="E4" t="str">
            <v>GUPCO</v>
          </cell>
        </row>
      </sheetData>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efreshError="1"/>
      <sheetData sheetId="7393"/>
      <sheetData sheetId="7394"/>
      <sheetData sheetId="7395"/>
      <sheetData sheetId="7396"/>
      <sheetData sheetId="7397"/>
      <sheetData sheetId="7398"/>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efreshError="1"/>
      <sheetData sheetId="7408"/>
      <sheetData sheetId="7409" refreshError="1"/>
      <sheetData sheetId="7410"/>
      <sheetData sheetId="7411"/>
      <sheetData sheetId="7412"/>
      <sheetData sheetId="7413"/>
      <sheetData sheetId="7414"/>
      <sheetData sheetId="7415"/>
      <sheetData sheetId="7416"/>
      <sheetData sheetId="7417"/>
      <sheetData sheetId="7418"/>
      <sheetData sheetId="7419"/>
      <sheetData sheetId="7420" refreshError="1"/>
      <sheetData sheetId="7421"/>
      <sheetData sheetId="7422"/>
      <sheetData sheetId="7423"/>
      <sheetData sheetId="7424"/>
      <sheetData sheetId="7425" refreshError="1"/>
      <sheetData sheetId="7426" refreshError="1"/>
      <sheetData sheetId="7427" refreshError="1"/>
      <sheetData sheetId="7428"/>
      <sheetData sheetId="7429" refreshError="1"/>
      <sheetData sheetId="7430" refreshError="1"/>
      <sheetData sheetId="7431"/>
      <sheetData sheetId="7432"/>
      <sheetData sheetId="7433" refreshError="1"/>
      <sheetData sheetId="7434" refreshError="1"/>
      <sheetData sheetId="7435"/>
      <sheetData sheetId="7436" refreshError="1"/>
      <sheetData sheetId="7437" refreshError="1"/>
      <sheetData sheetId="7438"/>
      <sheetData sheetId="7439"/>
      <sheetData sheetId="7440"/>
      <sheetData sheetId="7441"/>
      <sheetData sheetId="7442"/>
      <sheetData sheetId="7443"/>
      <sheetData sheetId="7444"/>
      <sheetData sheetId="7445"/>
      <sheetData sheetId="7446"/>
      <sheetData sheetId="7447"/>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sheetData sheetId="7474"/>
      <sheetData sheetId="7475"/>
      <sheetData sheetId="7476"/>
      <sheetData sheetId="7477"/>
      <sheetData sheetId="7478"/>
      <sheetData sheetId="7479"/>
      <sheetData sheetId="7480"/>
      <sheetData sheetId="748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row r="4">
          <cell r="A4">
            <v>0</v>
          </cell>
        </row>
      </sheetData>
      <sheetData sheetId="7509"/>
      <sheetData sheetId="7510">
        <row r="3">
          <cell r="A3">
            <v>5.0999999999999996</v>
          </cell>
        </row>
      </sheetData>
      <sheetData sheetId="7511" refreshError="1"/>
      <sheetData sheetId="7512"/>
      <sheetData sheetId="7513" refreshError="1"/>
      <sheetData sheetId="7514" refreshError="1"/>
      <sheetData sheetId="7515"/>
      <sheetData sheetId="7516"/>
      <sheetData sheetId="7517"/>
      <sheetData sheetId="7518"/>
      <sheetData sheetId="7519"/>
      <sheetData sheetId="7520"/>
      <sheetData sheetId="7521"/>
      <sheetData sheetId="7522"/>
      <sheetData sheetId="7523"/>
      <sheetData sheetId="7524"/>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ow r="10">
          <cell r="M10">
            <v>2.7679999999999998</v>
          </cell>
        </row>
      </sheetData>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sheetData sheetId="7922" refreshError="1"/>
      <sheetData sheetId="7923">
        <row r="46">
          <cell r="B46" t="str">
            <v>AGUA</v>
          </cell>
        </row>
      </sheetData>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refreshError="1"/>
      <sheetData sheetId="7943"/>
      <sheetData sheetId="7944"/>
      <sheetData sheetId="7945"/>
      <sheetData sheetId="7946"/>
      <sheetData sheetId="7947"/>
      <sheetData sheetId="7948"/>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sheetData sheetId="8012"/>
      <sheetData sheetId="8013" refreshError="1"/>
      <sheetData sheetId="8014"/>
      <sheetData sheetId="8015" refreshError="1"/>
      <sheetData sheetId="8016"/>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sheetData sheetId="8056"/>
      <sheetData sheetId="8057"/>
      <sheetData sheetId="8058"/>
      <sheetData sheetId="8059"/>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sheetData sheetId="8076"/>
      <sheetData sheetId="8077"/>
      <sheetData sheetId="8078"/>
      <sheetData sheetId="8079"/>
      <sheetData sheetId="8080"/>
      <sheetData sheetId="8081"/>
      <sheetData sheetId="8082"/>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sheetData sheetId="8117">
        <row r="1">
          <cell r="A1" t="str">
            <v>ITEM</v>
          </cell>
        </row>
      </sheetData>
      <sheetData sheetId="8118">
        <row r="1">
          <cell r="A1" t="str">
            <v>ADMINISTRACION</v>
          </cell>
        </row>
      </sheetData>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row r="1">
          <cell r="B1" t="str">
            <v>CTO-102-2002</v>
          </cell>
        </row>
      </sheetData>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sheetData sheetId="8225"/>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sheetData sheetId="8289"/>
      <sheetData sheetId="8290" refreshError="1"/>
      <sheetData sheetId="8291" refreshError="1"/>
      <sheetData sheetId="8292"/>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sheetData sheetId="8303"/>
      <sheetData sheetId="8304"/>
      <sheetData sheetId="8305"/>
      <sheetData sheetId="8306"/>
      <sheetData sheetId="8307">
        <row r="1">
          <cell r="B1" t="str">
            <v>CTO-102-2002</v>
          </cell>
        </row>
      </sheetData>
      <sheetData sheetId="8308"/>
      <sheetData sheetId="8309"/>
      <sheetData sheetId="8310"/>
      <sheetData sheetId="8311"/>
      <sheetData sheetId="8312"/>
      <sheetData sheetId="8313"/>
      <sheetData sheetId="8314"/>
      <sheetData sheetId="8315"/>
      <sheetData sheetId="8316"/>
      <sheetData sheetId="8317">
        <row r="1">
          <cell r="B1" t="str">
            <v>CTO-102-2002</v>
          </cell>
        </row>
      </sheetData>
      <sheetData sheetId="8318"/>
      <sheetData sheetId="8319"/>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sheetData sheetId="8332"/>
      <sheetData sheetId="8333"/>
      <sheetData sheetId="8334"/>
      <sheetData sheetId="8335"/>
      <sheetData sheetId="8336"/>
      <sheetData sheetId="8337"/>
      <sheetData sheetId="8338"/>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sheetData sheetId="8356"/>
      <sheetData sheetId="8357"/>
      <sheetData sheetId="8358"/>
      <sheetData sheetId="8359"/>
      <sheetData sheetId="8360"/>
      <sheetData sheetId="8361"/>
      <sheetData sheetId="8362"/>
      <sheetData sheetId="8363"/>
      <sheetData sheetId="8364"/>
      <sheetData sheetId="8365">
        <row r="7">
          <cell r="A7" t="str">
            <v>NE-CSJM01</v>
          </cell>
        </row>
      </sheetData>
      <sheetData sheetId="8366">
        <row r="7">
          <cell r="A7" t="str">
            <v>NE-CSJM01</v>
          </cell>
        </row>
      </sheetData>
      <sheetData sheetId="8367">
        <row r="1">
          <cell r="B1" t="str">
            <v>CTO-102-2002</v>
          </cell>
        </row>
      </sheetData>
      <sheetData sheetId="8368"/>
      <sheetData sheetId="8369"/>
      <sheetData sheetId="8370"/>
      <sheetData sheetId="8371"/>
      <sheetData sheetId="8372"/>
      <sheetData sheetId="8373"/>
      <sheetData sheetId="8374" refreshError="1"/>
      <sheetData sheetId="8375" refreshError="1"/>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row r="1">
          <cell r="A1" t="str">
            <v>INSTITUTO NACIONAL DE VIAS</v>
          </cell>
        </row>
      </sheetData>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sheetData sheetId="8453"/>
      <sheetData sheetId="8454"/>
      <sheetData sheetId="8455"/>
      <sheetData sheetId="8456"/>
      <sheetData sheetId="8457"/>
      <sheetData sheetId="8458"/>
      <sheetData sheetId="8459"/>
      <sheetData sheetId="8460"/>
      <sheetData sheetId="8461"/>
      <sheetData sheetId="8462"/>
      <sheetData sheetId="8463" refreshError="1"/>
      <sheetData sheetId="8464"/>
      <sheetData sheetId="8465" refreshError="1"/>
      <sheetData sheetId="8466" refreshError="1"/>
      <sheetData sheetId="8467" refreshError="1"/>
      <sheetData sheetId="8468" refreshError="1"/>
      <sheetData sheetId="8469"/>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ow r="15">
          <cell r="B15" t="str">
            <v>ROSY ARTEAGA ORTEGA</v>
          </cell>
        </row>
      </sheetData>
      <sheetData sheetId="8486" refreshError="1"/>
      <sheetData sheetId="8487"/>
      <sheetData sheetId="8488"/>
      <sheetData sheetId="8489"/>
      <sheetData sheetId="8490"/>
      <sheetData sheetId="8491"/>
      <sheetData sheetId="8492"/>
      <sheetData sheetId="8493"/>
      <sheetData sheetId="8494"/>
      <sheetData sheetId="8495"/>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sheetData sheetId="8524"/>
      <sheetData sheetId="8525"/>
      <sheetData sheetId="8526"/>
      <sheetData sheetId="8527"/>
      <sheetData sheetId="8528" refreshError="1"/>
      <sheetData sheetId="8529" refreshError="1"/>
      <sheetData sheetId="8530"/>
      <sheetData sheetId="8531"/>
      <sheetData sheetId="8532"/>
      <sheetData sheetId="8533"/>
      <sheetData sheetId="8534"/>
      <sheetData sheetId="8535"/>
      <sheetData sheetId="8536"/>
      <sheetData sheetId="8537" refreshError="1"/>
      <sheetData sheetId="8538" refreshError="1"/>
      <sheetData sheetId="8539" refreshError="1"/>
      <sheetData sheetId="8540" refreshError="1"/>
      <sheetData sheetId="8541" refreshError="1"/>
      <sheetData sheetId="8542" refreshError="1"/>
      <sheetData sheetId="8543"/>
      <sheetData sheetId="8544"/>
      <sheetData sheetId="8545"/>
      <sheetData sheetId="8546"/>
      <sheetData sheetId="8547"/>
      <sheetData sheetId="8548"/>
      <sheetData sheetId="8549"/>
      <sheetData sheetId="8550"/>
      <sheetData sheetId="8551" refreshError="1"/>
      <sheetData sheetId="8552" refreshError="1"/>
      <sheetData sheetId="8553" refreshError="1"/>
      <sheetData sheetId="8554" refreshError="1"/>
      <sheetData sheetId="8555" refreshError="1"/>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refreshError="1"/>
      <sheetData sheetId="8641" refreshError="1"/>
      <sheetData sheetId="8642" refreshError="1"/>
      <sheetData sheetId="8643" refreshError="1"/>
      <sheetData sheetId="8644" refreshError="1"/>
      <sheetData sheetId="8645" refreshError="1"/>
      <sheetData sheetId="8646" refreshError="1"/>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sheetData sheetId="8699" refreshError="1"/>
      <sheetData sheetId="8700" refreshError="1"/>
      <sheetData sheetId="8701" refreshError="1"/>
      <sheetData sheetId="8702" refreshError="1"/>
      <sheetData sheetId="8703" refreshError="1"/>
      <sheetData sheetId="8704"/>
      <sheetData sheetId="8705"/>
      <sheetData sheetId="8706"/>
      <sheetData sheetId="8707"/>
      <sheetData sheetId="8708"/>
      <sheetData sheetId="8709"/>
      <sheetData sheetId="8710"/>
      <sheetData sheetId="8711"/>
      <sheetData sheetId="8712"/>
      <sheetData sheetId="8713">
        <row r="33">
          <cell r="C33">
            <v>0.77967625899280601</v>
          </cell>
        </row>
      </sheetData>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ow r="4">
          <cell r="E4" t="str">
            <v>GUPCO</v>
          </cell>
        </row>
      </sheetData>
      <sheetData sheetId="8974"/>
      <sheetData sheetId="8975"/>
      <sheetData sheetId="8976"/>
      <sheetData sheetId="8977" refreshError="1"/>
      <sheetData sheetId="8978" refreshError="1"/>
      <sheetData sheetId="8979" refreshError="1"/>
      <sheetData sheetId="8980" refreshError="1"/>
      <sheetData sheetId="8981" refreshError="1"/>
      <sheetData sheetId="8982" refreshError="1"/>
      <sheetData sheetId="8983"/>
      <sheetData sheetId="8984"/>
      <sheetData sheetId="8985" refreshError="1"/>
      <sheetData sheetId="8986"/>
      <sheetData sheetId="8987"/>
      <sheetData sheetId="8988"/>
      <sheetData sheetId="8989"/>
      <sheetData sheetId="8990"/>
      <sheetData sheetId="8991"/>
      <sheetData sheetId="8992"/>
      <sheetData sheetId="8993"/>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sheetData sheetId="9005" refreshError="1"/>
      <sheetData sheetId="9006" refreshError="1"/>
      <sheetData sheetId="9007"/>
      <sheetData sheetId="9008" refreshError="1"/>
      <sheetData sheetId="9009"/>
      <sheetData sheetId="9010"/>
      <sheetData sheetId="9011"/>
      <sheetData sheetId="9012"/>
      <sheetData sheetId="9013"/>
      <sheetData sheetId="9014"/>
      <sheetData sheetId="9015" refreshError="1"/>
      <sheetData sheetId="9016"/>
      <sheetData sheetId="9017" refreshError="1"/>
      <sheetData sheetId="9018"/>
      <sheetData sheetId="9019" refreshError="1"/>
      <sheetData sheetId="9020" refreshError="1"/>
      <sheetData sheetId="9021" refreshError="1"/>
      <sheetData sheetId="9022"/>
      <sheetData sheetId="9023"/>
      <sheetData sheetId="9024"/>
      <sheetData sheetId="9025"/>
      <sheetData sheetId="9026"/>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sheetData sheetId="9073"/>
      <sheetData sheetId="9074"/>
      <sheetData sheetId="9075"/>
      <sheetData sheetId="9076"/>
      <sheetData sheetId="9077"/>
      <sheetData sheetId="9078"/>
      <sheetData sheetId="9079"/>
      <sheetData sheetId="9080" refreshError="1"/>
      <sheetData sheetId="9081" refreshError="1"/>
      <sheetData sheetId="9082" refreshError="1"/>
      <sheetData sheetId="9083" refreshError="1"/>
      <sheetData sheetId="9084" refreshError="1"/>
      <sheetData sheetId="9085" refreshError="1"/>
      <sheetData sheetId="9086" refreshError="1"/>
      <sheetData sheetId="9087"/>
      <sheetData sheetId="9088"/>
      <sheetData sheetId="9089"/>
      <sheetData sheetId="9090"/>
      <sheetData sheetId="9091"/>
      <sheetData sheetId="9092"/>
      <sheetData sheetId="9093"/>
      <sheetData sheetId="9094"/>
      <sheetData sheetId="9095"/>
      <sheetData sheetId="9096"/>
      <sheetData sheetId="9097"/>
      <sheetData sheetId="9098" refreshError="1"/>
      <sheetData sheetId="9099" refreshError="1"/>
      <sheetData sheetId="9100" refreshError="1"/>
      <sheetData sheetId="9101" refreshError="1"/>
      <sheetData sheetId="9102" refreshError="1"/>
      <sheetData sheetId="9103"/>
      <sheetData sheetId="9104"/>
      <sheetData sheetId="9105" refreshError="1"/>
      <sheetData sheetId="9106"/>
      <sheetData sheetId="9107">
        <row r="4">
          <cell r="B4">
            <v>39886</v>
          </cell>
        </row>
      </sheetData>
      <sheetData sheetId="9108"/>
      <sheetData sheetId="9109"/>
      <sheetData sheetId="9110"/>
      <sheetData sheetId="9111"/>
      <sheetData sheetId="9112"/>
      <sheetData sheetId="9113"/>
      <sheetData sheetId="9114">
        <row r="4">
          <cell r="B4">
            <v>39886</v>
          </cell>
        </row>
      </sheetData>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refreshError="1"/>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refreshError="1"/>
      <sheetData sheetId="9159"/>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sheetData sheetId="9230"/>
      <sheetData sheetId="9231"/>
      <sheetData sheetId="9232"/>
      <sheetData sheetId="9233">
        <row r="4">
          <cell r="E4" t="str">
            <v>GUPCO</v>
          </cell>
        </row>
      </sheetData>
      <sheetData sheetId="9234"/>
      <sheetData sheetId="9235"/>
      <sheetData sheetId="9236"/>
      <sheetData sheetId="9237"/>
      <sheetData sheetId="9238"/>
      <sheetData sheetId="9239" refreshError="1"/>
      <sheetData sheetId="9240"/>
      <sheetData sheetId="9241" refreshError="1"/>
      <sheetData sheetId="9242"/>
      <sheetData sheetId="9243" refreshError="1"/>
      <sheetData sheetId="9244" refreshError="1"/>
      <sheetData sheetId="9245" refreshError="1"/>
      <sheetData sheetId="9246" refreshError="1"/>
      <sheetData sheetId="9247"/>
      <sheetData sheetId="9248"/>
      <sheetData sheetId="9249"/>
      <sheetData sheetId="9250"/>
      <sheetData sheetId="9251"/>
      <sheetData sheetId="9252" refreshError="1"/>
      <sheetData sheetId="9253" refreshError="1"/>
      <sheetData sheetId="9254" refreshError="1"/>
      <sheetData sheetId="9255" refreshError="1"/>
      <sheetData sheetId="9256" refreshError="1"/>
      <sheetData sheetId="9257" refreshError="1"/>
      <sheetData sheetId="9258" refreshError="1"/>
      <sheetData sheetId="9259"/>
      <sheetData sheetId="9260"/>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refreshError="1"/>
      <sheetData sheetId="9316"/>
      <sheetData sheetId="9317" refreshError="1"/>
      <sheetData sheetId="9318"/>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sheetData sheetId="9334"/>
      <sheetData sheetId="9335"/>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sheetData sheetId="9346"/>
      <sheetData sheetId="9347"/>
      <sheetData sheetId="9348"/>
      <sheetData sheetId="9349"/>
      <sheetData sheetId="9350"/>
      <sheetData sheetId="9351"/>
      <sheetData sheetId="9352"/>
      <sheetData sheetId="9353"/>
      <sheetData sheetId="9354"/>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sheetData sheetId="9390"/>
      <sheetData sheetId="9391">
        <row r="6">
          <cell r="AB6">
            <v>40179</v>
          </cell>
        </row>
      </sheetData>
      <sheetData sheetId="9392"/>
      <sheetData sheetId="9393"/>
      <sheetData sheetId="9394"/>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sheetData sheetId="9458"/>
      <sheetData sheetId="9459"/>
      <sheetData sheetId="9460" refreshError="1"/>
      <sheetData sheetId="9461" refreshError="1"/>
      <sheetData sheetId="9462" refreshError="1"/>
      <sheetData sheetId="9463" refreshError="1"/>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sheetData sheetId="9528" refreshError="1"/>
      <sheetData sheetId="9529"/>
      <sheetData sheetId="9530" refreshError="1"/>
      <sheetData sheetId="9531" refreshError="1"/>
      <sheetData sheetId="9532" refreshError="1"/>
      <sheetData sheetId="9533" refreshError="1"/>
      <sheetData sheetId="9534" refreshError="1"/>
      <sheetData sheetId="9535"/>
      <sheetData sheetId="9536" refreshError="1"/>
      <sheetData sheetId="9537" refreshError="1"/>
      <sheetData sheetId="9538" refreshError="1"/>
      <sheetData sheetId="9539" refreshError="1"/>
      <sheetData sheetId="9540" refreshError="1"/>
      <sheetData sheetId="9541" refreshError="1"/>
      <sheetData sheetId="9542" refreshError="1"/>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row r="103">
          <cell r="C103" t="str">
            <v>EXP</v>
          </cell>
        </row>
      </sheetData>
      <sheetData sheetId="9707" refreshError="1"/>
      <sheetData sheetId="9708"/>
      <sheetData sheetId="9709">
        <row r="147">
          <cell r="B147" t="str">
            <v>SUB TOTAL OBRAS DE  INSTALACIONES ELÉCTRICAS DE LAS ESTACIONES (Urbanismo)</v>
          </cell>
        </row>
      </sheetData>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refreshError="1"/>
      <sheetData sheetId="10088"/>
      <sheetData sheetId="10089"/>
      <sheetData sheetId="10090" refreshError="1"/>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refreshError="1"/>
      <sheetData sheetId="10115" refreshError="1"/>
      <sheetData sheetId="10116"/>
      <sheetData sheetId="10117"/>
      <sheetData sheetId="10118">
        <row r="2">
          <cell r="A2" t="str">
            <v>HOSPITAL HERNANDO MONCALEANO PERDOMO ETAPA 1</v>
          </cell>
        </row>
      </sheetData>
      <sheetData sheetId="10119"/>
      <sheetData sheetId="10120">
        <row r="2">
          <cell r="A2" t="str">
            <v>HOSPITAL HERNANDO MONCALEANO PERDOMO ETAPA 2 A</v>
          </cell>
        </row>
      </sheetData>
      <sheetData sheetId="10121">
        <row r="2">
          <cell r="A2" t="str">
            <v>HOSPITAL HERNANDO MONCALEANO PERDOMO ETAPA 2B</v>
          </cell>
        </row>
      </sheetData>
      <sheetData sheetId="10122"/>
      <sheetData sheetId="10123"/>
      <sheetData sheetId="10124"/>
      <sheetData sheetId="10125"/>
      <sheetData sheetId="10126"/>
      <sheetData sheetId="10127" refreshError="1"/>
      <sheetData sheetId="10128"/>
      <sheetData sheetId="10129"/>
      <sheetData sheetId="10130" refreshError="1"/>
      <sheetData sheetId="10131"/>
      <sheetData sheetId="10132"/>
      <sheetData sheetId="10133"/>
      <sheetData sheetId="10134"/>
      <sheetData sheetId="10135"/>
      <sheetData sheetId="10136"/>
      <sheetData sheetId="10137"/>
      <sheetData sheetId="10138"/>
      <sheetData sheetId="10139"/>
      <sheetData sheetId="10140"/>
      <sheetData sheetId="10141">
        <row r="12">
          <cell r="A12" t="str">
            <v>COSTOS DE TRANSPORTE</v>
          </cell>
        </row>
      </sheetData>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sheetData sheetId="10501"/>
      <sheetData sheetId="10502"/>
      <sheetData sheetId="10503"/>
      <sheetData sheetId="10504"/>
      <sheetData sheetId="10505"/>
      <sheetData sheetId="10506"/>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sheetData sheetId="10531"/>
      <sheetData sheetId="10532">
        <row r="1">
          <cell r="W1" t="str">
            <v>TR0001</v>
          </cell>
        </row>
      </sheetData>
      <sheetData sheetId="10533"/>
      <sheetData sheetId="10534"/>
      <sheetData sheetId="10535"/>
      <sheetData sheetId="10536"/>
      <sheetData sheetId="10537"/>
      <sheetData sheetId="10538"/>
      <sheetData sheetId="10539">
        <row r="2">
          <cell r="C2">
            <v>2</v>
          </cell>
        </row>
      </sheetData>
      <sheetData sheetId="10540"/>
      <sheetData sheetId="10541">
        <row r="5">
          <cell r="G5">
            <v>1</v>
          </cell>
        </row>
      </sheetData>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refreshError="1"/>
      <sheetData sheetId="10557" refreshError="1"/>
      <sheetData sheetId="10558"/>
      <sheetData sheetId="10559"/>
      <sheetData sheetId="10560"/>
      <sheetData sheetId="10561"/>
      <sheetData sheetId="10562"/>
      <sheetData sheetId="10563"/>
      <sheetData sheetId="10564">
        <row r="9">
          <cell r="E9">
            <v>19.379681052981429</v>
          </cell>
        </row>
      </sheetData>
      <sheetData sheetId="10565">
        <row r="9">
          <cell r="E9">
            <v>19.372852455375334</v>
          </cell>
        </row>
      </sheetData>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sheetData sheetId="10676">
        <row r="8">
          <cell r="E8">
            <v>1939047</v>
          </cell>
        </row>
      </sheetData>
      <sheetData sheetId="10677"/>
      <sheetData sheetId="10678"/>
      <sheetData sheetId="10679"/>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refreshError="1"/>
      <sheetData sheetId="10778" refreshError="1"/>
      <sheetData sheetId="10779" refreshError="1"/>
      <sheetData sheetId="10780" refreshError="1"/>
      <sheetData sheetId="10781" refreshError="1"/>
      <sheetData sheetId="10782"/>
      <sheetData sheetId="10783" refreshError="1"/>
      <sheetData sheetId="10784"/>
      <sheetData sheetId="10785"/>
      <sheetData sheetId="10786"/>
      <sheetData sheetId="10787"/>
      <sheetData sheetId="10788"/>
      <sheetData sheetId="10789"/>
      <sheetData sheetId="10790" refreshError="1"/>
      <sheetData sheetId="10791" refreshError="1"/>
      <sheetData sheetId="10792" refreshError="1"/>
      <sheetData sheetId="10793"/>
      <sheetData sheetId="10794" refreshError="1"/>
      <sheetData sheetId="10795"/>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sheetData sheetId="10821" refreshError="1"/>
      <sheetData sheetId="10822" refreshError="1"/>
      <sheetData sheetId="10823" refreshError="1"/>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refreshError="1"/>
      <sheetData sheetId="10852" refreshError="1"/>
      <sheetData sheetId="10853"/>
      <sheetData sheetId="10854"/>
      <sheetData sheetId="10855"/>
      <sheetData sheetId="10856"/>
      <sheetData sheetId="10857"/>
      <sheetData sheetId="10858"/>
      <sheetData sheetId="10859" refreshError="1"/>
      <sheetData sheetId="10860" refreshError="1"/>
      <sheetData sheetId="10861" refreshError="1"/>
      <sheetData sheetId="10862"/>
      <sheetData sheetId="10863" refreshError="1"/>
      <sheetData sheetId="10864"/>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sheetData sheetId="10889" refreshError="1"/>
      <sheetData sheetId="10890" refreshError="1"/>
      <sheetData sheetId="10891" refreshError="1"/>
      <sheetData sheetId="10892"/>
      <sheetData sheetId="10893"/>
      <sheetData sheetId="10894"/>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refreshError="1"/>
      <sheetData sheetId="10973"/>
      <sheetData sheetId="10974"/>
      <sheetData sheetId="10975"/>
      <sheetData sheetId="10976"/>
      <sheetData sheetId="10977" refreshError="1"/>
      <sheetData sheetId="10978" refreshError="1"/>
      <sheetData sheetId="10979" refreshError="1"/>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sheetData sheetId="11004" refreshError="1"/>
      <sheetData sheetId="11005"/>
      <sheetData sheetId="11006" refreshError="1"/>
      <sheetData sheetId="11007" refreshError="1"/>
      <sheetData sheetId="11008" refreshError="1"/>
      <sheetData sheetId="11009">
        <row r="1">
          <cell r="B1" t="str">
            <v>CTO-102-2002</v>
          </cell>
        </row>
      </sheetData>
      <sheetData sheetId="11010"/>
      <sheetData sheetId="11011">
        <row r="6">
          <cell r="A6" t="str">
            <v>CONTRATISTA:</v>
          </cell>
        </row>
      </sheetData>
      <sheetData sheetId="11012" refreshError="1"/>
      <sheetData sheetId="11013" refreshError="1"/>
      <sheetData sheetId="11014" refreshError="1"/>
      <sheetData sheetId="11015"/>
      <sheetData sheetId="11016"/>
      <sheetData sheetId="11017"/>
      <sheetData sheetId="11018"/>
      <sheetData sheetId="11019"/>
      <sheetData sheetId="11020"/>
      <sheetData sheetId="11021"/>
      <sheetData sheetId="11022"/>
      <sheetData sheetId="11023" refreshError="1"/>
      <sheetData sheetId="11024"/>
      <sheetData sheetId="11025"/>
      <sheetData sheetId="11026"/>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row r="35">
          <cell r="D35">
            <v>1.85</v>
          </cell>
        </row>
      </sheetData>
      <sheetData sheetId="11080">
        <row r="35">
          <cell r="D35">
            <v>1.85</v>
          </cell>
        </row>
      </sheetData>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row r="4">
          <cell r="B4" t="str">
            <v xml:space="preserve"> Bisagra Pivotante </v>
          </cell>
        </row>
      </sheetData>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row r="33">
          <cell r="C33">
            <v>0.77967625899280601</v>
          </cell>
        </row>
      </sheetData>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refreshError="1"/>
      <sheetData sheetId="11209" refreshError="1"/>
      <sheetData sheetId="11210"/>
      <sheetData sheetId="11211"/>
      <sheetData sheetId="11212"/>
      <sheetData sheetId="11213"/>
      <sheetData sheetId="11214"/>
      <sheetData sheetId="11215"/>
      <sheetData sheetId="1121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Documents and Settings\Pedro "/>
      <sheetName val="\Users\USUARIO\Downloads\a  aaI"/>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Hoja2"/>
      <sheetName val="ESTADO VÍA-CRIT.TECNICO"/>
      <sheetName val="EQUIPOS"/>
      <sheetName val="MANO DE OBRA"/>
      <sheetName val="TRANSPORTE"/>
      <sheetName val="_aCCIDENTES_DE_1995___1996_xl_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ANT OBRA"/>
      <sheetName val="\Users\ANDRES FELIPE MUÑOZ\Down"/>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docs.live.net/a  aaInformac"/>
      <sheetName val="LISTADO "/>
      <sheetName val="M.O."/>
      <sheetName val="\Nuevos APU Córdoba\a  aaInform"/>
      <sheetName val="\E\Nuevos APU Córdoba\a  aaInfo"/>
      <sheetName val="\Users\JoseGabriel\Documents\Mi"/>
      <sheetName val="_aCCIDENTES_DE_1995___1996_xl_9"/>
      <sheetName val="_aCCIDENTES_DE_1995___1996_x_10"/>
      <sheetName val="_aCCIDENTES_DE_1995___1996_x_11"/>
      <sheetName val="EMPRESA"/>
      <sheetName val="DATOS CONTRATO"/>
      <sheetName val="LIQ-NOM"/>
      <sheetName val="NOMINA-1"/>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ACTA No.1 "/>
      <sheetName val="AC2-AG96"/>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ATERI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DUB-823"/>
      <sheetName val="GPI 526"/>
      <sheetName val="SKJ452"/>
      <sheetName val="ITA878"/>
      <sheetName val="AEA-944"/>
      <sheetName val="XXJ617"/>
      <sheetName val="SNG_855"/>
      <sheetName val="VEA 374"/>
      <sheetName val="HFB024"/>
      <sheetName val="PAJ825"/>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MAT"/>
      <sheetName val="HER"/>
      <sheetName val="PER"/>
      <sheetName val="TRAN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D\a  aaInformación GRUPO 4\A M"/>
      <sheetName val="\Users\LENOVO\Downloads\a  aaI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sheetData sheetId="518"/>
      <sheetData sheetId="519"/>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refreshError="1"/>
      <sheetData sheetId="582"/>
      <sheetData sheetId="583"/>
      <sheetData sheetId="584" refreshError="1"/>
      <sheetData sheetId="585" refreshError="1"/>
      <sheetData sheetId="586" refreshError="1"/>
      <sheetData sheetId="587" refreshError="1"/>
      <sheetData sheetId="588"/>
      <sheetData sheetId="589"/>
      <sheetData sheetId="590"/>
      <sheetData sheetId="59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sheetData sheetId="622" refreshError="1"/>
      <sheetData sheetId="623"/>
      <sheetData sheetId="624" refreshError="1"/>
      <sheetData sheetId="625" refreshError="1"/>
      <sheetData sheetId="626"/>
      <sheetData sheetId="627"/>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refreshError="1"/>
      <sheetData sheetId="118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46W9"/>
      <sheetName val="Presentacion"/>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Cantobraimper"/>
      <sheetName val="PESOS"/>
      <sheetName val="Cantobraimper.xls"/>
      <sheetName val="LISTAS"/>
    </sheetNames>
    <sheetDataSet>
      <sheetData sheetId="0"/>
      <sheetData sheetId="1" refreshError="1"/>
      <sheetData sheetId="2" refreshError="1"/>
      <sheetData sheetId="3" refreshError="1"/>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 val="ESTADO FINANCIERO"/>
      <sheetName val="BASE DATOS"/>
      <sheetName val="TARIFAS"/>
      <sheetName val="PESOS"/>
      <sheetName val="210.2.2"/>
      <sheetName val="Sheet1"/>
      <sheetName val="PrecRec"/>
      <sheetName val="Sanitario"/>
      <sheetName val="EST2"/>
      <sheetName val="Hoja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EQ"/>
      <sheetName val="CONTROL S24"/>
      <sheetName val="data"/>
      <sheetName val="Puntos"/>
      <sheetName val="PORTADA"/>
      <sheetName val="C_C_"/>
      <sheetName val="ENTRADAS"/>
      <sheetName val="BALANCE"/>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SABANA"/>
      <sheetName val="MI"/>
      <sheetName val="L. de Constru"/>
      <sheetName val="BUSCADO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a Tables"/>
      <sheetName val="Company"/>
      <sheetName val="Actmonths"/>
      <sheetName val="RESUMEN"/>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 val="RESUM96"/>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Hoja1"/>
      <sheetName val="Capex"/>
      <sheetName val="Hoja3"/>
      <sheetName val="SUMMARY WITH 15 API WITH OPEX"/>
      <sheetName val="OPEX"/>
      <sheetName val="COMPARATIVO"/>
      <sheetName val="ASO"/>
      <sheetName val="Parametro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1">
          <cell r="A1" t="str">
            <v>Resultados  Revision  diametro OCA</v>
          </cell>
        </row>
      </sheetData>
      <sheetData sheetId="42"/>
      <sheetData sheetId="43"/>
      <sheetData sheetId="44"/>
      <sheetData sheetId="45"/>
      <sheetData sheetId="46" refreshError="1"/>
      <sheetData sheetId="47" refreshError="1"/>
      <sheetData sheetId="4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PR 1"/>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refreshError="1"/>
      <sheetData sheetId="175" refreshError="1"/>
      <sheetData sheetId="176"/>
      <sheetData sheetId="177" refreshError="1"/>
      <sheetData sheetId="178"/>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brielaapabone\d copias\a  a"/>
      <sheetName val="aCCIDENTES DE 1995 - 1996"/>
      <sheetName val="DATOS"/>
      <sheetName val="precios-básicos2002"/>
    </sheetNames>
    <definedNames>
      <definedName name="absc"/>
    </definedNames>
    <sheetDataSet>
      <sheetData sheetId="0" refreshError="1"/>
      <sheetData sheetId="1" refreshError="1"/>
      <sheetData sheetId="2" refreshError="1"/>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DUB-823"/>
      <sheetName val="GPI 526"/>
      <sheetName val="SKJ452"/>
      <sheetName val="ITA878"/>
      <sheetName val="AEA-944"/>
      <sheetName val="XXJ617"/>
      <sheetName val="SNG_855"/>
      <sheetName val="VEA 374"/>
      <sheetName val="HFB024"/>
      <sheetName val="PAJ825"/>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Insum"/>
      <sheetName val="Circuitos"/>
      <sheetName val="BASES"/>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gp05"/>
      <sheetName val="GP06"/>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_aCCIDENTES_DE_1995___1996_xl_2"/>
      <sheetName val="//ccefici"/>
      <sheetName val="ACTA No.1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refreshError="1"/>
      <sheetData sheetId="145"/>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refreshError="1"/>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a  aaInformación][a  aaInforma"/>
      <sheetName val="lisprecios"/>
      <sheetName val="PERSONAL"/>
      <sheetName val="PRESTACIONES SOCIALES"/>
      <sheetName val="Cuadrillas"/>
      <sheetName val="Concretos y morteros"/>
      <sheetName val="Datos iniciales "/>
      <sheetName val="Transporte"/>
      <sheetName val="M.O."/>
      <sheetName val="Dato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PRECIO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5"/>
      <sheetName val="[a  aaInformación]__cceficien_3"/>
      <sheetName val="[a  aaInformación]//cceficiente"/>
      <sheetName val="[a  aaInformación]__cceficien_2"/>
      <sheetName val="[a  aaInformación]__cceficien_4"/>
      <sheetName val="Emboquillar"/>
      <sheetName val="Acometidacobrerígido"/>
      <sheetName val="Acometidatoma"/>
      <sheetName val="Acometidahasta1&quot;"/>
      <sheetName val="[a  aaInformación]__cceficien_6"/>
      <sheetName val="[a  aaInformación]__cceficien_8"/>
      <sheetName val="[a  aaInformación]__cceficien_7"/>
      <sheetName val="[a  aaInformación]__cceficien_9"/>
      <sheetName val="[a  aaInformación]__cceficie_10"/>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ESTADO RED"/>
      <sheetName val="CARRETERAS"/>
      <sheetName val="GENERALIDADES "/>
      <sheetName val="PANEL"/>
      <sheetName val="Res-Accide-10"/>
      <sheetName val="acero"/>
      <sheetName val="_MANTENIMIENTO RUTA 1001_MARZO "/>
      <sheetName val="_I_MANTENIMIENTO RUTA 1001_MARZ"/>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PLAN DE INVERSION ANTICIPO"/>
      <sheetName val="inv mensual"/>
      <sheetName val="borrador flujo inv"/>
      <sheetName val="social-ambiental"/>
      <sheetName val="AU"/>
      <sheetName val="INFORME SEMANAL"/>
      <sheetName val="AVANCE SEMANAL"/>
      <sheetName val="CLIMA mes"/>
      <sheetName val="REG FOTO"/>
      <sheetName val="SISOMA"/>
      <sheetName val="//d.docs.live.net/MANTENIMIENTO"/>
      <sheetName val="\MANTENIMIENTO%20RUTA%201001_MA"/>
      <sheetName val="Hoja 1 "/>
      <sheetName val="\\Pc2\amv1-real\MANTENIMIENTO R"/>
      <sheetName val="Base Datos"/>
      <sheetName val="[a  aaInformación]__invias_my_3"/>
      <sheetName val="[a  aaInformación]__invias_my_4"/>
      <sheetName val="[a  aaInformación]__invias_my_2"/>
      <sheetName val="\Users\LENOVO\Downloads\Users\A"/>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sheetData sheetId="63"/>
      <sheetData sheetId="64"/>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lcantarillas"/>
      <sheetName val="Formulario N° 4"/>
      <sheetName val="MATERIALES"/>
      <sheetName val="EQUIPO"/>
      <sheetName val="AC2-AG96"/>
      <sheetName val="UNIT_40"/>
      <sheetName val="fdedo1"/>
      <sheetName val="AjustesTarifas"/>
      <sheetName val="Acta04"/>
      <sheetName val="INV"/>
      <sheetName val="AASHTO"/>
      <sheetName val="MC SF GAVIONE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ASHTO"/>
      <sheetName val="INV"/>
      <sheetName val="Tabl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inst"/>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md\documentos c\Documentos-W"/>
      <sheetName val="tablas"/>
      <sheetName val="EMPRESA"/>
      <sheetName val="otros"/>
      <sheetName val="ANEXO 7"/>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Macro1"/>
      <sheetName val="Análisis de precios"/>
      <sheetName val="INDICMICROEMP"/>
      <sheetName val="VARIABLES"/>
      <sheetName val="ARBOL DE PROBLEMAS final"/>
      <sheetName val="IDENTIFICACION DEL PROBLEMA fin"/>
      <sheetName val="OBJETIVOS FINALES"/>
      <sheetName val="ESTRUCTURA DE PROYECTO"/>
      <sheetName val="OBJETIVOS ESPECIFICOS final"/>
      <sheetName val="MC SF GAVIONES"/>
      <sheetName val="Base 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R2">
            <v>0</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ow r="2">
          <cell r="R2">
            <v>0</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R2">
            <v>0</v>
          </cell>
        </row>
      </sheetData>
      <sheetData sheetId="176"/>
      <sheetData sheetId="177"/>
      <sheetData sheetId="178"/>
      <sheetData sheetId="179"/>
      <sheetData sheetId="180"/>
      <sheetData sheetId="181"/>
      <sheetData sheetId="182"/>
      <sheetData sheetId="183"/>
      <sheetData sheetId="184"/>
      <sheetData sheetId="185">
        <row r="2">
          <cell r="R2">
            <v>0</v>
          </cell>
        </row>
      </sheetData>
      <sheetData sheetId="186"/>
      <sheetData sheetId="187"/>
      <sheetData sheetId="188"/>
      <sheetData sheetId="189"/>
      <sheetData sheetId="190"/>
      <sheetData sheetId="191"/>
      <sheetData sheetId="192"/>
      <sheetData sheetId="193">
        <row r="2">
          <cell r="R2">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inst"/>
      <sheetName val="EMPRESA"/>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PESOS"/>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tablas"/>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Cntrl_HG_03"/>
      <sheetName val="Acero de 60.000psi"/>
      <sheetName val="Concreto de 2000 psi"/>
      <sheetName val="Equipo"/>
      <sheetName val="Material"/>
      <sheetName val="M.Obra"/>
      <sheetName val="Transp."/>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 val="aactividad"/>
      <sheetName val="aguia"/>
      <sheetName val="Acero de 60.000psi"/>
      <sheetName val="Concreto de 2000 psi"/>
      <sheetName val="Equipo"/>
      <sheetName val="Material"/>
      <sheetName val="M.Obra"/>
      <sheetName val="Transp."/>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comparativo"/>
      <sheetName val="BASES"/>
      <sheetName val="CDItem"/>
      <sheetName val="AIU"/>
      <sheetName val="EMPRESA"/>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EMPRESA"/>
      <sheetName val="Table 1"/>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inst"/>
      <sheetName val="BASE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c1\E\AMV-3005-2005\ADMON GRU"/>
      <sheetName val="FLUJOS"/>
      <sheetName val="1_Preliminares"/>
      <sheetName val="Insumos"/>
      <sheetName val="M.Obra"/>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Civil work"/>
      <sheetName val="LISTADO APU"/>
      <sheetName val="A__P__U_2"/>
      <sheetName val="SECTORIZACIÓN"/>
      <sheetName val="TRAMO 03"/>
      <sheetName val="Anal"/>
      <sheetName val="PERSONAL"/>
      <sheetName val="Análisis_de_precios"/>
      <sheetName val="calidad"/>
      <sheetName val="COSTOS OFICINA"/>
      <sheetName val="COSTOS CAMPAMENTO"/>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Info-Portaf"/>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AIU"/>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_45"/>
      <sheetName val="9_4"/>
      <sheetName val="9_41"/>
      <sheetName val="9_44"/>
      <sheetName val="9_42"/>
      <sheetName val="9_43"/>
      <sheetName val="9_46"/>
      <sheetName val="9_47"/>
      <sheetName val="Insum"/>
      <sheetName val="REPLANTEO"/>
      <sheetName val="insumos"/>
      <sheetName val="CUMPLIMIENT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refreshError="1"/>
      <sheetData sheetId="71" refreshError="1"/>
      <sheetData sheetId="72" refreshError="1"/>
      <sheetData sheetId="73"/>
      <sheetData sheetId="74" refreshError="1"/>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otros"/>
      <sheetName val="PRESUPUESTO"/>
      <sheetName val="Dato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FICHA EBI 1 de 6 "/>
      <sheetName val="UNITARIOS"/>
      <sheetName val="PRECIOS"/>
      <sheetName val="PE_02"/>
      <sheetName val="Estruc_ Tarif"/>
      <sheetName val="PE-02"/>
      <sheetName val="BASE"/>
      <sheetName val="Listado"/>
      <sheetName val="DATOS GRAFICOS"/>
      <sheetName val="Form5 _Pág_ 1"/>
      <sheetName val="Form5 _Pág_ 2"/>
      <sheetName val="Desmonte y Limpieza"/>
      <sheetName val="BASE DATOS"/>
      <sheetName val="RECIBO FINAL"/>
      <sheetName val="MANO DE OBRA"/>
      <sheetName val="EQUIPO"/>
      <sheetName val="MATERIALES"/>
      <sheetName val="5094-2003"/>
      <sheetName val="INSUMOS"/>
      <sheetName val="Hoja3"/>
      <sheetName val="1.1"/>
      <sheetName val="TUBERIA"/>
      <sheetName val="Hoja2"/>
      <sheetName val="Listas"/>
      <sheetName val="Datos Generales"/>
      <sheetName val="ITEMS"/>
      <sheetName val="APU"/>
      <sheetName val="AIU"/>
      <sheetName val="CONS"/>
      <sheetName val="31"/>
      <sheetName val="7.12"/>
      <sheetName val="Tablas"/>
      <sheetName val="UNITARIOS GENERALES.xls"/>
      <sheetName val="letra"/>
      <sheetName val="PESOS"/>
      <sheetName val="PRESUPUESTO"/>
      <sheetName val="5. MODIFICATORIA"/>
      <sheetName val="CRA.MODI"/>
      <sheetName val="\Documents and Settings\Adminis"/>
      <sheetName val="\Cofinanciacion\FICHAS Y FORMAT"/>
      <sheetName val="\Users\Juan\Downloads\Users\USU"/>
      <sheetName val="\Users\user\Library\Mail Downlo"/>
      <sheetName val="glvc"/>
      <sheetName val="INV"/>
      <sheetName val="AASHTO"/>
      <sheetName val="ESTADO RED"/>
      <sheetName val="CARRETERAS"/>
      <sheetName val="GENERALIDADES "/>
      <sheetName val="\A\Cofinanciacion\FICHAS Y FORM"/>
      <sheetName val="Personalizar"/>
      <sheetName val="UNITARIOS_GENERALES"/>
      <sheetName val="5__MODIFICATORIA"/>
      <sheetName val="PU"/>
      <sheetName val="ANEXO 9 (MATERIAL)"/>
      <sheetName val="Anexo 13"/>
      <sheetName val="PRESUP. RESUMEN"/>
      <sheetName val="BD"/>
      <sheetName val="Hoja1"/>
      <sheetName val="Jornales"/>
      <sheetName val="LSAL"/>
      <sheetName val="AIUsan"/>
      <sheetName val="STRSUMM0"/>
      <sheetName val="Formato"/>
      <sheetName val="Parámetros"/>
      <sheetName val="EBI-1"/>
      <sheetName val="UNITARIOS%20GENERALES.xls"/>
      <sheetName val="RECURSOS"/>
      <sheetName val="ANALISIS DE PRECIOS UNITARIOS"/>
      <sheetName val="LIQUIDACION"/>
      <sheetName val="NOMINA"/>
      <sheetName val="SOURCES"/>
      <sheetName val="Presupuesto Total"/>
      <sheetName val="PRESUP"/>
      <sheetName val="Datos"/>
      <sheetName val="ACTA 1 INICIO"/>
      <sheetName val="[UNITARIOS GENERALES.xls]\Docum"/>
      <sheetName val="[UNITARIOS GENERALES.xls]\Users"/>
      <sheetName val="[UNITARIOS GENERALES.xls]\Cofin"/>
      <sheetName val="[UNITARIOS GENERALES.xls]\A\Cof"/>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UNITARIOS GENERALES.xls"/>
      <sheetName val="UNITARIOS%20GENERALES.xls"/>
      <sheetName val="PRECIOS"/>
      <sheetName val="UNITARIOS"/>
      <sheetName val="PE-02"/>
      <sheetName val="BASE"/>
      <sheetName val="PE_02"/>
      <sheetName val="DATOS GRAFICOS"/>
      <sheetName val="Estruc_ Tarif"/>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PESOS"/>
      <sheetName val="letra"/>
      <sheetName val="PRESUPUESTO"/>
      <sheetName val="5. MODIFICATORIA"/>
      <sheetName val="CRA.MODI"/>
      <sheetName val="PRESUP. RESUMEN"/>
      <sheetName val="Formato"/>
      <sheetName val="Parámetros"/>
      <sheetName val="\Documents and Settings\Adminis"/>
      <sheetName val="\Users\Juan\Downloads\Users\USU"/>
      <sheetName val="\Users\user\Library\Mail Downlo"/>
      <sheetName val="glvc"/>
      <sheetName val="INV"/>
      <sheetName val="AASHTO"/>
      <sheetName val="ESTADO RED"/>
      <sheetName val="CARRETERAS"/>
      <sheetName val="GENERALIDADES "/>
      <sheetName val="\Cofinanciacion\FICHAS Y FORMAT"/>
      <sheetName val="\A\Cofinanciacion\FICHAS Y FORM"/>
      <sheetName val="RECURSOS"/>
      <sheetName val="ANALISIS DE PRECIOS UNITARIOS"/>
      <sheetName val="LSAL"/>
      <sheetName val="Jornales"/>
      <sheetName val="LIQUIDACION"/>
      <sheetName val="NOMINA"/>
      <sheetName val="Anexo 13"/>
      <sheetName val="Datos"/>
      <sheetName val="ACTA 1 INICIO"/>
      <sheetName val="ANEXO 9 (MATERIAL)"/>
      <sheetName val="UNITARIOS_GENERALES"/>
      <sheetName val="5__MODIFICATORIA"/>
      <sheetName val="Personalizar"/>
      <sheetName val="PU"/>
      <sheetName val="BD"/>
      <sheetName val="Hoja1"/>
      <sheetName val="AIUsan"/>
      <sheetName val="PRESUP"/>
      <sheetName val="EBI-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16">
          <cell r="Z1116">
            <v>1</v>
          </cell>
          <cell r="AA1116">
            <v>98000</v>
          </cell>
          <cell r="AB1116">
            <v>2937000</v>
          </cell>
        </row>
        <row r="1117">
          <cell r="Z1117">
            <v>2</v>
          </cell>
          <cell r="AA1117">
            <v>250000</v>
          </cell>
          <cell r="AB1117">
            <v>6050000</v>
          </cell>
        </row>
        <row r="1118">
          <cell r="Z1118">
            <v>3</v>
          </cell>
          <cell r="AA1118">
            <v>168000</v>
          </cell>
          <cell r="AB1118">
            <v>3885000</v>
          </cell>
        </row>
        <row r="1119">
          <cell r="Z1119">
            <v>4</v>
          </cell>
          <cell r="AA1119">
            <v>100000</v>
          </cell>
          <cell r="AB1119">
            <v>3000000</v>
          </cell>
        </row>
        <row r="1120">
          <cell r="Z1120">
            <v>5</v>
          </cell>
          <cell r="AA1120">
            <v>200000</v>
          </cell>
          <cell r="AB1120">
            <v>6000000</v>
          </cell>
        </row>
        <row r="1121">
          <cell r="Z1121">
            <v>6</v>
          </cell>
          <cell r="AA1121">
            <v>463000</v>
          </cell>
          <cell r="AB1121">
            <v>12000000</v>
          </cell>
        </row>
        <row r="1122">
          <cell r="Z1122">
            <v>7</v>
          </cell>
          <cell r="AA1122">
            <v>64000</v>
          </cell>
          <cell r="AB1122">
            <v>1775000</v>
          </cell>
        </row>
        <row r="1123">
          <cell r="Z1123">
            <v>8</v>
          </cell>
          <cell r="AA1123">
            <v>71000</v>
          </cell>
          <cell r="AB1123">
            <v>1500000</v>
          </cell>
        </row>
        <row r="1124">
          <cell r="Z1124">
            <v>9</v>
          </cell>
          <cell r="AA1124">
            <v>20000</v>
          </cell>
          <cell r="AB1124">
            <v>475000</v>
          </cell>
        </row>
        <row r="1125">
          <cell r="Z1125">
            <v>10</v>
          </cell>
          <cell r="AA1125">
            <v>20000</v>
          </cell>
          <cell r="AB1125">
            <v>425000</v>
          </cell>
        </row>
        <row r="1126">
          <cell r="Z1126">
            <v>11</v>
          </cell>
          <cell r="AA1126">
            <v>198000</v>
          </cell>
          <cell r="AB1126">
            <v>5581000</v>
          </cell>
        </row>
        <row r="1127">
          <cell r="Z1127">
            <v>12</v>
          </cell>
          <cell r="AA1127">
            <v>228000</v>
          </cell>
          <cell r="AB1127">
            <v>6600000</v>
          </cell>
        </row>
        <row r="1128">
          <cell r="Z1128">
            <v>13</v>
          </cell>
          <cell r="AA1128">
            <v>357000</v>
          </cell>
          <cell r="AB1128">
            <v>9029000</v>
          </cell>
        </row>
        <row r="1129">
          <cell r="Z1129">
            <v>14</v>
          </cell>
          <cell r="AA1129">
            <v>809000</v>
          </cell>
          <cell r="AB1129">
            <v>21000000</v>
          </cell>
        </row>
        <row r="1130">
          <cell r="Z1130">
            <v>15</v>
          </cell>
          <cell r="AA1130">
            <v>1016999.9999999999</v>
          </cell>
          <cell r="AB1130">
            <v>29125000</v>
          </cell>
        </row>
        <row r="1131">
          <cell r="Z1131">
            <v>16</v>
          </cell>
          <cell r="AA1131">
            <v>1200000</v>
          </cell>
          <cell r="AB1131">
            <v>36000000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BASES"/>
      <sheetName val="Equipo"/>
      <sheetName val="materiales"/>
      <sheetName val="otros"/>
      <sheetName val="Info Ejec"/>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refreshError="1"/>
      <sheetData sheetId="6" refreshError="1"/>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Res-Accide-10"/>
      <sheetName val="EQUIPO"/>
      <sheetName val="MATERIAL"/>
      <sheetName val="AIU"/>
      <sheetName val="Info Ejec"/>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Table 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rog. y control_INTERCO"/>
      <sheetName val="Info-Portaf"/>
      <sheetName val="201.15"/>
      <sheetName val="201.21"/>
      <sheetName val="201.7"/>
      <sheetName val="201.8"/>
      <sheetName val="330.1P (7801)"/>
      <sheetName val="632.1P "/>
      <sheetName val="632.4P"/>
      <sheetName val="Equipo"/>
      <sheetName val="Materiales"/>
      <sheetName val="Otr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GRAFICA-SEMANAL"/>
      <sheetName val="RENDIMIENTOS"/>
      <sheetName val="SalariosUSO"/>
      <sheetName val="Valor Oferta"/>
      <sheetName val="Tabla de amortización"/>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35">
          <cell r="B35">
            <v>240</v>
          </cell>
        </row>
        <row r="36">
          <cell r="B36">
            <v>370</v>
          </cell>
        </row>
        <row r="37">
          <cell r="B37">
            <v>253</v>
          </cell>
        </row>
        <row r="38">
          <cell r="B38">
            <v>406</v>
          </cell>
        </row>
      </sheetData>
      <sheetData sheetId="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 val="CONTRATO"/>
      <sheetName val="LIQUIDA-NOMINA"/>
      <sheetName val="EMPRESA"/>
      <sheetName val="NOMINA 1"/>
      <sheetName val="Presup Av 1o de mayo con 73a "/>
      <sheetName val="PREACTA"/>
      <sheetName val="210.2.2"/>
      <sheetName val="Formular"/>
      <sheetName val="Recursos"/>
      <sheetName val="Pivot"/>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Hoja1"/>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PRESUPUESTAL"/>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 val="Itemes_Renovación"/>
    </sheetNames>
    <sheetDataSet>
      <sheetData sheetId="0"/>
      <sheetData sheetId="1" refreshError="1"/>
      <sheetData sheetId="2"/>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s>
    <sheetDataSet>
      <sheetData sheetId="0"/>
      <sheetData sheetId="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días habiles 2015"/>
      <sheetName val="CANT OBRA"/>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PRESUPUESTAL"/>
      <sheetName val="LISTA CÓDIGOS"/>
      <sheetName val="BASE APU"/>
      <sheetName val="MANO DE OBRA"/>
      <sheetName val="EQUIPOS"/>
      <sheetName val="MATERIALES"/>
      <sheetName val="ESTRUCTURAS"/>
      <sheetName val="TRANSPORTE"/>
      <sheetName val="Sábana"/>
      <sheetName val="Indicadores Gestión"/>
      <sheetName val="Indicadores de Impacto"/>
      <sheetName val="Indicadores de Producto"/>
      <sheetName val="Listado"/>
      <sheetName val="7422CW00"/>
      <sheetName val="Hoja1"/>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ELECTRICO"/>
      <sheetName val="Vuelt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ow r="2">
          <cell r="A2" t="str">
            <v>MUNICIPIO DE SONSON ANTIOQUIA</v>
          </cell>
        </row>
      </sheetData>
      <sheetData sheetId="56"/>
      <sheetData sheetId="57"/>
      <sheetData sheetId="58"/>
      <sheetData sheetId="59"/>
      <sheetData sheetId="60"/>
      <sheetData sheetId="61" refreshError="1"/>
      <sheetData sheetId="6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Ejecutado$"/>
      <sheetName val="Programado$"/>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Actual Data (MAP)"/>
      <sheetName val="Actual Data (STX)"/>
      <sheetName val="PLAN DE INVERSION ANTICIPO"/>
      <sheetName val="inv mensual"/>
      <sheetName val="borrador flujo inv"/>
      <sheetName val="social-ambiental"/>
      <sheetName val="AU"/>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 val="Indicadores Gestión"/>
      <sheetName val="PR-04"/>
      <sheetName val="tipo_recurso"/>
      <sheetName val="Listado"/>
      <sheetName val="tipos_entidad"/>
      <sheetName val="Unidades"/>
      <sheetName val="APU"/>
      <sheetName val="UNITARIOS"/>
      <sheetName val="Datos"/>
      <sheetName val="Cálcul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row r="2">
          <cell r="A2" t="str">
            <v>INVÍAS - TERRITORIAL CORDOBA - GRUPO 3</v>
          </cell>
        </row>
      </sheetData>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2">
          <cell r="A2" t="str">
            <v>INVÍAS - TERRITORIAL CORDOBA - GRUPO 3</v>
          </cell>
        </row>
      </sheetData>
      <sheetData sheetId="115"/>
      <sheetData sheetId="116"/>
      <sheetData sheetId="117"/>
      <sheetData sheetId="118">
        <row r="2">
          <cell r="A2" t="str">
            <v>INVÍAS - TERRITORIAL CORDOBA - GRUPO 3</v>
          </cell>
        </row>
      </sheetData>
      <sheetData sheetId="119"/>
      <sheetData sheetId="120"/>
      <sheetData sheetId="121">
        <row r="2">
          <cell r="A2" t="str">
            <v>INVÍAS - TERRITORIAL CORDOBA - GRUPO 3</v>
          </cell>
        </row>
      </sheetData>
      <sheetData sheetId="122"/>
      <sheetData sheetId="123"/>
      <sheetData sheetId="124">
        <row r="2">
          <cell r="A2" t="str">
            <v>INVÍAS - TERRITORIAL CORDOBA - GRUPO 3</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row r="2">
          <cell r="A2" t="str">
            <v>INVÍAS - TERRITORIAL CORDOBA - GRUPO 3</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A2" t="str">
            <v>INVÍAS - TERRITORIAL CORDOBA - GRUPO 3</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ow r="2">
          <cell r="A2" t="str">
            <v>INVÍAS - TERRITORIAL CORDOBA - GRUPO 3</v>
          </cell>
        </row>
      </sheetData>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46-2001"/>
      <sheetName val="ESTADO RED"/>
      <sheetName val="CARRETERAS"/>
      <sheetName val="GENERALIDADES "/>
      <sheetName val="PR 1"/>
    </sheetNames>
    <sheetDataSet>
      <sheetData sheetId="0">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210.5</v>
          </cell>
          <cell r="D26">
            <v>210</v>
          </cell>
          <cell r="F26" t="str">
            <v>Excavación en material común  de la explanación, canales y préstamos a mano</v>
          </cell>
          <cell r="G26" t="str">
            <v>m3</v>
          </cell>
          <cell r="H26" t="str">
            <v>Tiene en cuenta el programa PICO y PALA</v>
          </cell>
        </row>
        <row r="27">
          <cell r="C27">
            <v>211</v>
          </cell>
          <cell r="D27">
            <v>211</v>
          </cell>
          <cell r="F27" t="str">
            <v>Remoción de derrumbes</v>
          </cell>
          <cell r="G27" t="str">
            <v>m3</v>
          </cell>
          <cell r="H27" t="str">
            <v>No incluye el transporte a distancias mayores a 100 ml</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311</v>
          </cell>
          <cell r="D35">
            <v>311</v>
          </cell>
          <cell r="F35" t="str">
            <v>Afirmado</v>
          </cell>
          <cell r="G35" t="str">
            <v>m3</v>
          </cell>
          <cell r="H35" t="str">
            <v>No incluye producto estabilizante</v>
          </cell>
        </row>
        <row r="36">
          <cell r="C36">
            <v>311.10000000000002</v>
          </cell>
          <cell r="D36">
            <v>311</v>
          </cell>
          <cell r="E36" t="str">
            <v>311P</v>
          </cell>
          <cell r="F36" t="str">
            <v>Bacheo con material de afirmado</v>
          </cell>
          <cell r="G36" t="str">
            <v>m3</v>
          </cell>
          <cell r="H36" t="str">
            <v>Varia el cálculo del volumen</v>
          </cell>
        </row>
        <row r="37">
          <cell r="C37">
            <v>311.2</v>
          </cell>
          <cell r="D37">
            <v>311</v>
          </cell>
          <cell r="E37" t="str">
            <v>311P-1</v>
          </cell>
          <cell r="F37" t="str">
            <v>Relleno con material de afirmado</v>
          </cell>
          <cell r="G37" t="str">
            <v>m3</v>
          </cell>
        </row>
        <row r="38">
          <cell r="C38">
            <v>312</v>
          </cell>
          <cell r="E38" t="str">
            <v>312P</v>
          </cell>
          <cell r="F38" t="str">
            <v>Relleno con material de afirmado para realce de cunetas</v>
          </cell>
          <cell r="G38" t="str">
            <v>m3</v>
          </cell>
        </row>
        <row r="39">
          <cell r="C39">
            <v>320.10000000000002</v>
          </cell>
          <cell r="D39">
            <v>320</v>
          </cell>
          <cell r="F39" t="str">
            <v>Subbase granular de C.B.R.&gt; 20%</v>
          </cell>
          <cell r="G39" t="str">
            <v>m3</v>
          </cell>
          <cell r="H39" t="str">
            <v>No incluye producto estabilizante</v>
          </cell>
        </row>
        <row r="40">
          <cell r="C40">
            <v>320.2</v>
          </cell>
          <cell r="D40">
            <v>320</v>
          </cell>
          <cell r="F40" t="str">
            <v>Subbase granular de C.B.R.&gt; 30%</v>
          </cell>
          <cell r="G40" t="str">
            <v>m3</v>
          </cell>
        </row>
        <row r="41">
          <cell r="C41">
            <v>320.3</v>
          </cell>
          <cell r="D41">
            <v>320</v>
          </cell>
          <cell r="F41" t="str">
            <v>Subbase granular de C.B.R.&gt; 40%</v>
          </cell>
          <cell r="G41" t="str">
            <v>m3</v>
          </cell>
        </row>
        <row r="42">
          <cell r="C42">
            <v>320.39999999999998</v>
          </cell>
          <cell r="D42">
            <v>320</v>
          </cell>
          <cell r="F42" t="str">
            <v>Subbase granular para bacheo</v>
          </cell>
          <cell r="G42" t="str">
            <v>m3</v>
          </cell>
        </row>
        <row r="43">
          <cell r="C43">
            <v>330.1</v>
          </cell>
          <cell r="D43">
            <v>330</v>
          </cell>
          <cell r="F43" t="str">
            <v>Base granular</v>
          </cell>
          <cell r="G43" t="str">
            <v>m3</v>
          </cell>
          <cell r="H43" t="str">
            <v>No incluye producto estabilizante</v>
          </cell>
        </row>
        <row r="44">
          <cell r="C44">
            <v>330.2</v>
          </cell>
          <cell r="D44">
            <v>330</v>
          </cell>
          <cell r="F44" t="str">
            <v>Base granular para bacheo</v>
          </cell>
          <cell r="G44" t="str">
            <v>m3</v>
          </cell>
        </row>
        <row r="45">
          <cell r="C45">
            <v>330.3</v>
          </cell>
          <cell r="D45">
            <v>330</v>
          </cell>
          <cell r="E45" t="str">
            <v>330P</v>
          </cell>
          <cell r="F45" t="str">
            <v>Base triturada</v>
          </cell>
          <cell r="G45" t="str">
            <v>m³</v>
          </cell>
        </row>
        <row r="46">
          <cell r="C46">
            <v>340.1</v>
          </cell>
          <cell r="D46">
            <v>340</v>
          </cell>
          <cell r="F46" t="str">
            <v>Base estabilizada con emulsión asfáltica tipo BEE-1</v>
          </cell>
          <cell r="G46" t="str">
            <v>m3</v>
          </cell>
          <cell r="H46" t="str">
            <v>No incluye la emulsión asfáltica</v>
          </cell>
        </row>
        <row r="47">
          <cell r="C47">
            <v>340.2</v>
          </cell>
          <cell r="D47">
            <v>340</v>
          </cell>
          <cell r="F47" t="str">
            <v>Base estabilizada con emulsión asfáltica tipo BEE-2</v>
          </cell>
          <cell r="G47" t="str">
            <v>m3</v>
          </cell>
        </row>
        <row r="48">
          <cell r="C48">
            <v>340.3</v>
          </cell>
          <cell r="D48">
            <v>340</v>
          </cell>
          <cell r="F48" t="str">
            <v>Base estabilizada con emulsión asfáltica tipo BEE-3</v>
          </cell>
          <cell r="G48" t="str">
            <v>m3</v>
          </cell>
        </row>
        <row r="49">
          <cell r="C49">
            <v>341.1</v>
          </cell>
          <cell r="D49">
            <v>341</v>
          </cell>
          <cell r="F49" t="str">
            <v>Base estabilizada con cemento</v>
          </cell>
          <cell r="G49" t="str">
            <v>m3</v>
          </cell>
        </row>
        <row r="50">
          <cell r="C50">
            <v>341.2</v>
          </cell>
          <cell r="D50">
            <v>341</v>
          </cell>
          <cell r="F50" t="str">
            <v>Cemento</v>
          </cell>
          <cell r="G50" t="str">
            <v>Kg</v>
          </cell>
        </row>
        <row r="51">
          <cell r="C51">
            <v>341.3</v>
          </cell>
          <cell r="D51">
            <v>341</v>
          </cell>
          <cell r="F51" t="str">
            <v xml:space="preserve">Base estabilizada fresado-cemento(3%) con adición de base granular(10%) </v>
          </cell>
          <cell r="G51" t="str">
            <v>m3</v>
          </cell>
        </row>
        <row r="52">
          <cell r="C52">
            <v>342.1</v>
          </cell>
          <cell r="D52">
            <v>342</v>
          </cell>
          <cell r="F52" t="str">
            <v>Base estabilizada con compuestos multienzimáticos orgánicos tipo BEMO-1</v>
          </cell>
          <cell r="G52" t="str">
            <v>m3</v>
          </cell>
        </row>
        <row r="53">
          <cell r="C53">
            <v>342.2</v>
          </cell>
          <cell r="D53">
            <v>342</v>
          </cell>
          <cell r="F53" t="str">
            <v>Base estabilizada con compuestos multienzimáticos orgánicos tipo BEMO-2</v>
          </cell>
          <cell r="G53" t="str">
            <v>m3</v>
          </cell>
        </row>
        <row r="54">
          <cell r="C54">
            <v>342.3</v>
          </cell>
          <cell r="D54">
            <v>342</v>
          </cell>
          <cell r="F54" t="str">
            <v>Compuesto multienzimático orgánico</v>
          </cell>
          <cell r="G54" t="str">
            <v>Cl</v>
          </cell>
        </row>
        <row r="55">
          <cell r="C55">
            <v>410</v>
          </cell>
          <cell r="D55">
            <v>410</v>
          </cell>
          <cell r="F55" t="str">
            <v>Cemento asfáltico</v>
          </cell>
          <cell r="G55" t="str">
            <v>Kg</v>
          </cell>
        </row>
        <row r="56">
          <cell r="C56">
            <v>411.1</v>
          </cell>
          <cell r="D56">
            <v>411</v>
          </cell>
          <cell r="F56" t="str">
            <v>Emulsión asfáltica de rotura media CRM</v>
          </cell>
          <cell r="G56" t="str">
            <v>Lt</v>
          </cell>
        </row>
        <row r="57">
          <cell r="C57">
            <v>411.2</v>
          </cell>
          <cell r="D57">
            <v>411</v>
          </cell>
          <cell r="F57" t="str">
            <v>Emulsión asfáltica de rotura lenta CRL-1</v>
          </cell>
          <cell r="G57" t="str">
            <v>Lt</v>
          </cell>
        </row>
        <row r="58">
          <cell r="C58">
            <v>411.3</v>
          </cell>
          <cell r="D58">
            <v>411</v>
          </cell>
          <cell r="F58" t="str">
            <v>Emulsión asfáltica de rotura lenta CRL-1h</v>
          </cell>
          <cell r="G58" t="str">
            <v>Lt</v>
          </cell>
        </row>
        <row r="59">
          <cell r="C59">
            <v>413</v>
          </cell>
          <cell r="D59">
            <v>413</v>
          </cell>
          <cell r="F59" t="str">
            <v>Excavación para reparación del pavimento existente</v>
          </cell>
          <cell r="G59" t="str">
            <v>m3</v>
          </cell>
        </row>
        <row r="60">
          <cell r="C60">
            <v>413.1</v>
          </cell>
          <cell r="D60">
            <v>413</v>
          </cell>
          <cell r="E60" t="str">
            <v>413P</v>
          </cell>
          <cell r="F60" t="str">
            <v>Excavación para reparación del pavimento existente</v>
          </cell>
          <cell r="G60" t="str">
            <v>m3</v>
          </cell>
          <cell r="H60" t="str">
            <v>Tiene en cuenta el programa PICO y PALA</v>
          </cell>
        </row>
        <row r="61">
          <cell r="C61">
            <v>420</v>
          </cell>
          <cell r="D61">
            <v>420</v>
          </cell>
          <cell r="F61" t="str">
            <v>Imprimación</v>
          </cell>
          <cell r="G61" t="str">
            <v>m2</v>
          </cell>
        </row>
        <row r="62">
          <cell r="C62">
            <v>421</v>
          </cell>
          <cell r="D62">
            <v>421</v>
          </cell>
          <cell r="F62" t="str">
            <v>Riego de liga</v>
          </cell>
          <cell r="G62" t="str">
            <v>m2</v>
          </cell>
        </row>
        <row r="63">
          <cell r="C63">
            <v>421.1</v>
          </cell>
          <cell r="D63">
            <v>421</v>
          </cell>
          <cell r="F63" t="str">
            <v>Riego de liga (cemento asfáltico)</v>
          </cell>
          <cell r="G63" t="str">
            <v>m2</v>
          </cell>
        </row>
        <row r="64">
          <cell r="C64">
            <v>421.2</v>
          </cell>
          <cell r="D64">
            <v>421</v>
          </cell>
          <cell r="F64" t="str">
            <v>Riego de liga (emulsión asfáltica)</v>
          </cell>
          <cell r="G64" t="str">
            <v>m2</v>
          </cell>
        </row>
        <row r="65">
          <cell r="C65">
            <v>430</v>
          </cell>
          <cell r="D65">
            <v>430</v>
          </cell>
          <cell r="F65" t="str">
            <v>Tratamiento superficial simple</v>
          </cell>
          <cell r="G65" t="str">
            <v>m2</v>
          </cell>
        </row>
        <row r="66">
          <cell r="C66">
            <v>431</v>
          </cell>
          <cell r="D66">
            <v>431</v>
          </cell>
          <cell r="F66" t="str">
            <v>Tratamiento superficial doble</v>
          </cell>
          <cell r="G66" t="str">
            <v>m2</v>
          </cell>
        </row>
        <row r="67">
          <cell r="C67">
            <v>432</v>
          </cell>
          <cell r="D67">
            <v>432</v>
          </cell>
          <cell r="F67" t="str">
            <v>Sello de arena - asfalto</v>
          </cell>
          <cell r="G67" t="str">
            <v>m2</v>
          </cell>
        </row>
        <row r="68">
          <cell r="C68">
            <v>432.1</v>
          </cell>
          <cell r="E68" t="str">
            <v>432P</v>
          </cell>
          <cell r="F68" t="str">
            <v>Sello de fisuras con emulsión asfáltica tipo CRL-PM</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450.28</v>
          </cell>
          <cell r="D105">
            <v>450</v>
          </cell>
          <cell r="E105" t="str">
            <v>450P-1</v>
          </cell>
          <cell r="F105" t="str">
            <v>Mezcla densa en caliente tipo MDC-3</v>
          </cell>
          <cell r="G105" t="str">
            <v>m3</v>
          </cell>
          <cell r="H105" t="str">
            <v>Incluye estudios y diseños, suministro y transporte del cemento asfáltico</v>
          </cell>
        </row>
        <row r="106">
          <cell r="C106">
            <v>451.1</v>
          </cell>
          <cell r="D106">
            <v>451</v>
          </cell>
          <cell r="F106" t="str">
            <v>Mezcla abierta en caliente tipo MAC-1</v>
          </cell>
          <cell r="G106" t="str">
            <v>m3</v>
          </cell>
        </row>
        <row r="107">
          <cell r="C107">
            <v>451.2</v>
          </cell>
          <cell r="D107">
            <v>451</v>
          </cell>
          <cell r="F107" t="str">
            <v>Mezcla abierta en caliente tipo MAC-2</v>
          </cell>
          <cell r="G107" t="str">
            <v>m3</v>
          </cell>
        </row>
        <row r="108">
          <cell r="C108">
            <v>451.3</v>
          </cell>
          <cell r="D108">
            <v>451</v>
          </cell>
          <cell r="F108" t="str">
            <v>Mezcla abierta en caliente tipo MAC-3</v>
          </cell>
          <cell r="G108" t="str">
            <v>m3</v>
          </cell>
        </row>
        <row r="109">
          <cell r="C109">
            <v>451.4</v>
          </cell>
          <cell r="D109">
            <v>451</v>
          </cell>
          <cell r="E109" t="str">
            <v>451P</v>
          </cell>
          <cell r="F109" t="str">
            <v>Mezcla abierta en caliente tipo MAC-3</v>
          </cell>
          <cell r="G109" t="str">
            <v>m3</v>
          </cell>
          <cell r="H109" t="str">
            <v>Incluye suministro y transporte del cemento asfáltico</v>
          </cell>
        </row>
        <row r="110">
          <cell r="C110">
            <v>460</v>
          </cell>
          <cell r="D110">
            <v>460</v>
          </cell>
          <cell r="F110" t="str">
            <v>Fresado de pavimento asfáltico</v>
          </cell>
          <cell r="G110" t="str">
            <v>m2</v>
          </cell>
        </row>
        <row r="111">
          <cell r="C111">
            <v>460.1</v>
          </cell>
          <cell r="D111">
            <v>460</v>
          </cell>
          <cell r="E111" t="str">
            <v>460P</v>
          </cell>
          <cell r="F111" t="str">
            <v>Fresado de pavimento asfáltico</v>
          </cell>
          <cell r="G111" t="str">
            <v>m³</v>
          </cell>
          <cell r="H111" t="str">
            <v>La unidad de medida es el metro cúbico</v>
          </cell>
        </row>
        <row r="112">
          <cell r="C112">
            <v>460.3</v>
          </cell>
          <cell r="D112">
            <v>460</v>
          </cell>
          <cell r="E112" t="str">
            <v>460P</v>
          </cell>
          <cell r="F112" t="str">
            <v>Fresado de pavimento asfáltico con transporte</v>
          </cell>
          <cell r="G112" t="str">
            <v>m3</v>
          </cell>
          <cell r="H112" t="str">
            <v>Incluye transporte del fresado, se mide en metro cúbico</v>
          </cell>
        </row>
        <row r="113">
          <cell r="C113">
            <v>460.2</v>
          </cell>
          <cell r="D113">
            <v>460</v>
          </cell>
          <cell r="E113" t="str">
            <v>460P-1</v>
          </cell>
          <cell r="F113" t="str">
            <v>Fresado de pavimento asfáltico sin transporte</v>
          </cell>
          <cell r="G113" t="str">
            <v>m3</v>
          </cell>
          <cell r="H113" t="str">
            <v>No Incluye transporte del fresado, se mide en metro cúbico</v>
          </cell>
        </row>
        <row r="114">
          <cell r="C114">
            <v>461</v>
          </cell>
          <cell r="D114">
            <v>461</v>
          </cell>
          <cell r="F114" t="str">
            <v>Pavimento asfáltico reciclado en frío</v>
          </cell>
          <cell r="G114" t="str">
            <v>m3</v>
          </cell>
          <cell r="H114" t="str">
            <v>No incluye suministro y almacenamiento del cemento asfáltico o la emulsión.</v>
          </cell>
        </row>
        <row r="115">
          <cell r="C115">
            <v>461.1</v>
          </cell>
          <cell r="D115">
            <v>461</v>
          </cell>
          <cell r="E115" t="str">
            <v>461P</v>
          </cell>
          <cell r="F115" t="str">
            <v>Pavimento asfáltico reciclado en frío</v>
          </cell>
          <cell r="G115" t="str">
            <v>m3</v>
          </cell>
          <cell r="H115" t="str">
            <v>Incluye el cemento asfáltico o la emulsión asfáltica</v>
          </cell>
        </row>
        <row r="116">
          <cell r="C116">
            <v>461.2</v>
          </cell>
          <cell r="D116">
            <v>461</v>
          </cell>
          <cell r="E116" t="str">
            <v>461P-1</v>
          </cell>
          <cell r="F116" t="str">
            <v>Pavimento asfáltico reciclado en frío</v>
          </cell>
          <cell r="G116" t="str">
            <v>m3</v>
          </cell>
          <cell r="H116" t="str">
            <v>Incluye estudios y diseños</v>
          </cell>
        </row>
        <row r="117">
          <cell r="C117">
            <v>461.3</v>
          </cell>
          <cell r="D117">
            <v>461</v>
          </cell>
          <cell r="E117" t="str">
            <v>461P-1</v>
          </cell>
          <cell r="F117" t="str">
            <v>Pavimento asfáltico reciclado en frío</v>
          </cell>
          <cell r="G117" t="str">
            <v>m3</v>
          </cell>
          <cell r="H117" t="str">
            <v>Incluye estudios y diseños y el cemento asfáltico o la emulsión.</v>
          </cell>
        </row>
        <row r="118">
          <cell r="C118">
            <v>462.1</v>
          </cell>
          <cell r="D118">
            <v>462</v>
          </cell>
          <cell r="F118" t="str">
            <v>Pavimento asfáltico reciclado en caliente tipo MDC-1</v>
          </cell>
          <cell r="G118" t="str">
            <v>m3</v>
          </cell>
          <cell r="H118" t="str">
            <v>No incluye suministro y almacenamiento del cemento asfáltico o la emulsión. Tampoco el agente rejuvenecedor</v>
          </cell>
        </row>
        <row r="119">
          <cell r="C119">
            <v>462.2</v>
          </cell>
          <cell r="D119">
            <v>462</v>
          </cell>
          <cell r="F119" t="str">
            <v>Pavimento asfáltico reciclado en caliente tipo MDC-2</v>
          </cell>
          <cell r="G119" t="str">
            <v>m3</v>
          </cell>
        </row>
        <row r="120">
          <cell r="C120">
            <v>462.3</v>
          </cell>
          <cell r="D120">
            <v>462</v>
          </cell>
          <cell r="F120" t="str">
            <v>Pavimento asfáltico reciclado en caliente tipo MDC-3</v>
          </cell>
          <cell r="G120" t="str">
            <v>m3</v>
          </cell>
        </row>
        <row r="121">
          <cell r="C121">
            <v>462.4</v>
          </cell>
          <cell r="D121">
            <v>462</v>
          </cell>
          <cell r="F121" t="str">
            <v>Pavimento asfáltico reciclado en caliente para bacheo</v>
          </cell>
          <cell r="G121" t="str">
            <v>m3</v>
          </cell>
        </row>
        <row r="122">
          <cell r="C122">
            <v>470</v>
          </cell>
          <cell r="E122" t="str">
            <v>470P</v>
          </cell>
          <cell r="F122" t="str">
            <v>Asfalto Natural (Asfaltita)</v>
          </cell>
          <cell r="G122" t="str">
            <v>m3</v>
          </cell>
        </row>
        <row r="123">
          <cell r="C123">
            <v>500</v>
          </cell>
          <cell r="D123">
            <v>500</v>
          </cell>
          <cell r="F123" t="str">
            <v>Pavimento de concreto hidráulico</v>
          </cell>
          <cell r="G123" t="str">
            <v>m3</v>
          </cell>
          <cell r="H123" t="str">
            <v>No incluye la preparación de la superficie existente</v>
          </cell>
        </row>
        <row r="124">
          <cell r="C124">
            <v>501</v>
          </cell>
          <cell r="E124" t="str">
            <v>501P</v>
          </cell>
          <cell r="F124" t="str">
            <v>Corte en losas de pavimento rígido</v>
          </cell>
          <cell r="G124" t="str">
            <v>ml</v>
          </cell>
        </row>
        <row r="125">
          <cell r="C125">
            <v>510</v>
          </cell>
          <cell r="D125">
            <v>510</v>
          </cell>
          <cell r="F125" t="str">
            <v>Pavimento de adoquines de concreto</v>
          </cell>
          <cell r="G125" t="str">
            <v>m2</v>
          </cell>
          <cell r="H125" t="str">
            <v>No incluye la preparación de la superficie existente. Tampoco las obras de confinamiento del pavimento.</v>
          </cell>
        </row>
        <row r="126">
          <cell r="C126">
            <v>510.1</v>
          </cell>
          <cell r="D126">
            <v>510</v>
          </cell>
          <cell r="E126" t="str">
            <v>510P</v>
          </cell>
          <cell r="F126" t="str">
            <v>Andenes en adoquín peatonal</v>
          </cell>
          <cell r="G126" t="str">
            <v>m2</v>
          </cell>
        </row>
        <row r="127">
          <cell r="C127">
            <v>510.2</v>
          </cell>
          <cell r="D127">
            <v>510</v>
          </cell>
          <cell r="E127" t="str">
            <v>510P</v>
          </cell>
          <cell r="F127" t="str">
            <v>Andenes en adoquín estructural vehicular Tipo 1</v>
          </cell>
          <cell r="G127" t="str">
            <v>m2</v>
          </cell>
        </row>
        <row r="128">
          <cell r="C128">
            <v>510.3</v>
          </cell>
          <cell r="D128">
            <v>510</v>
          </cell>
          <cell r="E128" t="str">
            <v>510P</v>
          </cell>
          <cell r="F128" t="str">
            <v>Andenes en adoquín estructural vehicular Tipo 2</v>
          </cell>
          <cell r="G128" t="str">
            <v>m2</v>
          </cell>
        </row>
        <row r="129">
          <cell r="C129">
            <v>600.1</v>
          </cell>
          <cell r="D129">
            <v>600</v>
          </cell>
          <cell r="F129" t="str">
            <v>Excavaciones varias sin clasificar</v>
          </cell>
          <cell r="G129" t="str">
            <v>m3</v>
          </cell>
        </row>
        <row r="130">
          <cell r="C130">
            <v>600.20000000000005</v>
          </cell>
          <cell r="D130">
            <v>600</v>
          </cell>
          <cell r="F130" t="str">
            <v>Excavaciones varias en roca en seco</v>
          </cell>
          <cell r="G130" t="str">
            <v>m3</v>
          </cell>
        </row>
        <row r="131">
          <cell r="C131">
            <v>600.29999999999995</v>
          </cell>
          <cell r="D131">
            <v>600</v>
          </cell>
          <cell r="F131" t="str">
            <v>Excavaciones varias en roca bajo agua</v>
          </cell>
          <cell r="G131" t="str">
            <v>m3</v>
          </cell>
        </row>
        <row r="132">
          <cell r="C132">
            <v>600.4</v>
          </cell>
          <cell r="D132">
            <v>600</v>
          </cell>
          <cell r="F132" t="str">
            <v>Excavaciones varias en material común en seco</v>
          </cell>
          <cell r="G132" t="str">
            <v>m3</v>
          </cell>
        </row>
        <row r="133">
          <cell r="C133">
            <v>600.5</v>
          </cell>
          <cell r="D133">
            <v>600</v>
          </cell>
          <cell r="F133" t="str">
            <v>Excavaciones varias en material común bajo agua</v>
          </cell>
          <cell r="G133" t="str">
            <v>m3</v>
          </cell>
        </row>
        <row r="134">
          <cell r="C134">
            <v>600.6</v>
          </cell>
          <cell r="D134">
            <v>600</v>
          </cell>
          <cell r="E134" t="str">
            <v>600P</v>
          </cell>
          <cell r="F134" t="str">
            <v>Excavaciones varias sin clasificar</v>
          </cell>
          <cell r="G134" t="str">
            <v>m3</v>
          </cell>
          <cell r="H134" t="str">
            <v>Tiene en cuenta el programa PICO y PALA</v>
          </cell>
        </row>
        <row r="135">
          <cell r="C135">
            <v>600.70000000000005</v>
          </cell>
          <cell r="D135">
            <v>600</v>
          </cell>
          <cell r="E135" t="str">
            <v>600P</v>
          </cell>
          <cell r="F135" t="str">
            <v>Excavaciones varias en material común en seco</v>
          </cell>
          <cell r="G135" t="str">
            <v>m3</v>
          </cell>
          <cell r="H135" t="str">
            <v>Tiene en cuenta el programa PICO y PALA</v>
          </cell>
        </row>
        <row r="136">
          <cell r="C136">
            <v>600.79999999999995</v>
          </cell>
          <cell r="D136">
            <v>600</v>
          </cell>
          <cell r="E136" t="str">
            <v>600P</v>
          </cell>
          <cell r="F136" t="str">
            <v>Excavaciones varias en material común bajo agua</v>
          </cell>
          <cell r="G136" t="str">
            <v>m3</v>
          </cell>
          <cell r="H136" t="str">
            <v>Tiene en cuenta el programa PICO y PALA</v>
          </cell>
        </row>
        <row r="137">
          <cell r="C137">
            <v>600.9</v>
          </cell>
          <cell r="D137">
            <v>600</v>
          </cell>
          <cell r="E137" t="str">
            <v>600P</v>
          </cell>
          <cell r="F137" t="str">
            <v>Excavaciones varias en roca bajo agua</v>
          </cell>
          <cell r="G137" t="str">
            <v>m³</v>
          </cell>
          <cell r="H137" t="str">
            <v>Tiene en cuenta el programa PICO y PALA</v>
          </cell>
        </row>
        <row r="138">
          <cell r="C138">
            <v>601.1</v>
          </cell>
          <cell r="D138">
            <v>601</v>
          </cell>
          <cell r="F138" t="str">
            <v>Excavaciones varias en roca en seco</v>
          </cell>
          <cell r="G138" t="str">
            <v>m3</v>
          </cell>
        </row>
        <row r="139">
          <cell r="C139">
            <v>601.20000000000005</v>
          </cell>
          <cell r="D139">
            <v>601</v>
          </cell>
          <cell r="F139" t="str">
            <v>Excavaciones varias en roca bajo agua</v>
          </cell>
          <cell r="G139" t="str">
            <v>m3</v>
          </cell>
        </row>
        <row r="140">
          <cell r="C140">
            <v>601.29999999999995</v>
          </cell>
          <cell r="D140">
            <v>601</v>
          </cell>
          <cell r="F140" t="str">
            <v>Excavaciones varias en material común en seco</v>
          </cell>
          <cell r="G140" t="str">
            <v>m3</v>
          </cell>
        </row>
        <row r="141">
          <cell r="C141">
            <v>601.4</v>
          </cell>
          <cell r="D141">
            <v>601</v>
          </cell>
          <cell r="F141" t="str">
            <v>Excavaciones varias en material común bajo agua</v>
          </cell>
          <cell r="G141" t="str">
            <v>m3</v>
          </cell>
        </row>
        <row r="142">
          <cell r="C142">
            <v>610.1</v>
          </cell>
          <cell r="D142">
            <v>610</v>
          </cell>
          <cell r="F142" t="str">
            <v>Rellenos para estructuras</v>
          </cell>
          <cell r="G142" t="str">
            <v>m3</v>
          </cell>
          <cell r="H142" t="str">
            <v>No incluye la preparación de la superficie sobre la que irá el relleno.</v>
          </cell>
        </row>
        <row r="143">
          <cell r="C143">
            <v>610.20000000000005</v>
          </cell>
          <cell r="D143">
            <v>610</v>
          </cell>
          <cell r="F143" t="str">
            <v>Material filtrante</v>
          </cell>
          <cell r="G143" t="str">
            <v>m3</v>
          </cell>
        </row>
        <row r="144">
          <cell r="C144">
            <v>612</v>
          </cell>
          <cell r="E144" t="str">
            <v>612P</v>
          </cell>
          <cell r="F144" t="str">
            <v>Geobloques</v>
          </cell>
          <cell r="G144" t="str">
            <v>m3</v>
          </cell>
        </row>
        <row r="145">
          <cell r="C145">
            <v>620.1</v>
          </cell>
          <cell r="D145">
            <v>620</v>
          </cell>
          <cell r="F145" t="str">
            <v>Pilotes prefabricados de concreto</v>
          </cell>
          <cell r="G145" t="str">
            <v>ml</v>
          </cell>
        </row>
        <row r="146">
          <cell r="C146">
            <v>620.20000000000005</v>
          </cell>
          <cell r="D146">
            <v>620</v>
          </cell>
          <cell r="F146" t="str">
            <v>Extensión de pilotes</v>
          </cell>
          <cell r="G146" t="str">
            <v>ml</v>
          </cell>
        </row>
        <row r="147">
          <cell r="C147">
            <v>620.29999999999995</v>
          </cell>
          <cell r="D147">
            <v>620</v>
          </cell>
          <cell r="F147" t="str">
            <v>Prueba de carga</v>
          </cell>
          <cell r="G147" t="str">
            <v>Un</v>
          </cell>
        </row>
        <row r="148">
          <cell r="C148">
            <v>621.1</v>
          </cell>
          <cell r="D148">
            <v>621</v>
          </cell>
          <cell r="F148" t="str">
            <v>Pilote de concreto fundido in-situ de diámetro____</v>
          </cell>
          <cell r="G148" t="str">
            <v>ml</v>
          </cell>
        </row>
        <row r="149">
          <cell r="C149">
            <v>621.20000000000005</v>
          </cell>
          <cell r="D149">
            <v>621</v>
          </cell>
          <cell r="F149" t="str">
            <v>Base acampanada</v>
          </cell>
          <cell r="G149" t="str">
            <v>m3</v>
          </cell>
        </row>
        <row r="150">
          <cell r="C150">
            <v>621.29999999999995</v>
          </cell>
          <cell r="D150">
            <v>621</v>
          </cell>
          <cell r="F150" t="str">
            <v>Pilote de prueba de diámetro ____</v>
          </cell>
          <cell r="G150" t="str">
            <v>ml</v>
          </cell>
        </row>
        <row r="151">
          <cell r="C151">
            <v>621.4</v>
          </cell>
          <cell r="D151">
            <v>621</v>
          </cell>
          <cell r="F151" t="str">
            <v>Base acampanada de prueba</v>
          </cell>
          <cell r="G151" t="str">
            <v>m3</v>
          </cell>
        </row>
        <row r="152">
          <cell r="C152">
            <v>621.5</v>
          </cell>
          <cell r="D152">
            <v>621</v>
          </cell>
          <cell r="F152" t="str">
            <v>Camisa permanente de diámetro exterior ____</v>
          </cell>
          <cell r="G152" t="str">
            <v>ml</v>
          </cell>
        </row>
        <row r="153">
          <cell r="C153">
            <v>621.6</v>
          </cell>
          <cell r="D153">
            <v>621</v>
          </cell>
          <cell r="F153" t="str">
            <v>Prueba de carga</v>
          </cell>
          <cell r="G153" t="str">
            <v>Un</v>
          </cell>
        </row>
        <row r="154">
          <cell r="C154">
            <v>622.1</v>
          </cell>
          <cell r="D154">
            <v>622</v>
          </cell>
          <cell r="F154" t="str">
            <v>Tablestacado de madera</v>
          </cell>
          <cell r="G154" t="str">
            <v>m2</v>
          </cell>
        </row>
        <row r="155">
          <cell r="C155">
            <v>622.20000000000005</v>
          </cell>
          <cell r="D155">
            <v>622</v>
          </cell>
          <cell r="F155" t="str">
            <v>Tablestacado metálico</v>
          </cell>
          <cell r="G155" t="str">
            <v>m2</v>
          </cell>
        </row>
        <row r="156">
          <cell r="C156">
            <v>622.29999999999995</v>
          </cell>
          <cell r="D156">
            <v>622</v>
          </cell>
          <cell r="F156" t="str">
            <v>Tablestacado de concreto reforzado</v>
          </cell>
          <cell r="G156" t="str">
            <v>m2</v>
          </cell>
        </row>
        <row r="157">
          <cell r="C157">
            <v>622.4</v>
          </cell>
          <cell r="D157">
            <v>622</v>
          </cell>
          <cell r="F157" t="str">
            <v>Tablestacado de concreto preesforzado</v>
          </cell>
          <cell r="G157" t="str">
            <v>m2</v>
          </cell>
        </row>
        <row r="158">
          <cell r="C158">
            <v>622.5</v>
          </cell>
          <cell r="D158">
            <v>622</v>
          </cell>
          <cell r="F158" t="str">
            <v>Corte del extremo superior del elemento</v>
          </cell>
          <cell r="G158" t="str">
            <v>ml</v>
          </cell>
        </row>
        <row r="159">
          <cell r="C159">
            <v>622.6</v>
          </cell>
          <cell r="D159">
            <v>622</v>
          </cell>
          <cell r="E159" t="str">
            <v>622P</v>
          </cell>
          <cell r="F159" t="str">
            <v>Tablestacado metálico</v>
          </cell>
          <cell r="G159" t="str">
            <v>ml</v>
          </cell>
          <cell r="H159" t="str">
            <v>La unidad de medida es el metro lineal</v>
          </cell>
        </row>
        <row r="160">
          <cell r="C160">
            <v>623.1</v>
          </cell>
          <cell r="E160" t="str">
            <v>623P</v>
          </cell>
          <cell r="F160" t="str">
            <v>Suministro e hincamiento de rieles</v>
          </cell>
          <cell r="G160" t="str">
            <v>ml</v>
          </cell>
        </row>
        <row r="161">
          <cell r="C161">
            <v>623.20000000000005</v>
          </cell>
          <cell r="E161" t="str">
            <v>623P</v>
          </cell>
          <cell r="F161" t="str">
            <v>Suministro e instalación de rieles</v>
          </cell>
          <cell r="G161" t="str">
            <v>ml</v>
          </cell>
        </row>
        <row r="162">
          <cell r="C162">
            <v>630.1</v>
          </cell>
          <cell r="D162">
            <v>630</v>
          </cell>
          <cell r="F162" t="str">
            <v>Concreto Clase A</v>
          </cell>
          <cell r="G162" t="str">
            <v>m3</v>
          </cell>
        </row>
        <row r="163">
          <cell r="C163">
            <v>630.20000000000005</v>
          </cell>
          <cell r="D163">
            <v>630</v>
          </cell>
          <cell r="F163" t="str">
            <v>Concreto Clase B</v>
          </cell>
          <cell r="G163" t="str">
            <v>m3</v>
          </cell>
        </row>
        <row r="164">
          <cell r="C164">
            <v>630.29999999999995</v>
          </cell>
          <cell r="D164">
            <v>630</v>
          </cell>
          <cell r="F164" t="str">
            <v>Concreto Clase C</v>
          </cell>
          <cell r="G164" t="str">
            <v>m3</v>
          </cell>
        </row>
        <row r="165">
          <cell r="C165">
            <v>630.4</v>
          </cell>
          <cell r="D165">
            <v>630</v>
          </cell>
          <cell r="F165" t="str">
            <v>Concreto Clase D</v>
          </cell>
          <cell r="G165" t="str">
            <v>m3</v>
          </cell>
        </row>
        <row r="166">
          <cell r="C166">
            <v>630.5</v>
          </cell>
          <cell r="D166">
            <v>630</v>
          </cell>
          <cell r="F166" t="str">
            <v>Concreto Clase E</v>
          </cell>
          <cell r="G166" t="str">
            <v>m3</v>
          </cell>
        </row>
        <row r="167">
          <cell r="C167">
            <v>630.6</v>
          </cell>
          <cell r="D167">
            <v>630</v>
          </cell>
          <cell r="F167" t="str">
            <v>Concreto Clase F</v>
          </cell>
          <cell r="G167" t="str">
            <v>m3</v>
          </cell>
        </row>
        <row r="168">
          <cell r="C168">
            <v>630.70000000000005</v>
          </cell>
          <cell r="D168">
            <v>630</v>
          </cell>
          <cell r="F168" t="str">
            <v>Concreto Clase G</v>
          </cell>
          <cell r="G168" t="str">
            <v>m3</v>
          </cell>
        </row>
        <row r="169">
          <cell r="C169">
            <v>630.79999999999995</v>
          </cell>
          <cell r="D169">
            <v>630</v>
          </cell>
          <cell r="E169" t="str">
            <v>630P</v>
          </cell>
          <cell r="F169" t="str">
            <v>Concreto Clase A con aditivo</v>
          </cell>
          <cell r="G169" t="str">
            <v>m3</v>
          </cell>
        </row>
        <row r="170">
          <cell r="C170">
            <v>630.9</v>
          </cell>
          <cell r="D170">
            <v>630</v>
          </cell>
          <cell r="E170" t="str">
            <v>630P</v>
          </cell>
          <cell r="F170" t="str">
            <v>Concreto Clase D con aditivo</v>
          </cell>
          <cell r="G170" t="str">
            <v>m3</v>
          </cell>
        </row>
        <row r="171">
          <cell r="C171">
            <v>630.1</v>
          </cell>
          <cell r="D171">
            <v>630</v>
          </cell>
          <cell r="E171" t="str">
            <v>630P-1</v>
          </cell>
          <cell r="F171" t="str">
            <v>Realce de cabezotes de alcantarillas</v>
          </cell>
          <cell r="G171" t="str">
            <v>m3</v>
          </cell>
        </row>
        <row r="172">
          <cell r="C172">
            <v>630.11</v>
          </cell>
          <cell r="D172">
            <v>630</v>
          </cell>
          <cell r="E172" t="str">
            <v>630P-2</v>
          </cell>
          <cell r="F172" t="str">
            <v>Realce de bordillo de cunetas</v>
          </cell>
          <cell r="G172" t="str">
            <v>m3</v>
          </cell>
        </row>
        <row r="173">
          <cell r="C173">
            <v>630.12</v>
          </cell>
          <cell r="D173">
            <v>630</v>
          </cell>
          <cell r="E173" t="str">
            <v>630P-3</v>
          </cell>
          <cell r="F173" t="str">
            <v>Concreto Clase G para cimientos</v>
          </cell>
          <cell r="G173" t="str">
            <v>m3</v>
          </cell>
        </row>
        <row r="174">
          <cell r="C174">
            <v>630.13</v>
          </cell>
          <cell r="D174">
            <v>630</v>
          </cell>
          <cell r="E174" t="str">
            <v>630P-3</v>
          </cell>
          <cell r="F174" t="str">
            <v>Concreto Clase G para elevaciones</v>
          </cell>
          <cell r="G174" t="str">
            <v>m3</v>
          </cell>
        </row>
        <row r="175">
          <cell r="C175">
            <v>630.14</v>
          </cell>
          <cell r="D175">
            <v>630</v>
          </cell>
          <cell r="E175" t="str">
            <v>630P-4</v>
          </cell>
          <cell r="F175" t="str">
            <v>Recubrimiento con malla y mortero 1:4, e=5cm</v>
          </cell>
          <cell r="G175" t="str">
            <v>m2</v>
          </cell>
        </row>
        <row r="176">
          <cell r="C176">
            <v>630.15</v>
          </cell>
          <cell r="D176">
            <v>630</v>
          </cell>
          <cell r="E176" t="str">
            <v>630P-5</v>
          </cell>
          <cell r="F176" t="str">
            <v>Suministro y colocación de bolsacretos, concreto Clase E, amarrados con hierro de media pulgada.</v>
          </cell>
          <cell r="G176" t="str">
            <v>m3</v>
          </cell>
        </row>
        <row r="177">
          <cell r="C177">
            <v>630.16</v>
          </cell>
          <cell r="D177">
            <v>630</v>
          </cell>
          <cell r="E177" t="str">
            <v>630P-5</v>
          </cell>
          <cell r="F177" t="str">
            <v>Suministro y colocación de pentápodos, concreto Clase E.</v>
          </cell>
          <cell r="G177" t="str">
            <v>m3</v>
          </cell>
        </row>
        <row r="178">
          <cell r="C178">
            <v>632</v>
          </cell>
          <cell r="D178">
            <v>632</v>
          </cell>
          <cell r="F178" t="str">
            <v>Baranda de concreto</v>
          </cell>
          <cell r="G178" t="str">
            <v>ml</v>
          </cell>
          <cell r="H178" t="str">
            <v>No incluye el acero de refuerzo</v>
          </cell>
        </row>
        <row r="179">
          <cell r="C179">
            <v>632.1</v>
          </cell>
          <cell r="E179" t="str">
            <v>632P</v>
          </cell>
          <cell r="F179" t="str">
            <v>Baranda metálica tubular</v>
          </cell>
          <cell r="G179" t="str">
            <v>ml</v>
          </cell>
        </row>
        <row r="180">
          <cell r="C180">
            <v>632.20000000000005</v>
          </cell>
          <cell r="E180" t="str">
            <v>632P</v>
          </cell>
          <cell r="F180" t="str">
            <v>Desinstalación de baranda metálica</v>
          </cell>
          <cell r="G180" t="str">
            <v>ml</v>
          </cell>
        </row>
        <row r="181">
          <cell r="C181">
            <v>640.1</v>
          </cell>
          <cell r="D181">
            <v>640</v>
          </cell>
          <cell r="F181" t="str">
            <v>Acero de refuerzo Grado 37</v>
          </cell>
          <cell r="G181" t="str">
            <v>Kg</v>
          </cell>
        </row>
        <row r="182">
          <cell r="C182">
            <v>640.20000000000005</v>
          </cell>
          <cell r="D182">
            <v>640</v>
          </cell>
          <cell r="F182" t="str">
            <v>Acero de refuerzo Grado 40</v>
          </cell>
          <cell r="G182" t="str">
            <v>Kg</v>
          </cell>
        </row>
        <row r="183">
          <cell r="C183">
            <v>640.29999999999995</v>
          </cell>
          <cell r="D183">
            <v>640</v>
          </cell>
          <cell r="F183" t="str">
            <v>Acero de refuerzo Grado 60</v>
          </cell>
          <cell r="G183" t="str">
            <v>Kg</v>
          </cell>
        </row>
        <row r="184">
          <cell r="C184">
            <v>641</v>
          </cell>
          <cell r="D184">
            <v>641</v>
          </cell>
          <cell r="F184" t="str">
            <v>Acero de preesfuerzo</v>
          </cell>
          <cell r="G184" t="str">
            <v>t-m</v>
          </cell>
        </row>
        <row r="185">
          <cell r="C185">
            <v>642.1</v>
          </cell>
          <cell r="D185">
            <v>642</v>
          </cell>
          <cell r="F185" t="str">
            <v>Apoyo elastomérico</v>
          </cell>
          <cell r="G185" t="str">
            <v>Un</v>
          </cell>
        </row>
        <row r="186">
          <cell r="C186">
            <v>642.20000000000005</v>
          </cell>
          <cell r="D186">
            <v>642</v>
          </cell>
          <cell r="F186" t="str">
            <v>Sello para juntas de puentes</v>
          </cell>
          <cell r="G186" t="str">
            <v>ml</v>
          </cell>
        </row>
        <row r="187">
          <cell r="C187">
            <v>643</v>
          </cell>
          <cell r="E187" t="str">
            <v>643P</v>
          </cell>
          <cell r="F187" t="str">
            <v>Suministro e instalación de juntas de dilatación</v>
          </cell>
          <cell r="G187" t="str">
            <v>ml</v>
          </cell>
        </row>
        <row r="188">
          <cell r="C188">
            <v>644</v>
          </cell>
          <cell r="E188" t="str">
            <v>644P</v>
          </cell>
          <cell r="F188" t="str">
            <v>Suministro e instalación de sellos para juntas de puentes</v>
          </cell>
          <cell r="G188" t="str">
            <v>ml</v>
          </cell>
        </row>
        <row r="189">
          <cell r="C189">
            <v>645</v>
          </cell>
          <cell r="E189" t="str">
            <v>645P</v>
          </cell>
          <cell r="F189" t="str">
            <v>Rejilla en varilla (2.0m x 2.52 m), D=1".</v>
          </cell>
          <cell r="G189" t="str">
            <v>Un</v>
          </cell>
        </row>
        <row r="190">
          <cell r="C190">
            <v>646</v>
          </cell>
          <cell r="E190" t="str">
            <v>646P</v>
          </cell>
          <cell r="F190" t="str">
            <v>Anclajes o Tiebacks</v>
          </cell>
          <cell r="G190" t="str">
            <v>ml</v>
          </cell>
        </row>
        <row r="191">
          <cell r="C191">
            <v>650.1</v>
          </cell>
          <cell r="D191">
            <v>650</v>
          </cell>
          <cell r="F191" t="str">
            <v>Diseño y fabricación de estructura metálica</v>
          </cell>
          <cell r="G191" t="str">
            <v>Kg</v>
          </cell>
        </row>
        <row r="192">
          <cell r="C192">
            <v>650.20000000000005</v>
          </cell>
          <cell r="D192">
            <v>650</v>
          </cell>
          <cell r="F192" t="str">
            <v>Fabricación de la estructura metálica</v>
          </cell>
          <cell r="G192" t="str">
            <v>Kg</v>
          </cell>
        </row>
        <row r="193">
          <cell r="C193">
            <v>650.29999999999995</v>
          </cell>
          <cell r="D193">
            <v>650</v>
          </cell>
          <cell r="F193" t="str">
            <v>Transporte de estructura metálica</v>
          </cell>
          <cell r="G193" t="str">
            <v>Kg</v>
          </cell>
        </row>
        <row r="194">
          <cell r="C194">
            <v>650.4</v>
          </cell>
          <cell r="D194">
            <v>650</v>
          </cell>
          <cell r="F194" t="str">
            <v>Montaje y pintura de estructura metálica</v>
          </cell>
          <cell r="G194" t="str">
            <v>Kg</v>
          </cell>
        </row>
        <row r="195">
          <cell r="C195">
            <v>660.1</v>
          </cell>
          <cell r="D195">
            <v>660</v>
          </cell>
          <cell r="F195" t="str">
            <v>Tubería de concreto simple de diámetro 450 mm</v>
          </cell>
          <cell r="G195" t="str">
            <v>ml</v>
          </cell>
        </row>
        <row r="196">
          <cell r="C196">
            <v>660.2</v>
          </cell>
          <cell r="D196">
            <v>660</v>
          </cell>
          <cell r="F196" t="str">
            <v>Tubería de concreto simple de diámetro 600 mm</v>
          </cell>
          <cell r="G196" t="str">
            <v>ml</v>
          </cell>
        </row>
        <row r="197">
          <cell r="C197">
            <v>660.3</v>
          </cell>
          <cell r="D197">
            <v>660</v>
          </cell>
          <cell r="F197" t="str">
            <v>Tubería de concreto simple de diámetro 750 mm</v>
          </cell>
          <cell r="G197" t="str">
            <v>ml</v>
          </cell>
        </row>
        <row r="198">
          <cell r="C198">
            <v>660.4</v>
          </cell>
          <cell r="E198" t="str">
            <v>660P</v>
          </cell>
          <cell r="F198" t="str">
            <v>Tubería perforada de gres de 6 pulgadas de diámetro</v>
          </cell>
          <cell r="G198" t="str">
            <v>ml</v>
          </cell>
        </row>
        <row r="199">
          <cell r="C199">
            <v>661</v>
          </cell>
          <cell r="D199">
            <v>661</v>
          </cell>
          <cell r="F199" t="str">
            <v>Tubería de concreto reforzado de 900 mm diámetro interior</v>
          </cell>
          <cell r="G199" t="str">
            <v>ml</v>
          </cell>
        </row>
        <row r="200">
          <cell r="C200">
            <v>662.1</v>
          </cell>
          <cell r="D200">
            <v>662</v>
          </cell>
          <cell r="F200" t="str">
            <v>Tubería corrugada de acero galvanizado de lámina calibre __ y diámetro __ mm</v>
          </cell>
          <cell r="G200" t="str">
            <v>ml</v>
          </cell>
        </row>
        <row r="201">
          <cell r="C201">
            <v>662.2</v>
          </cell>
          <cell r="D201">
            <v>662</v>
          </cell>
          <cell r="F201" t="str">
            <v>Tubería corrugada de acero con recubrimiento bituminoso de lámina calibre __ y diámetro __ mm</v>
          </cell>
          <cell r="G201" t="str">
            <v>ml</v>
          </cell>
        </row>
        <row r="202">
          <cell r="C202">
            <v>669.1</v>
          </cell>
          <cell r="E202" t="str">
            <v>669P</v>
          </cell>
          <cell r="F202" t="str">
            <v>Andenes de sección 2m de ancho x 0.12 m de espesor</v>
          </cell>
          <cell r="G202" t="str">
            <v>m2</v>
          </cell>
        </row>
        <row r="203">
          <cell r="C203">
            <v>670.1</v>
          </cell>
          <cell r="D203">
            <v>670</v>
          </cell>
          <cell r="F203" t="str">
            <v>Disipadores de energía y sedimentadores en gaviones</v>
          </cell>
          <cell r="G203" t="str">
            <v>m3</v>
          </cell>
        </row>
        <row r="204">
          <cell r="C204">
            <v>670.2</v>
          </cell>
          <cell r="D204">
            <v>670</v>
          </cell>
          <cell r="F204" t="str">
            <v>Disipadores de energía y sedimentadores en concreto ciclópeo</v>
          </cell>
          <cell r="G204" t="str">
            <v>m3</v>
          </cell>
        </row>
        <row r="205">
          <cell r="C205">
            <v>671</v>
          </cell>
          <cell r="D205">
            <v>671</v>
          </cell>
          <cell r="F205" t="str">
            <v>Cunetas revestidas en concreto</v>
          </cell>
          <cell r="G205" t="str">
            <v>m3</v>
          </cell>
        </row>
        <row r="206">
          <cell r="C206">
            <v>671.1</v>
          </cell>
          <cell r="D206">
            <v>671</v>
          </cell>
          <cell r="E206" t="str">
            <v>671P</v>
          </cell>
          <cell r="F206" t="str">
            <v>Cunetas revestidas en concreto clase D, Sección # 1 y Sección No. 2</v>
          </cell>
          <cell r="G206" t="str">
            <v>m3</v>
          </cell>
        </row>
        <row r="207">
          <cell r="C207">
            <v>672</v>
          </cell>
          <cell r="D207">
            <v>672</v>
          </cell>
          <cell r="F207" t="str">
            <v>Bordillo</v>
          </cell>
          <cell r="G207" t="str">
            <v>ml</v>
          </cell>
        </row>
        <row r="208">
          <cell r="C208">
            <v>672.1</v>
          </cell>
          <cell r="D208">
            <v>672</v>
          </cell>
          <cell r="E208" t="str">
            <v>672P</v>
          </cell>
          <cell r="F208" t="str">
            <v>Realce de bordillo</v>
          </cell>
          <cell r="G208" t="str">
            <v>ml</v>
          </cell>
        </row>
        <row r="209">
          <cell r="C209">
            <v>673</v>
          </cell>
          <cell r="D209">
            <v>673</v>
          </cell>
          <cell r="F209" t="str">
            <v>Material filtrante</v>
          </cell>
          <cell r="G209" t="str">
            <v>m3</v>
          </cell>
        </row>
        <row r="210">
          <cell r="C210">
            <v>673.1</v>
          </cell>
          <cell r="D210">
            <v>673</v>
          </cell>
          <cell r="E210" t="str">
            <v>673P</v>
          </cell>
          <cell r="F210" t="str">
            <v>Dren horizontal 0-10 m</v>
          </cell>
          <cell r="G210" t="str">
            <v>ml</v>
          </cell>
        </row>
        <row r="211">
          <cell r="C211">
            <v>673.2</v>
          </cell>
          <cell r="D211">
            <v>673</v>
          </cell>
          <cell r="E211" t="str">
            <v>673P</v>
          </cell>
          <cell r="F211" t="str">
            <v>Dren horizontal 0-30 m</v>
          </cell>
          <cell r="G211" t="str">
            <v>ml</v>
          </cell>
        </row>
        <row r="212">
          <cell r="C212">
            <v>673.3</v>
          </cell>
          <cell r="D212">
            <v>673</v>
          </cell>
          <cell r="E212" t="str">
            <v>673P-1</v>
          </cell>
          <cell r="F212" t="str">
            <v>Filtros geocompuestos Tipo Geodren o Pack drain</v>
          </cell>
          <cell r="G212" t="str">
            <v>ml</v>
          </cell>
        </row>
        <row r="213">
          <cell r="C213">
            <v>673.4</v>
          </cell>
          <cell r="D213">
            <v>673</v>
          </cell>
          <cell r="E213" t="str">
            <v>673P-2</v>
          </cell>
          <cell r="F213" t="str">
            <v>Material filtrante, entre 3" y 6", para dren profundo</v>
          </cell>
          <cell r="G213" t="str">
            <v>ml</v>
          </cell>
        </row>
        <row r="214">
          <cell r="C214">
            <v>674.1</v>
          </cell>
          <cell r="E214" t="str">
            <v>674P</v>
          </cell>
          <cell r="F214" t="str">
            <v>Nivelación y reconstrucción de pozos de inspección</v>
          </cell>
          <cell r="G214" t="str">
            <v>Un</v>
          </cell>
        </row>
        <row r="215">
          <cell r="C215">
            <v>674.2</v>
          </cell>
          <cell r="E215" t="str">
            <v>674P</v>
          </cell>
          <cell r="F215" t="str">
            <v>Nivelación y reconstrucción de sumideros</v>
          </cell>
          <cell r="G215" t="str">
            <v>Un</v>
          </cell>
        </row>
        <row r="216">
          <cell r="C216">
            <v>674.3</v>
          </cell>
          <cell r="E216" t="str">
            <v>674P</v>
          </cell>
          <cell r="F216" t="str">
            <v>Nivelación y reconstrucción de cajas de válvulas de la EAAB</v>
          </cell>
          <cell r="G216" t="str">
            <v>Un</v>
          </cell>
        </row>
        <row r="217">
          <cell r="C217">
            <v>674.4</v>
          </cell>
          <cell r="E217" t="str">
            <v>674P</v>
          </cell>
          <cell r="F217" t="str">
            <v>Nivelación y reconstrucción de cajas de energía de CODENSA</v>
          </cell>
          <cell r="G217" t="str">
            <v>Un</v>
          </cell>
        </row>
        <row r="218">
          <cell r="C218">
            <v>674.5</v>
          </cell>
          <cell r="E218" t="str">
            <v>674P</v>
          </cell>
          <cell r="F218" t="str">
            <v>Nivelación y reconstrucción de cajas de la ETB</v>
          </cell>
          <cell r="G218" t="str">
            <v>Un</v>
          </cell>
        </row>
        <row r="219">
          <cell r="C219">
            <v>674.6</v>
          </cell>
          <cell r="E219" t="str">
            <v>674P</v>
          </cell>
          <cell r="F219" t="str">
            <v>Reubicación de postes de CODENSA</v>
          </cell>
          <cell r="G219" t="str">
            <v>Un</v>
          </cell>
        </row>
        <row r="220">
          <cell r="C220">
            <v>675</v>
          </cell>
          <cell r="E220" t="str">
            <v>675P</v>
          </cell>
          <cell r="F220" t="str">
            <v>Caja de inspección para alumbrado público</v>
          </cell>
          <cell r="G220" t="str">
            <v>Un</v>
          </cell>
        </row>
        <row r="221">
          <cell r="C221">
            <v>678.1</v>
          </cell>
          <cell r="E221" t="str">
            <v>678P</v>
          </cell>
          <cell r="F221" t="str">
            <v>Suministro y colocación de ductos de PVC o similar</v>
          </cell>
          <cell r="G221" t="str">
            <v>ml</v>
          </cell>
        </row>
        <row r="222">
          <cell r="C222">
            <v>680.1</v>
          </cell>
          <cell r="D222">
            <v>680</v>
          </cell>
          <cell r="F222" t="str">
            <v>Escamas en concreto</v>
          </cell>
          <cell r="G222" t="str">
            <v>m2</v>
          </cell>
        </row>
        <row r="223">
          <cell r="C223">
            <v>680.2</v>
          </cell>
          <cell r="D223">
            <v>680</v>
          </cell>
          <cell r="F223" t="str">
            <v>Armadura galvanizada</v>
          </cell>
          <cell r="G223" t="str">
            <v>ml</v>
          </cell>
        </row>
        <row r="224">
          <cell r="C224">
            <v>680.3</v>
          </cell>
          <cell r="D224">
            <v>680</v>
          </cell>
          <cell r="F224" t="str">
            <v>Relleno granular para tierra armada</v>
          </cell>
          <cell r="G224" t="str">
            <v>m3</v>
          </cell>
        </row>
        <row r="225">
          <cell r="C225">
            <v>681.1</v>
          </cell>
          <cell r="D225">
            <v>681</v>
          </cell>
          <cell r="F225" t="str">
            <v>Gaviones</v>
          </cell>
          <cell r="G225" t="str">
            <v>m3</v>
          </cell>
        </row>
        <row r="226">
          <cell r="C226">
            <v>681.2</v>
          </cell>
          <cell r="E226" t="str">
            <v>681P</v>
          </cell>
          <cell r="F226" t="str">
            <v>Gaviones con malla calibre 12</v>
          </cell>
          <cell r="G226" t="str">
            <v>m3</v>
          </cell>
        </row>
        <row r="227">
          <cell r="C227">
            <v>682</v>
          </cell>
          <cell r="D227">
            <v>682</v>
          </cell>
          <cell r="F227" t="str">
            <v>Muro de contención de suelo reforzado con geotextil</v>
          </cell>
          <cell r="G227" t="str">
            <v>m3</v>
          </cell>
          <cell r="H227" t="str">
            <v>No incluye geotextil ni recubrimiento del muro</v>
          </cell>
        </row>
        <row r="228">
          <cell r="C228">
            <v>682.1</v>
          </cell>
          <cell r="E228" t="str">
            <v>682P</v>
          </cell>
          <cell r="F228" t="str">
            <v>Geotextil para refuerzo</v>
          </cell>
          <cell r="G228" t="str">
            <v>m²</v>
          </cell>
        </row>
        <row r="229">
          <cell r="C229">
            <v>682.2</v>
          </cell>
          <cell r="E229" t="str">
            <v>682P</v>
          </cell>
          <cell r="F229" t="str">
            <v>Suministro y colocación de malla de gallinero recubierta con mortero</v>
          </cell>
          <cell r="G229" t="str">
            <v>m²</v>
          </cell>
        </row>
        <row r="230">
          <cell r="C230">
            <v>682.3</v>
          </cell>
          <cell r="E230" t="str">
            <v>682P</v>
          </cell>
          <cell r="F230" t="str">
            <v>Relleno para muro de tierra</v>
          </cell>
          <cell r="G230" t="str">
            <v>m³</v>
          </cell>
        </row>
        <row r="231">
          <cell r="C231">
            <v>683</v>
          </cell>
          <cell r="E231" t="str">
            <v>683P</v>
          </cell>
          <cell r="F231" t="str">
            <v>Bolsacretos en concreto Clase F</v>
          </cell>
          <cell r="G231" t="str">
            <v>m3</v>
          </cell>
        </row>
        <row r="232">
          <cell r="C232">
            <v>683.1</v>
          </cell>
          <cell r="E232" t="str">
            <v>683P-1</v>
          </cell>
          <cell r="F232" t="str">
            <v>Bolsacretos en concreto Clase D</v>
          </cell>
          <cell r="G232" t="str">
            <v>m³</v>
          </cell>
        </row>
        <row r="233">
          <cell r="C233">
            <v>683.2</v>
          </cell>
          <cell r="E233" t="str">
            <v>683P-1</v>
          </cell>
          <cell r="F233" t="str">
            <v>Bolsacretos en concreto Clase E</v>
          </cell>
          <cell r="G233" t="str">
            <v>m³</v>
          </cell>
        </row>
        <row r="234">
          <cell r="C234">
            <v>700.1</v>
          </cell>
          <cell r="D234">
            <v>700</v>
          </cell>
          <cell r="F234" t="str">
            <v>Línea de demarcación</v>
          </cell>
          <cell r="G234" t="str">
            <v>ml</v>
          </cell>
        </row>
        <row r="235">
          <cell r="C235">
            <v>700.2</v>
          </cell>
          <cell r="D235">
            <v>700</v>
          </cell>
          <cell r="F235" t="str">
            <v>Marca vial</v>
          </cell>
          <cell r="G235" t="str">
            <v>m2</v>
          </cell>
        </row>
        <row r="236">
          <cell r="C236">
            <v>700.3</v>
          </cell>
          <cell r="D236">
            <v>700</v>
          </cell>
          <cell r="E236" t="str">
            <v>700P</v>
          </cell>
          <cell r="F236" t="str">
            <v>Línea de demarcación sobre concreto rígido</v>
          </cell>
          <cell r="G236" t="str">
            <v>ml</v>
          </cell>
        </row>
        <row r="237">
          <cell r="C237">
            <v>701</v>
          </cell>
          <cell r="D237">
            <v>701</v>
          </cell>
          <cell r="F237" t="str">
            <v>Tacha reflectiva</v>
          </cell>
          <cell r="G237" t="str">
            <v>Un</v>
          </cell>
        </row>
        <row r="238">
          <cell r="C238">
            <v>710.1</v>
          </cell>
          <cell r="D238">
            <v>710</v>
          </cell>
          <cell r="F238" t="str">
            <v>Señal de tránsito grupo I</v>
          </cell>
          <cell r="G238" t="str">
            <v>Un</v>
          </cell>
        </row>
        <row r="239">
          <cell r="C239">
            <v>710.2</v>
          </cell>
          <cell r="D239">
            <v>710</v>
          </cell>
          <cell r="F239" t="str">
            <v>Señal de tránsito grupo II</v>
          </cell>
          <cell r="G239" t="str">
            <v>Un</v>
          </cell>
        </row>
        <row r="240">
          <cell r="C240">
            <v>710.3</v>
          </cell>
          <cell r="D240">
            <v>710</v>
          </cell>
          <cell r="F240" t="str">
            <v>Señal de tránsito grupo III</v>
          </cell>
          <cell r="G240" t="str">
            <v>Un</v>
          </cell>
        </row>
        <row r="241">
          <cell r="C241">
            <v>710.4</v>
          </cell>
          <cell r="D241">
            <v>710</v>
          </cell>
          <cell r="F241" t="str">
            <v>Señal de tránsito grupo IV</v>
          </cell>
          <cell r="G241" t="str">
            <v>Un</v>
          </cell>
        </row>
        <row r="242">
          <cell r="C242">
            <v>710.5</v>
          </cell>
          <cell r="D242">
            <v>710</v>
          </cell>
          <cell r="F242" t="str">
            <v>Señal de tránsito grupo V</v>
          </cell>
          <cell r="G242" t="str">
            <v>m2</v>
          </cell>
        </row>
        <row r="243">
          <cell r="C243">
            <v>710.6</v>
          </cell>
          <cell r="D243">
            <v>710</v>
          </cell>
          <cell r="E243" t="str">
            <v>710P</v>
          </cell>
          <cell r="F243" t="str">
            <v>Suministro e intalación de pasavías</v>
          </cell>
          <cell r="G243" t="str">
            <v>Un</v>
          </cell>
        </row>
        <row r="244">
          <cell r="C244">
            <v>720</v>
          </cell>
          <cell r="D244">
            <v>720</v>
          </cell>
          <cell r="F244" t="str">
            <v>Poste de kilometraje</v>
          </cell>
          <cell r="G244" t="str">
            <v>Un</v>
          </cell>
        </row>
        <row r="245">
          <cell r="C245">
            <v>730.1</v>
          </cell>
          <cell r="D245">
            <v>730</v>
          </cell>
          <cell r="F245" t="str">
            <v>Defensa metálica</v>
          </cell>
          <cell r="G245" t="str">
            <v>ml</v>
          </cell>
        </row>
        <row r="246">
          <cell r="C246">
            <v>730.2</v>
          </cell>
          <cell r="D246">
            <v>730</v>
          </cell>
          <cell r="F246" t="str">
            <v>Sección final</v>
          </cell>
          <cell r="G246" t="str">
            <v>Un</v>
          </cell>
        </row>
        <row r="247">
          <cell r="C247">
            <v>730.3</v>
          </cell>
          <cell r="D247">
            <v>730</v>
          </cell>
          <cell r="F247" t="str">
            <v>Sección de tope</v>
          </cell>
          <cell r="G247" t="str">
            <v>Un</v>
          </cell>
        </row>
        <row r="248">
          <cell r="C248">
            <v>731</v>
          </cell>
          <cell r="E248" t="str">
            <v>731P</v>
          </cell>
          <cell r="F248" t="str">
            <v>Amortiguadores para defensa metálica</v>
          </cell>
          <cell r="G248" t="str">
            <v>Un</v>
          </cell>
        </row>
        <row r="249">
          <cell r="C249">
            <v>740</v>
          </cell>
          <cell r="D249">
            <v>740</v>
          </cell>
          <cell r="F249" t="str">
            <v>Captafaros</v>
          </cell>
          <cell r="G249" t="str">
            <v>Un</v>
          </cell>
        </row>
        <row r="250">
          <cell r="C250">
            <v>741</v>
          </cell>
          <cell r="E250" t="str">
            <v>741P</v>
          </cell>
          <cell r="F250" t="str">
            <v>Pintura de muros</v>
          </cell>
          <cell r="G250" t="str">
            <v>m2</v>
          </cell>
        </row>
        <row r="251">
          <cell r="C251">
            <v>741.1</v>
          </cell>
          <cell r="E251" t="str">
            <v>741P-1</v>
          </cell>
          <cell r="F251" t="str">
            <v>Pintura de muros</v>
          </cell>
          <cell r="G251" t="str">
            <v>m2</v>
          </cell>
        </row>
        <row r="252">
          <cell r="C252">
            <v>750</v>
          </cell>
          <cell r="E252" t="str">
            <v>750P</v>
          </cell>
          <cell r="F252" t="str">
            <v>Bandas sonoras reductoras de velocidad</v>
          </cell>
          <cell r="G252" t="str">
            <v>m2</v>
          </cell>
        </row>
        <row r="253">
          <cell r="C253">
            <v>800.1</v>
          </cell>
          <cell r="D253">
            <v>800</v>
          </cell>
          <cell r="F253" t="str">
            <v>Cerca de alambre de púas con postes de madera</v>
          </cell>
          <cell r="G253" t="str">
            <v>ml</v>
          </cell>
        </row>
        <row r="254">
          <cell r="C254">
            <v>800.2</v>
          </cell>
          <cell r="D254">
            <v>800</v>
          </cell>
          <cell r="F254" t="str">
            <v>Cerca de alambre de púas con postes de concreto</v>
          </cell>
          <cell r="G254" t="str">
            <v>ml</v>
          </cell>
        </row>
        <row r="255">
          <cell r="C255">
            <v>800.3</v>
          </cell>
          <cell r="D255">
            <v>800</v>
          </cell>
          <cell r="F255" t="str">
            <v>Cerca de malla con postes de madera</v>
          </cell>
          <cell r="G255" t="str">
            <v>ml</v>
          </cell>
        </row>
        <row r="256">
          <cell r="C256">
            <v>800.4</v>
          </cell>
          <cell r="D256">
            <v>800</v>
          </cell>
          <cell r="F256" t="str">
            <v>Cerca de malla con postes de concreto</v>
          </cell>
          <cell r="G256" t="str">
            <v>ml</v>
          </cell>
        </row>
        <row r="257">
          <cell r="C257">
            <v>810.1</v>
          </cell>
          <cell r="D257">
            <v>810</v>
          </cell>
          <cell r="F257" t="str">
            <v>Empradización de taludes con bloques de césped</v>
          </cell>
          <cell r="G257" t="str">
            <v>m2</v>
          </cell>
          <cell r="H257" t="str">
            <v>No incluye transporte de materiales</v>
          </cell>
        </row>
        <row r="258">
          <cell r="C258">
            <v>810.2</v>
          </cell>
          <cell r="D258">
            <v>810</v>
          </cell>
          <cell r="F258" t="str">
            <v>Empradización de taludes con tierra orgánica y semillas</v>
          </cell>
          <cell r="G258" t="str">
            <v>m2</v>
          </cell>
          <cell r="H258" t="str">
            <v>No incluye transporte de materiales</v>
          </cell>
        </row>
        <row r="259">
          <cell r="C259">
            <v>810.3</v>
          </cell>
          <cell r="D259">
            <v>810</v>
          </cell>
          <cell r="E259" t="str">
            <v>810P</v>
          </cell>
          <cell r="F259" t="str">
            <v>Empradización de taludes con bloques de césped</v>
          </cell>
          <cell r="G259" t="str">
            <v>m2</v>
          </cell>
          <cell r="H259" t="str">
            <v>Incluye transporte de materiales</v>
          </cell>
        </row>
        <row r="260">
          <cell r="C260">
            <v>810.4</v>
          </cell>
          <cell r="D260">
            <v>810</v>
          </cell>
          <cell r="E260" t="str">
            <v>810P</v>
          </cell>
          <cell r="F260" t="str">
            <v>Empradización de taludes con tierra orgánica y semillas</v>
          </cell>
          <cell r="G260" t="str">
            <v>m2</v>
          </cell>
          <cell r="H260" t="str">
            <v>Incluye transporte de materiales</v>
          </cell>
        </row>
        <row r="261">
          <cell r="C261">
            <v>820.1</v>
          </cell>
          <cell r="D261">
            <v>820</v>
          </cell>
          <cell r="F261" t="str">
            <v>Geotextil</v>
          </cell>
          <cell r="G261" t="str">
            <v>m2</v>
          </cell>
        </row>
        <row r="262">
          <cell r="C262">
            <v>820.2</v>
          </cell>
          <cell r="D262">
            <v>820</v>
          </cell>
          <cell r="F262" t="str">
            <v>Geotextil para refuerzo del pavimento</v>
          </cell>
          <cell r="G262" t="str">
            <v>m2</v>
          </cell>
        </row>
        <row r="263">
          <cell r="C263">
            <v>830</v>
          </cell>
          <cell r="E263" t="str">
            <v>830P</v>
          </cell>
          <cell r="F263" t="str">
            <v>Limpieza de bermas, incluye cargue y retiro del material sobrante</v>
          </cell>
          <cell r="G263" t="str">
            <v>m2</v>
          </cell>
        </row>
        <row r="264">
          <cell r="C264">
            <v>900.1</v>
          </cell>
          <cell r="D264">
            <v>900</v>
          </cell>
          <cell r="F264" t="str">
            <v>Transporte de materiales provenientes de excavación de la explanación, canales y préstamos, entre 100m y 1000m</v>
          </cell>
          <cell r="G264" t="str">
            <v>m³-E</v>
          </cell>
        </row>
        <row r="265">
          <cell r="C265">
            <v>900.2</v>
          </cell>
          <cell r="D265">
            <v>900</v>
          </cell>
          <cell r="F265" t="str">
            <v>Transporte de materiales provenientes de la excavación de la explanación, canales y préstamos para distancias mayores de 1000m</v>
          </cell>
          <cell r="G265" t="str">
            <v>m³-km</v>
          </cell>
        </row>
        <row r="266">
          <cell r="C266">
            <v>900.3</v>
          </cell>
          <cell r="D266">
            <v>900</v>
          </cell>
          <cell r="F266" t="str">
            <v>Transporte de materiales provenientes de derrumbes</v>
          </cell>
          <cell r="G266" t="str">
            <v>m³-km</v>
          </cell>
        </row>
        <row r="267">
          <cell r="C267">
            <v>1000.1</v>
          </cell>
          <cell r="E267" t="str">
            <v>1000P</v>
          </cell>
          <cell r="F267" t="str">
            <v>Retroexcavadora sobre orugas de capacidad mínima 1.5 yardas cúbicas</v>
          </cell>
          <cell r="G267" t="str">
            <v>H-maq</v>
          </cell>
        </row>
      </sheetData>
      <sheetData sheetId="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Formulario N° 4"/>
      <sheetName val="MATERIALES"/>
      <sheetName val="EQUIPO"/>
    </sheetNames>
    <sheetDataSet>
      <sheetData sheetId="0"/>
      <sheetData sheetId="1" refreshError="1"/>
      <sheetData sheetId="2" refreshError="1"/>
      <sheetData sheetId="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PRECIOS"/>
      <sheetName val="Desmonte y Limpieza"/>
      <sheetName val="Form5 _Pág_ 2"/>
      <sheetName val="Form5 _Pág_ 1"/>
      <sheetName val="ITEMS"/>
      <sheetName val="Reprograma 4"/>
      <sheetName val="MC SF GAVIONES"/>
      <sheetName val="PR 1"/>
      <sheetName val="5.2"/>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ATO (1)"/>
      <sheetName val="Hoja1 (1)"/>
      <sheetName val="FORMATO (2)"/>
      <sheetName val="Hoja1 (2)"/>
      <sheetName val="FORMATO (3)"/>
      <sheetName val="Hoja1 (3)"/>
      <sheetName val="Hoja2"/>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sheetData sheetId="161"/>
      <sheetData sheetId="162"/>
      <sheetData sheetId="163"/>
      <sheetData sheetId="164"/>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 val="Hoja2"/>
      <sheetName val="TABLA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VÍA CRITERIO TECNICO 90BLB"/>
      <sheetName val="PERSONAL"/>
      <sheetName val="TOTALES"/>
      <sheetName val="ESTADO VÍA-CRIT.TECNICO"/>
      <sheetName val="MATRIZ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MATRIZ DE PRECIOS"/>
      <sheetName val="PR 1"/>
      <sheetName val="items"/>
      <sheetName val="INDICE"/>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desmonte"/>
      <sheetName val="PRECIOS"/>
      <sheetName val="BDATOS"/>
      <sheetName val="5094-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1000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tramo 03"/>
      <sheetName val="SECTORIZACIÓN"/>
      <sheetName val="Lista Base"/>
      <sheetName val="CONT_ADI"/>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SUMOS"/>
      <sheetName val="Hoja3"/>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PU Expo Terrestre"/>
      <sheetName val="Containers"/>
      <sheetName val="CONT_ADI"/>
    </sheetNames>
    <sheetDataSet>
      <sheetData sheetId="0" refreshError="1"/>
      <sheetData sheetId="1" refreshError="1">
        <row r="10">
          <cell r="J10">
            <v>2900</v>
          </cell>
        </row>
      </sheetData>
      <sheetData sheetId="2" refreshError="1"/>
      <sheetData sheetId="3"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
      <sheetName val="Equipo"/>
      <sheetName val="otros"/>
      <sheetName val="701.2P"/>
      <sheetName val="201.2 ref"/>
      <sheetName val="210.2 OTR"/>
      <sheetName val="650.5P"/>
      <sheetName val="1p"/>
      <sheetName val="4651p"/>
      <sheetName val="LOCALIZAC"/>
      <sheetName val="200.1"/>
      <sheetName val="200.2"/>
      <sheetName val="200P ROCE"/>
      <sheetName val="201.1"/>
      <sheetName val="201.2"/>
      <sheetName val="201.2 cic"/>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sheetName val="440.1PREP"/>
      <sheetName val="440.3PREP"/>
      <sheetName val="440.4"/>
      <sheetName val="441.1"/>
      <sheetName val="441.1P CO"/>
      <sheetName val="441.2"/>
      <sheetName val="441.2P CO"/>
      <sheetName val="441.3"/>
      <sheetName val="441.3P CO"/>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
      <sheetName val="632"/>
      <sheetName val="632P"/>
      <sheetName val="640.1"/>
      <sheetName val="640.2"/>
      <sheetName val="640.3"/>
      <sheetName val="641"/>
      <sheetName val="641P ANCL"/>
      <sheetName val="642.1"/>
      <sheetName val="642.2"/>
      <sheetName val="642P2 JUN"/>
      <sheetName val="642P1 JUN"/>
      <sheetName val="642P3 JUN"/>
      <sheetName val="650.1"/>
      <sheetName val="650.2"/>
      <sheetName val="650.3"/>
      <sheetName val="650.3 OTR"/>
      <sheetName val="650.4"/>
      <sheetName val="660.1P"/>
      <sheetName val="660.1"/>
      <sheetName val="660.2"/>
      <sheetName val="660.3"/>
      <sheetName val="661 TIPO "/>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
      <sheetName val="TACHA REF"/>
      <sheetName val="SEÑAL VER"/>
      <sheetName val="DEFENSA M"/>
      <sheetName val="Hoja1 (2)"/>
      <sheetName val="Hoja2 (2)"/>
      <sheetName val="Hoja3 (2)"/>
      <sheetName val="Hoja1"/>
      <sheetName val="Hoja2"/>
      <sheetName val="Hoja3"/>
      <sheetName val="materiales"/>
      <sheetName val="201.2 reforzado"/>
      <sheetName val="210.2 OTRA"/>
      <sheetName val="LOCALIZACION ESTRUCTURAS"/>
      <sheetName val="LOCALIZACION CARRETERAS"/>
      <sheetName val="200P ROCERIA"/>
      <sheetName val="201.2 ciclopeo"/>
      <sheetName val="440.2PREP VIA "/>
      <sheetName val="440.1PREP VIA"/>
      <sheetName val="440.3PREP VIA  "/>
      <sheetName val="441.1P COMPRADA"/>
      <sheetName val="441.2P COMPRADA"/>
      <sheetName val="441.3P COMPRADA"/>
      <sheetName val="631P BOLSACRETO"/>
      <sheetName val="641P ANCLAJES"/>
      <sheetName val="642P2 JUNTAS"/>
      <sheetName val="642P1 JUNTAS"/>
      <sheetName val="642P3 JUNTAS"/>
      <sheetName val="650.3 OTRO"/>
      <sheetName val="661 TIPO 1"/>
      <sheetName val="661 TIPO 2"/>
      <sheetName val="700P BANDAS SONORAS "/>
      <sheetName val="LINEA DE DEMARCACIÓN BASE AGUA"/>
      <sheetName val="TACHA REFLECTIVA"/>
      <sheetName val="SEÑAL VERTICAL DE 75"/>
      <sheetName val="DEFENSA METALICA"/>
    </sheetNames>
    <sheetDataSet>
      <sheetData sheetId="0"/>
      <sheetData sheetId="1"/>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7">
          <cell r="A7" t="str">
            <v>Acero A-36 para estructura metalica</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personalizar"/>
      <sheetName val="BASE APU-DEVISAB"/>
      <sheetName val="TABLA MATERIAL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ESTADO RED"/>
      <sheetName val="CARRETERAS"/>
      <sheetName val="GENERALIDADES "/>
      <sheetName val="1"/>
      <sheetName val="Vía de Acceso"/>
      <sheetName val="TARIFAS"/>
      <sheetName val="Alcantarillas"/>
      <sheetName val="FICHA EBI 1 de 6 "/>
      <sheetName val="Hoja3"/>
      <sheetName val="MANO DE OBRA"/>
      <sheetName val="1.1"/>
      <sheetName val="EQUIPO"/>
      <sheetName val="TUBERIA"/>
      <sheetName val="Hoja2"/>
      <sheetName val="MATERIALES"/>
      <sheetName val="Ppto"/>
      <sheetName val="Datos"/>
      <sheetName val="Anticipo"/>
      <sheetName val="Inicio obra"/>
      <sheetName val="Comite"/>
      <sheetName val="Corte"/>
      <sheetName val="No prevista"/>
      <sheetName val="Informes"/>
      <sheetName val="Adicion-Prorroga"/>
      <sheetName val="Susp"/>
      <sheetName val="Reinicio"/>
      <sheetName val="Especif"/>
      <sheetName val="Modif"/>
      <sheetName val="Balance fin"/>
      <sheetName val="CRONOLOGIA"/>
      <sheetName val="Terminacion"/>
      <sheetName val="Recibo"/>
      <sheetName val="Liquidacion"/>
      <sheetName val="Cobro"/>
      <sheetName val="Standar"/>
      <sheetName val="Certif"/>
      <sheetName val="COSTOS UNITARIOS"/>
      <sheetName val="CA-2909"/>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MEMORIAS DE CALCULO"/>
      <sheetName val="ANALISIS DE PRECIOS UNITARIOS"/>
      <sheetName val="PESOS"/>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Resumen Total"/>
      <sheetName val="Hoja Resumen Cantidades"/>
      <sheetName val="Formatos.xls"/>
      <sheetName val="Run Slide Sheet"/>
      <sheetName val="unitarios"/>
      <sheetName val="Ingenieria"/>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Prestaciones y AIU"/>
      <sheetName val="COL 21169"/>
      <sheetName val="9.625 CSG LN-5"/>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Base_P10"/>
      <sheetName val="Base_P50"/>
      <sheetName val="Base_P90"/>
      <sheetName val="Prod_Inv_P10"/>
      <sheetName val="Prod_Inv_P50"/>
      <sheetName val="Prod_Inv_P90"/>
      <sheetName val="Todos"/>
      <sheetName val="Hoja 1 "/>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ormato 11 Exp pers RESIDENTE"/>
      <sheetName val="Formato 11 Exp pers TECNOLOGO"/>
      <sheetName val="Formato 12 Experiencia ok"/>
      <sheetName val="Formato 12 Experiencia"/>
      <sheetName val="Formato 13 Presupuesto"/>
      <sheetName val="FORMATO 16"/>
      <sheetName val="formato 17"/>
      <sheetName val="formato 18"/>
      <sheetName val="formato 19"/>
      <sheetName val="ACTA DE INICIO"/>
      <sheetName val="ACTA N° 1"/>
      <sheetName val="ITEM 1.1"/>
      <sheetName val="ITEM 2.1"/>
      <sheetName val="ITEM 3.1"/>
      <sheetName val="ITEM 3.3"/>
      <sheetName val="ITEM 4.1"/>
      <sheetName val="Acta de recibo y final"/>
      <sheetName val="ITEM 1.12"/>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INFORME SEMANAL DE ACTIVIDADES</v>
          </cell>
        </row>
      </sheetData>
      <sheetData sheetId="75">
        <row r="2">
          <cell r="BZ2" t="str">
            <v xml:space="preserve">          ACERIA   M.C.C.</v>
          </cell>
        </row>
      </sheetData>
      <sheetData sheetId="76">
        <row r="2">
          <cell r="BZ2" t="str">
            <v xml:space="preserve">          ACERIA   M.C.C.</v>
          </cell>
        </row>
      </sheetData>
      <sheetData sheetId="77">
        <row r="2">
          <cell r="BZ2" t="str">
            <v xml:space="preserve">          ACERIA   M.C.C.</v>
          </cell>
        </row>
      </sheetData>
      <sheetData sheetId="78">
        <row r="2">
          <cell r="B2" t="str">
            <v>INFORME SEMANAL DE ACTIVIDADES</v>
          </cell>
        </row>
      </sheetData>
      <sheetData sheetId="79">
        <row r="2">
          <cell r="BZ2" t="str">
            <v xml:space="preserve">          ACERIA   M.C.C.</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row r="2">
          <cell r="B2" t="str">
            <v>INFORME SEMANAL DE ACTIVIDADES</v>
          </cell>
        </row>
      </sheetData>
      <sheetData sheetId="89">
        <row r="2">
          <cell r="B2" t="str">
            <v>INFORME SEMANAL DE ACTIVIDADES</v>
          </cell>
        </row>
      </sheetData>
      <sheetData sheetId="90">
        <row r="2">
          <cell r="B2" t="str">
            <v>INFORME SEMANAL DE ACTIVIDADES</v>
          </cell>
        </row>
      </sheetData>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ow r="2">
          <cell r="BZ2" t="str">
            <v xml:space="preserve">          ACERIA   M.C.C.</v>
          </cell>
        </row>
      </sheetData>
      <sheetData sheetId="102">
        <row r="2">
          <cell r="B2" t="str">
            <v>INFORME SEMANAL DE ACTIVIDADES</v>
          </cell>
        </row>
      </sheetData>
      <sheetData sheetId="103">
        <row r="2">
          <cell r="BZ2" t="str">
            <v xml:space="preserve">          ACERIA   M.C.C.</v>
          </cell>
        </row>
      </sheetData>
      <sheetData sheetId="104">
        <row r="2">
          <cell r="B2" t="str">
            <v>INFORME SEMANAL DE ACTIVIDADES</v>
          </cell>
        </row>
      </sheetData>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ow r="2">
          <cell r="BZ2" t="str">
            <v xml:space="preserve">          ACERIA   M.C.C.</v>
          </cell>
        </row>
      </sheetData>
      <sheetData sheetId="208">
        <row r="2">
          <cell r="BZ2" t="str">
            <v xml:space="preserve">          ACERIA   M.C.C.</v>
          </cell>
        </row>
      </sheetData>
      <sheetData sheetId="209" refreshError="1"/>
      <sheetData sheetId="210">
        <row r="2">
          <cell r="BZ2" t="str">
            <v xml:space="preserve">          ACERIA   M.C.C.</v>
          </cell>
        </row>
      </sheetData>
      <sheetData sheetId="211">
        <row r="2">
          <cell r="BZ2" t="str">
            <v xml:space="preserve">          ACERIA   M.C.C.</v>
          </cell>
        </row>
      </sheetData>
      <sheetData sheetId="212">
        <row r="2">
          <cell r="BZ2" t="str">
            <v xml:space="preserve">          ACERIA   M.C.C.</v>
          </cell>
        </row>
      </sheetData>
      <sheetData sheetId="213" refreshError="1"/>
      <sheetData sheetId="214" refreshError="1"/>
      <sheetData sheetId="215" refreshError="1"/>
      <sheetData sheetId="216">
        <row r="2">
          <cell r="BZ2" t="str">
            <v xml:space="preserve">          ACERIA   M.C.C.</v>
          </cell>
        </row>
      </sheetData>
      <sheetData sheetId="217">
        <row r="2">
          <cell r="BZ2" t="str">
            <v xml:space="preserve">          ACERIA   M.C.C.</v>
          </cell>
        </row>
      </sheetData>
      <sheetData sheetId="218">
        <row r="2">
          <cell r="BZ2" t="str">
            <v xml:space="preserve">          ACERIA   M.C.C.</v>
          </cell>
        </row>
      </sheetData>
      <sheetData sheetId="219">
        <row r="2">
          <cell r="BZ2" t="str">
            <v xml:space="preserve">          ACERIA   M.C.C.</v>
          </cell>
        </row>
      </sheetData>
      <sheetData sheetId="220">
        <row r="2">
          <cell r="BZ2" t="str">
            <v xml:space="preserve">          ACERIA   M.C.C.</v>
          </cell>
        </row>
      </sheetData>
      <sheetData sheetId="221"/>
      <sheetData sheetId="222">
        <row r="2">
          <cell r="BZ2" t="str">
            <v xml:space="preserve">          ACERIA   M.C.C.</v>
          </cell>
        </row>
      </sheetData>
      <sheetData sheetId="223">
        <row r="2">
          <cell r="BZ2" t="str">
            <v xml:space="preserve">          ACERIA   M.C.C.</v>
          </cell>
        </row>
      </sheetData>
      <sheetData sheetId="224">
        <row r="2">
          <cell r="BZ2" t="str">
            <v xml:space="preserve">          ACERIA   M.C.C.</v>
          </cell>
        </row>
      </sheetData>
      <sheetData sheetId="225" refreshError="1"/>
      <sheetData sheetId="226" refreshError="1"/>
      <sheetData sheetId="227" refreshError="1"/>
      <sheetData sheetId="228" refreshError="1"/>
      <sheetData sheetId="229" refreshError="1"/>
      <sheetData sheetId="230" refreshError="1"/>
      <sheetData sheetId="231">
        <row r="2">
          <cell r="BZ2" t="str">
            <v xml:space="preserve">          ACERIA   M.C.C.</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row r="2">
          <cell r="B2" t="str">
            <v>INFORME SEMANAL DE ACTIVIDADES</v>
          </cell>
        </row>
      </sheetData>
      <sheetData sheetId="292">
        <row r="2">
          <cell r="B2" t="str">
            <v>INFORME SEMANAL DE ACTIVIDADES</v>
          </cell>
        </row>
      </sheetData>
      <sheetData sheetId="293"/>
      <sheetData sheetId="294">
        <row r="2">
          <cell r="B2" t="str">
            <v>INFORME SEMANAL DE ACTIVIDADES</v>
          </cell>
        </row>
      </sheetData>
      <sheetData sheetId="295">
        <row r="2">
          <cell r="B2" t="str">
            <v>INFORME SEMANAL DE ACTIVIDADES</v>
          </cell>
        </row>
      </sheetData>
      <sheetData sheetId="296">
        <row r="2">
          <cell r="B2" t="str">
            <v>INFORME SEMANAL DE ACTIVIDADES</v>
          </cell>
        </row>
      </sheetData>
      <sheetData sheetId="297">
        <row r="2">
          <cell r="B2" t="str">
            <v>INFORME SEMANAL DE ACTIVIDADES</v>
          </cell>
        </row>
      </sheetData>
      <sheetData sheetId="298">
        <row r="2">
          <cell r="B2" t="str">
            <v>INFORME SEMANAL DE ACTIVIDADES</v>
          </cell>
        </row>
      </sheetData>
      <sheetData sheetId="299">
        <row r="2">
          <cell r="B2" t="str">
            <v>INFORME SEMANAL DE ACTIVIDADES</v>
          </cell>
        </row>
      </sheetData>
      <sheetData sheetId="300">
        <row r="2">
          <cell r="B2" t="str">
            <v>INFORME SEMANAL DE ACTIVIDADES</v>
          </cell>
        </row>
      </sheetData>
      <sheetData sheetId="301">
        <row r="2">
          <cell r="B2" t="str">
            <v>INFORME SEMANAL DE ACTIVIDADES</v>
          </cell>
        </row>
      </sheetData>
      <sheetData sheetId="302">
        <row r="2">
          <cell r="BZ2" t="str">
            <v xml:space="preserve">          ACERIA   M.C.C.</v>
          </cell>
        </row>
      </sheetData>
      <sheetData sheetId="303"/>
      <sheetData sheetId="304"/>
      <sheetData sheetId="305"/>
      <sheetData sheetId="306"/>
      <sheetData sheetId="307"/>
      <sheetData sheetId="308"/>
      <sheetData sheetId="309"/>
      <sheetData sheetId="310"/>
      <sheetData sheetId="311">
        <row r="2">
          <cell r="B2" t="str">
            <v>INFORME SEMANAL DE ACTIVIDADES</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2">
          <cell r="BZ2" t="str">
            <v xml:space="preserve">          ACERIA   M.C.C.</v>
          </cell>
        </row>
      </sheetData>
      <sheetData sheetId="346"/>
      <sheetData sheetId="347">
        <row r="2">
          <cell r="BZ2" t="str">
            <v xml:space="preserve">          ACERIA   M.C.C.</v>
          </cell>
        </row>
      </sheetData>
      <sheetData sheetId="348">
        <row r="2">
          <cell r="BZ2" t="str">
            <v xml:space="preserve">          ACERIA   M.C.C.</v>
          </cell>
        </row>
      </sheetData>
      <sheetData sheetId="349">
        <row r="2">
          <cell r="B2" t="str">
            <v>INFORME SEMANAL DE ACTIVIDADES</v>
          </cell>
        </row>
      </sheetData>
      <sheetData sheetId="350">
        <row r="2">
          <cell r="BZ2" t="str">
            <v xml:space="preserve">          ACERIA   M.C.C.</v>
          </cell>
        </row>
      </sheetData>
      <sheetData sheetId="351">
        <row r="2">
          <cell r="BZ2" t="str">
            <v xml:space="preserve">          ACERIA   M.C.C.</v>
          </cell>
        </row>
      </sheetData>
      <sheetData sheetId="352">
        <row r="2">
          <cell r="BZ2" t="str">
            <v xml:space="preserve">          ACERIA   M.C.C.</v>
          </cell>
        </row>
      </sheetData>
      <sheetData sheetId="353">
        <row r="2">
          <cell r="BZ2" t="str">
            <v xml:space="preserve">          ACERIA   M.C.C.</v>
          </cell>
        </row>
      </sheetData>
      <sheetData sheetId="354">
        <row r="2">
          <cell r="BZ2" t="str">
            <v xml:space="preserve">          ACERIA   M.C.C.</v>
          </cell>
        </row>
      </sheetData>
      <sheetData sheetId="355">
        <row r="2">
          <cell r="BZ2" t="str">
            <v xml:space="preserve">          ACERIA   M.C.C.</v>
          </cell>
        </row>
      </sheetData>
      <sheetData sheetId="356">
        <row r="2">
          <cell r="BZ2" t="str">
            <v xml:space="preserve">          ACERIA   M.C.C.</v>
          </cell>
        </row>
      </sheetData>
      <sheetData sheetId="357">
        <row r="2">
          <cell r="BZ2" t="str">
            <v xml:space="preserve">          ACERIA   M.C.C.</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ow r="2">
          <cell r="B2" t="str">
            <v>INFORME SEMANAL DE ACTIVIDADES</v>
          </cell>
        </row>
      </sheetData>
      <sheetData sheetId="372">
        <row r="2">
          <cell r="B2" t="str">
            <v>INFORME SEMANAL DE ACTIVIDADES</v>
          </cell>
        </row>
      </sheetData>
      <sheetData sheetId="373"/>
      <sheetData sheetId="374">
        <row r="2">
          <cell r="B2" t="str">
            <v>INFORME SEMANAL DE ACTIVIDADES</v>
          </cell>
        </row>
      </sheetData>
      <sheetData sheetId="375">
        <row r="2">
          <cell r="B2" t="str">
            <v>INFORME SEMANAL DE ACTIVIDADES</v>
          </cell>
        </row>
      </sheetData>
      <sheetData sheetId="376">
        <row r="2">
          <cell r="B2" t="str">
            <v>INFORME SEMANAL DE ACTIVIDADES</v>
          </cell>
        </row>
      </sheetData>
      <sheetData sheetId="377">
        <row r="2">
          <cell r="B2" t="str">
            <v>INFORME SEMANAL DE ACTIVIDADES</v>
          </cell>
        </row>
      </sheetData>
      <sheetData sheetId="378">
        <row r="2">
          <cell r="B2" t="str">
            <v>INFORME SEMANAL DE ACTIVIDADES</v>
          </cell>
        </row>
      </sheetData>
      <sheetData sheetId="379">
        <row r="2">
          <cell r="B2" t="str">
            <v>INFORME SEMANAL DE ACTIVIDADES</v>
          </cell>
        </row>
      </sheetData>
      <sheetData sheetId="380">
        <row r="2">
          <cell r="B2" t="str">
            <v>INFORME SEMANAL DE ACTIVIDADES</v>
          </cell>
        </row>
      </sheetData>
      <sheetData sheetId="381">
        <row r="2">
          <cell r="B2" t="str">
            <v>INFORME SEMANAL DE ACTIVIDADES</v>
          </cell>
        </row>
      </sheetData>
      <sheetData sheetId="382">
        <row r="2">
          <cell r="BZ2" t="str">
            <v xml:space="preserve">          ACERIA   M.C.C.</v>
          </cell>
        </row>
      </sheetData>
      <sheetData sheetId="383"/>
      <sheetData sheetId="384"/>
      <sheetData sheetId="385"/>
      <sheetData sheetId="386"/>
      <sheetData sheetId="387"/>
      <sheetData sheetId="388"/>
      <sheetData sheetId="389"/>
      <sheetData sheetId="390"/>
      <sheetData sheetId="391">
        <row r="2">
          <cell r="B2" t="str">
            <v>INFORME SEMANAL DE ACTIVIDADES</v>
          </cell>
        </row>
      </sheetData>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ow r="2">
          <cell r="BZ2" t="str">
            <v xml:space="preserve">          ACERIA   M.C.C.</v>
          </cell>
        </row>
      </sheetData>
      <sheetData sheetId="426"/>
      <sheetData sheetId="427">
        <row r="2">
          <cell r="BZ2" t="str">
            <v xml:space="preserve">          ACERIA   M.C.C.</v>
          </cell>
        </row>
      </sheetData>
      <sheetData sheetId="428">
        <row r="2">
          <cell r="BZ2" t="str">
            <v xml:space="preserve">          ACERIA   M.C.C.</v>
          </cell>
        </row>
      </sheetData>
      <sheetData sheetId="429">
        <row r="2">
          <cell r="B2" t="str">
            <v>INFORME SEMANAL DE ACTIVIDADES</v>
          </cell>
        </row>
      </sheetData>
      <sheetData sheetId="430">
        <row r="2">
          <cell r="BZ2" t="str">
            <v xml:space="preserve">          ACERIA   M.C.C.</v>
          </cell>
        </row>
      </sheetData>
      <sheetData sheetId="431">
        <row r="2">
          <cell r="BZ2" t="str">
            <v xml:space="preserve">          ACERIA   M.C.C.</v>
          </cell>
        </row>
      </sheetData>
      <sheetData sheetId="432">
        <row r="2">
          <cell r="BZ2" t="str">
            <v xml:space="preserve">          ACERIA   M.C.C.</v>
          </cell>
        </row>
      </sheetData>
      <sheetData sheetId="433">
        <row r="2">
          <cell r="BZ2" t="str">
            <v xml:space="preserve">          ACERIA   M.C.C.</v>
          </cell>
        </row>
      </sheetData>
      <sheetData sheetId="434">
        <row r="2">
          <cell r="BZ2" t="str">
            <v xml:space="preserve">          ACERIA   M.C.C.</v>
          </cell>
        </row>
      </sheetData>
      <sheetData sheetId="435">
        <row r="2">
          <cell r="BZ2" t="str">
            <v xml:space="preserve">          ACERIA   M.C.C.</v>
          </cell>
        </row>
      </sheetData>
      <sheetData sheetId="436">
        <row r="2">
          <cell r="BZ2" t="str">
            <v xml:space="preserve">          ACERIA   M.C.C.</v>
          </cell>
        </row>
      </sheetData>
      <sheetData sheetId="437">
        <row r="2">
          <cell r="BZ2" t="str">
            <v xml:space="preserve">          ACERIA   M.C.C.</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2">
          <cell r="B2" t="str">
            <v>INFORME SEMANAL DE ACTIVIDADES</v>
          </cell>
        </row>
      </sheetData>
      <sheetData sheetId="452">
        <row r="2">
          <cell r="B2" t="str">
            <v>INFORME SEMANAL DE ACTIVIDADES</v>
          </cell>
        </row>
      </sheetData>
      <sheetData sheetId="453"/>
      <sheetData sheetId="454">
        <row r="2">
          <cell r="B2" t="str">
            <v>INFORME SEMANAL DE ACTIVIDADES</v>
          </cell>
        </row>
      </sheetData>
      <sheetData sheetId="455">
        <row r="2">
          <cell r="B2" t="str">
            <v>INFORME SEMANAL DE ACTIVIDADES</v>
          </cell>
        </row>
      </sheetData>
      <sheetData sheetId="456">
        <row r="2">
          <cell r="B2" t="str">
            <v>INFORME SEMANAL DE ACTIVIDADES</v>
          </cell>
        </row>
      </sheetData>
      <sheetData sheetId="457">
        <row r="2">
          <cell r="B2" t="str">
            <v>INFORME SEMANAL DE ACTIVIDADES</v>
          </cell>
        </row>
      </sheetData>
      <sheetData sheetId="458">
        <row r="2">
          <cell r="B2" t="str">
            <v>INFORME SEMANAL DE ACTIVIDADES</v>
          </cell>
        </row>
      </sheetData>
      <sheetData sheetId="459">
        <row r="2">
          <cell r="B2" t="str">
            <v>INFORME SEMANAL DE ACTIVIDADES</v>
          </cell>
        </row>
      </sheetData>
      <sheetData sheetId="460">
        <row r="2">
          <cell r="B2" t="str">
            <v>INFORME SEMANAL DE ACTIVIDADES</v>
          </cell>
        </row>
      </sheetData>
      <sheetData sheetId="461">
        <row r="2">
          <cell r="B2" t="str">
            <v>INFORME SEMANAL DE ACTIVIDADES</v>
          </cell>
        </row>
      </sheetData>
      <sheetData sheetId="462">
        <row r="2">
          <cell r="BZ2" t="str">
            <v xml:space="preserve">          ACERIA   M.C.C.</v>
          </cell>
        </row>
      </sheetData>
      <sheetData sheetId="463"/>
      <sheetData sheetId="464"/>
      <sheetData sheetId="465"/>
      <sheetData sheetId="466"/>
      <sheetData sheetId="467"/>
      <sheetData sheetId="468"/>
      <sheetData sheetId="469"/>
      <sheetData sheetId="470"/>
      <sheetData sheetId="471">
        <row r="2">
          <cell r="B2" t="str">
            <v>INFORME SEMANAL DE ACTIVIDADES</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ow r="2">
          <cell r="BZ2" t="str">
            <v xml:space="preserve">          ACERIA   M.C.C.</v>
          </cell>
        </row>
      </sheetData>
      <sheetData sheetId="506"/>
      <sheetData sheetId="507">
        <row r="2">
          <cell r="BZ2" t="str">
            <v xml:space="preserve">          ACERIA   M.C.C.</v>
          </cell>
        </row>
      </sheetData>
      <sheetData sheetId="508">
        <row r="2">
          <cell r="BZ2" t="str">
            <v xml:space="preserve">          ACERIA   M.C.C.</v>
          </cell>
        </row>
      </sheetData>
      <sheetData sheetId="509">
        <row r="2">
          <cell r="B2" t="str">
            <v>INFORME SEMANAL DE ACTIVIDADES</v>
          </cell>
        </row>
      </sheetData>
      <sheetData sheetId="510">
        <row r="2">
          <cell r="BZ2" t="str">
            <v xml:space="preserve">          ACERIA   M.C.C.</v>
          </cell>
        </row>
      </sheetData>
      <sheetData sheetId="511">
        <row r="2">
          <cell r="BZ2" t="str">
            <v xml:space="preserve">          ACERIA   M.C.C.</v>
          </cell>
        </row>
      </sheetData>
      <sheetData sheetId="512">
        <row r="2">
          <cell r="BZ2" t="str">
            <v xml:space="preserve">          ACERIA   M.C.C.</v>
          </cell>
        </row>
      </sheetData>
      <sheetData sheetId="513">
        <row r="2">
          <cell r="BZ2" t="str">
            <v xml:space="preserve">          ACERIA   M.C.C.</v>
          </cell>
        </row>
      </sheetData>
      <sheetData sheetId="514">
        <row r="2">
          <cell r="BZ2" t="str">
            <v xml:space="preserve">          ACERIA   M.C.C.</v>
          </cell>
        </row>
      </sheetData>
      <sheetData sheetId="515">
        <row r="2">
          <cell r="BZ2" t="str">
            <v xml:space="preserve">          ACERIA   M.C.C.</v>
          </cell>
        </row>
      </sheetData>
      <sheetData sheetId="516">
        <row r="2">
          <cell r="BZ2" t="str">
            <v xml:space="preserve">          ACERIA   M.C.C.</v>
          </cell>
        </row>
      </sheetData>
      <sheetData sheetId="517">
        <row r="2">
          <cell r="BZ2" t="str">
            <v xml:space="preserve">          ACERIA   M.C.C.</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2">
          <cell r="B2" t="str">
            <v>INFORME SEMANAL DE ACTIVIDADES</v>
          </cell>
        </row>
      </sheetData>
      <sheetData sheetId="532">
        <row r="2">
          <cell r="B2" t="str">
            <v>INFORME SEMANAL DE ACTIVIDADES</v>
          </cell>
        </row>
      </sheetData>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ow r="2">
          <cell r="BZ2" t="str">
            <v xml:space="preserve">          ACERIA   M.C.C.</v>
          </cell>
        </row>
      </sheetData>
      <sheetData sheetId="586"/>
      <sheetData sheetId="587">
        <row r="2">
          <cell r="BZ2" t="str">
            <v xml:space="preserve">          ACERIA   M.C.C.</v>
          </cell>
        </row>
      </sheetData>
      <sheetData sheetId="588">
        <row r="2">
          <cell r="BZ2" t="str">
            <v xml:space="preserve">          ACERIA   M.C.C.</v>
          </cell>
        </row>
      </sheetData>
      <sheetData sheetId="589">
        <row r="2">
          <cell r="B2" t="str">
            <v>INFORME SEMANAL DE ACTIVIDADES</v>
          </cell>
        </row>
      </sheetData>
      <sheetData sheetId="590">
        <row r="2">
          <cell r="BZ2" t="str">
            <v xml:space="preserve">          ACERIA   M.C.C.</v>
          </cell>
        </row>
      </sheetData>
      <sheetData sheetId="591">
        <row r="2">
          <cell r="BZ2" t="str">
            <v xml:space="preserve">          ACERIA   M.C.C.</v>
          </cell>
        </row>
      </sheetData>
      <sheetData sheetId="592">
        <row r="2">
          <cell r="BZ2" t="str">
            <v xml:space="preserve">          ACERIA   M.C.C.</v>
          </cell>
        </row>
      </sheetData>
      <sheetData sheetId="593">
        <row r="2">
          <cell r="BZ2" t="str">
            <v xml:space="preserve">          ACERIA   M.C.C.</v>
          </cell>
        </row>
      </sheetData>
      <sheetData sheetId="594">
        <row r="2">
          <cell r="BZ2" t="str">
            <v xml:space="preserve">          ACERIA   M.C.C.</v>
          </cell>
        </row>
      </sheetData>
      <sheetData sheetId="595">
        <row r="2">
          <cell r="BZ2" t="str">
            <v xml:space="preserve">          ACERIA   M.C.C.</v>
          </cell>
        </row>
      </sheetData>
      <sheetData sheetId="596">
        <row r="2">
          <cell r="BZ2" t="str">
            <v xml:space="preserve">          ACERIA   M.C.C.</v>
          </cell>
        </row>
      </sheetData>
      <sheetData sheetId="597">
        <row r="2">
          <cell r="BZ2" t="str">
            <v xml:space="preserve">          ACERIA   M.C.C.</v>
          </cell>
        </row>
      </sheetData>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row r="2">
          <cell r="B2" t="str">
            <v>INFORME SEMANAL DE ACTIVIDADES</v>
          </cell>
        </row>
      </sheetData>
      <sheetData sheetId="612">
        <row r="2">
          <cell r="B2" t="str">
            <v>INFORME SEMANAL DE ACTIVIDADES</v>
          </cell>
        </row>
      </sheetData>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ow r="2">
          <cell r="BZ2" t="str">
            <v xml:space="preserve">          ACERIA   M.C.C.</v>
          </cell>
        </row>
      </sheetData>
      <sheetData sheetId="666"/>
      <sheetData sheetId="667">
        <row r="2">
          <cell r="BZ2" t="str">
            <v xml:space="preserve">          ACERIA   M.C.C.</v>
          </cell>
        </row>
      </sheetData>
      <sheetData sheetId="668">
        <row r="2">
          <cell r="BZ2" t="str">
            <v xml:space="preserve">          ACERIA   M.C.C.</v>
          </cell>
        </row>
      </sheetData>
      <sheetData sheetId="669">
        <row r="2">
          <cell r="B2" t="str">
            <v>INFORME SEMANAL DE ACTIVIDADES</v>
          </cell>
        </row>
      </sheetData>
      <sheetData sheetId="670">
        <row r="2">
          <cell r="BZ2" t="str">
            <v xml:space="preserve">          ACERIA   M.C.C.</v>
          </cell>
        </row>
      </sheetData>
      <sheetData sheetId="671">
        <row r="2">
          <cell r="BZ2" t="str">
            <v xml:space="preserve">          ACERIA   M.C.C.</v>
          </cell>
        </row>
      </sheetData>
      <sheetData sheetId="672">
        <row r="2">
          <cell r="BZ2" t="str">
            <v xml:space="preserve">          ACERIA   M.C.C.</v>
          </cell>
        </row>
      </sheetData>
      <sheetData sheetId="673">
        <row r="2">
          <cell r="BZ2" t="str">
            <v xml:space="preserve">          ACERIA   M.C.C.</v>
          </cell>
        </row>
      </sheetData>
      <sheetData sheetId="674">
        <row r="2">
          <cell r="BZ2" t="str">
            <v xml:space="preserve">          ACERIA   M.C.C.</v>
          </cell>
        </row>
      </sheetData>
      <sheetData sheetId="675">
        <row r="2">
          <cell r="BZ2" t="str">
            <v xml:space="preserve">          ACERIA   M.C.C.</v>
          </cell>
        </row>
      </sheetData>
      <sheetData sheetId="676">
        <row r="2">
          <cell r="BZ2" t="str">
            <v xml:space="preserve">          ACERIA   M.C.C.</v>
          </cell>
        </row>
      </sheetData>
      <sheetData sheetId="677">
        <row r="2">
          <cell r="BZ2" t="str">
            <v xml:space="preserve">          ACERIA   M.C.C.</v>
          </cell>
        </row>
      </sheetData>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ow r="2">
          <cell r="B2" t="str">
            <v>INFORME SEMANAL DE ACTIVIDADES</v>
          </cell>
        </row>
      </sheetData>
      <sheetData sheetId="692">
        <row r="2">
          <cell r="B2" t="str">
            <v>INFORME SEMANAL DE ACTIVIDADES</v>
          </cell>
        </row>
      </sheetData>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ow r="2">
          <cell r="BZ2" t="str">
            <v xml:space="preserve">          ACERIA   M.C.C.</v>
          </cell>
        </row>
      </sheetData>
      <sheetData sheetId="746"/>
      <sheetData sheetId="747">
        <row r="2">
          <cell r="BZ2" t="str">
            <v xml:space="preserve">          ACERIA   M.C.C.</v>
          </cell>
        </row>
      </sheetData>
      <sheetData sheetId="748">
        <row r="2">
          <cell r="BZ2" t="str">
            <v xml:space="preserve">          ACERIA   M.C.C.</v>
          </cell>
        </row>
      </sheetData>
      <sheetData sheetId="749">
        <row r="2">
          <cell r="B2" t="str">
            <v>INFORME SEMANAL DE ACTIVIDADES</v>
          </cell>
        </row>
      </sheetData>
      <sheetData sheetId="750">
        <row r="2">
          <cell r="BZ2" t="str">
            <v xml:space="preserve">          ACERIA   M.C.C.</v>
          </cell>
        </row>
      </sheetData>
      <sheetData sheetId="751">
        <row r="2">
          <cell r="BZ2" t="str">
            <v xml:space="preserve">          ACERIA   M.C.C.</v>
          </cell>
        </row>
      </sheetData>
      <sheetData sheetId="752">
        <row r="2">
          <cell r="BZ2" t="str">
            <v xml:space="preserve">          ACERIA   M.C.C.</v>
          </cell>
        </row>
      </sheetData>
      <sheetData sheetId="753">
        <row r="2">
          <cell r="BZ2" t="str">
            <v xml:space="preserve">          ACERIA   M.C.C.</v>
          </cell>
        </row>
      </sheetData>
      <sheetData sheetId="754">
        <row r="2">
          <cell r="BZ2" t="str">
            <v xml:space="preserve">          ACERIA   M.C.C.</v>
          </cell>
        </row>
      </sheetData>
      <sheetData sheetId="755">
        <row r="2">
          <cell r="BZ2" t="str">
            <v xml:space="preserve">          ACERIA   M.C.C.</v>
          </cell>
        </row>
      </sheetData>
      <sheetData sheetId="756">
        <row r="2">
          <cell r="BZ2" t="str">
            <v xml:space="preserve">          ACERIA   M.C.C.</v>
          </cell>
        </row>
      </sheetData>
      <sheetData sheetId="757">
        <row r="2">
          <cell r="BZ2" t="str">
            <v xml:space="preserve">          ACERIA   M.C.C.</v>
          </cell>
        </row>
      </sheetData>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B2" t="str">
            <v>INFORME SEMANAL DE ACTIVIDADES</v>
          </cell>
        </row>
      </sheetData>
      <sheetData sheetId="772">
        <row r="2">
          <cell r="B2" t="str">
            <v>INFORME SEMANAL DE ACTIVIDADES</v>
          </cell>
        </row>
      </sheetData>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ow r="2">
          <cell r="BZ2" t="str">
            <v xml:space="preserve">          ACERIA   M.C.C.</v>
          </cell>
        </row>
      </sheetData>
      <sheetData sheetId="826"/>
      <sheetData sheetId="827">
        <row r="2">
          <cell r="BZ2" t="str">
            <v xml:space="preserve">          ACERIA   M.C.C.</v>
          </cell>
        </row>
      </sheetData>
      <sheetData sheetId="828">
        <row r="2">
          <cell r="BZ2" t="str">
            <v xml:space="preserve">          ACERIA   M.C.C.</v>
          </cell>
        </row>
      </sheetData>
      <sheetData sheetId="829">
        <row r="2">
          <cell r="B2" t="str">
            <v>INFORME SEMANAL DE ACTIVIDADES</v>
          </cell>
        </row>
      </sheetData>
      <sheetData sheetId="830">
        <row r="2">
          <cell r="BZ2" t="str">
            <v xml:space="preserve">          ACERIA   M.C.C.</v>
          </cell>
        </row>
      </sheetData>
      <sheetData sheetId="831">
        <row r="2">
          <cell r="BZ2" t="str">
            <v xml:space="preserve">          ACERIA   M.C.C.</v>
          </cell>
        </row>
      </sheetData>
      <sheetData sheetId="832">
        <row r="2">
          <cell r="BZ2" t="str">
            <v xml:space="preserve">          ACERIA   M.C.C.</v>
          </cell>
        </row>
      </sheetData>
      <sheetData sheetId="833">
        <row r="2">
          <cell r="BZ2" t="str">
            <v xml:space="preserve">          ACERIA   M.C.C.</v>
          </cell>
        </row>
      </sheetData>
      <sheetData sheetId="834">
        <row r="2">
          <cell r="BZ2" t="str">
            <v xml:space="preserve">          ACERIA   M.C.C.</v>
          </cell>
        </row>
      </sheetData>
      <sheetData sheetId="835">
        <row r="2">
          <cell r="BZ2" t="str">
            <v xml:space="preserve">          ACERIA   M.C.C.</v>
          </cell>
        </row>
      </sheetData>
      <sheetData sheetId="836">
        <row r="2">
          <cell r="BZ2" t="str">
            <v xml:space="preserve">          ACERIA   M.C.C.</v>
          </cell>
        </row>
      </sheetData>
      <sheetData sheetId="837">
        <row r="2">
          <cell r="BZ2" t="str">
            <v xml:space="preserve">          ACERIA   M.C.C.</v>
          </cell>
        </row>
      </sheetData>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CCP,LEYES, Y DEC."/>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 val="25_(2)"/>
      <sheetName val="54_"/>
      <sheetName val="55_"/>
      <sheetName val="56__"/>
      <sheetName val="57_"/>
      <sheetName val="58_"/>
      <sheetName val="59_"/>
      <sheetName val="60_"/>
      <sheetName val="61__"/>
      <sheetName val="62_"/>
      <sheetName val="63_"/>
      <sheetName val="64_"/>
      <sheetName val="65_"/>
      <sheetName val="66_"/>
      <sheetName val="67_"/>
      <sheetName val="68_"/>
      <sheetName val="69_"/>
      <sheetName val="70_"/>
      <sheetName val="71_"/>
      <sheetName val="72__"/>
      <sheetName val="73_"/>
      <sheetName val="74_"/>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 val="ANALISIS HIDRO"/>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L7">
            <v>90675</v>
          </cell>
        </row>
      </sheetData>
      <sheetData sheetId="21" refreshError="1"/>
      <sheetData sheetId="22"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PRECIOS"/>
      <sheetName val="PREACTA 6"/>
      <sheetName val="EVA"/>
      <sheetName val="AIU"/>
      <sheetName val="Program"/>
      <sheetName val="TARIFAS"/>
      <sheetName val="TABLA 2008"/>
      <sheetName val="Insum"/>
      <sheetName val="Excavación Mat. Común Estacione"/>
      <sheetName val="Demolición Pavimento"/>
      <sheetName val="SUB APU"/>
      <sheetName val="TRANSPORTE"/>
      <sheetName val="PRESUPUESTO"/>
      <sheetName val="ESTADO VÍA-CRIT.TECNICO"/>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Equipo"/>
      <sheetName val="PUNITARIOS%20PARA%20241201%202S"/>
      <sheetName val="Listas"/>
      <sheetName val="RELACION MES"/>
      <sheetName val="TRAPMO"/>
      <sheetName val="Presup_Cancha"/>
      <sheetName val="GCB2000"/>
      <sheetName val="A.P.U"/>
      <sheetName val="CRA.MODI"/>
      <sheetName val="A. P. U."/>
      <sheetName val="FORMULA"/>
      <sheetName val="K16+000 AL K18+500"/>
      <sheetName val="K23+200 AL K24+700"/>
      <sheetName val="k18+500 AL K23+050"/>
      <sheetName val="Presupuesto PUENTE"/>
      <sheetName val="VOLUMENES (4)"/>
      <sheetName val="VOLUMENES (4SA)"/>
      <sheetName val="CLASIFICACION"/>
      <sheetName val=" Liquidacion de Obra por Tramos"/>
      <sheetName val="LISTA DE PRECIOS"/>
      <sheetName val="062"/>
      <sheetName val="Listad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C-COD,"/>
      <sheetName val="Lp"/>
      <sheetName val="SALARIOS"/>
      <sheetName val="APU NO PREVISTO"/>
      <sheetName val="PPTA (3)"/>
      <sheetName val="PPTA (2)"/>
      <sheetName val="PPTA"/>
      <sheetName val="Requisición1"/>
      <sheetName val="2,2,6,1 Pilotes 0,30"/>
      <sheetName val="c2_5y2_613"/>
      <sheetName val="PREACTA_62"/>
      <sheetName val="TABLA_20082"/>
      <sheetName val="c2_5y2_612"/>
      <sheetName val="PREACTA_61"/>
      <sheetName val="TABLA_20081"/>
      <sheetName val="c2_5y2_611"/>
      <sheetName val="TABLA_2008"/>
      <sheetName val="Cuadr."/>
      <sheetName val="Bajadas"/>
      <sheetName val="OCTUBRE"/>
      <sheetName val="5. ELECTRICO"/>
      <sheetName val="Proveedores y acreedores"/>
      <sheetName val="ESTADO_RED_TEC14"/>
      <sheetName val="PUNITARIOS_PARA_241201_2S14"/>
      <sheetName val="PR_114"/>
      <sheetName val="PREACTA_1014"/>
      <sheetName val="PREACTA_914"/>
      <sheetName val="c2_5y2_614"/>
      <sheetName val="PREACTA_63"/>
      <sheetName val="TABLA_20083"/>
      <sheetName val="Hoja2"/>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_P_U1"/>
      <sheetName val="A_P_U"/>
      <sheetName val="materiales"/>
      <sheetName val="otros"/>
      <sheetName val="mdo"/>
      <sheetName val="equip"/>
      <sheetName val="mat"/>
      <sheetName val="CIRCUITOS CODENSA"/>
      <sheetName val="NARIÑO"/>
      <sheetName val="MATERIAL"/>
      <sheetName val="CUMPLIMIENTO"/>
      <sheetName val="precios-básicos2002"/>
      <sheetName val="SUB_APU"/>
      <sheetName val="ESTADO_VÍA-CRIT_TECNICO"/>
      <sheetName val="BALANCE"/>
      <sheetName val="ITEMS NO REVISTOS"/>
      <sheetName val="APU ELECTRICOS"/>
      <sheetName val="CONT_ADI"/>
      <sheetName val="DATOS CONTRATO"/>
      <sheetName val="PERSONAL"/>
      <sheetName val="Tarifa MT"/>
      <sheetName val="PREACTA Y CONTRATISTAS"/>
      <sheetName val="Bases 2A"/>
      <sheetName val="PROBLEMA"/>
      <sheetName val="ORITO 02 "/>
      <sheetName val="RECURSOS"/>
      <sheetName val="PLAN DE INVERSION ANTICIPO"/>
      <sheetName val="inv mensual"/>
      <sheetName val="borrador flujo inv"/>
      <sheetName val="social-ambiental"/>
      <sheetName val="AU"/>
      <sheetName val="inst"/>
      <sheetName val="TABLAS"/>
      <sheetName val="7.1.8.1.1"/>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ACTA MODIFICACIÓN CIVIL"/>
      <sheetName val="glvc"/>
      <sheetName val="APU"/>
      <sheetName val="for 6"/>
      <sheetName val="BASE"/>
      <sheetName val="ANALISIS M.O"/>
      <sheetName val="CTO 14MPa"/>
      <sheetName val="CTO 175MPa "/>
      <sheetName val="CTO 21MPa"/>
      <sheetName val="CTO 28MPa"/>
      <sheetName val="PTTO PAZ Y PROGRESO"/>
      <sheetName val="MORTERO14"/>
      <sheetName val="DEST. MEDIOS"/>
      <sheetName val="COMBUASF"/>
      <sheetName val="BALCRUDO"/>
      <sheetName val="CARGASPROC."/>
      <sheetName val="G L P  FIN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48">
          <cell r="E48">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sheetData sheetId="122"/>
      <sheetData sheetId="123" refreshError="1"/>
      <sheetData sheetId="124" refreshError="1"/>
      <sheetData sheetId="125" refreshError="1"/>
      <sheetData sheetId="126" refreshError="1"/>
      <sheetData sheetId="127"/>
      <sheetData sheetId="128"/>
      <sheetData sheetId="129" refreshError="1"/>
      <sheetData sheetId="130"/>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sheetData sheetId="199"/>
      <sheetData sheetId="200">
        <row r="48">
          <cell r="E48">
            <v>0</v>
          </cell>
        </row>
      </sheetData>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 sheetId="321" refreshError="1"/>
      <sheetData sheetId="322"/>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BITACORA"/>
      <sheetName val="PxQ Cantidades"/>
    </sheetNames>
    <sheetDataSet>
      <sheetData sheetId="0" refreshError="1">
        <row r="2">
          <cell r="B2">
            <v>2381</v>
          </cell>
        </row>
      </sheetData>
      <sheetData sheetId="1" refreshError="1"/>
      <sheetData sheetId="2" refreshError="1"/>
      <sheetData sheetId="3"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TARIFAS"/>
      <sheetName val="Hoja3"/>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civ_roma"/>
      <sheetName val="Bases 2A"/>
      <sheetName val="Lista APU"/>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desmonte"/>
      <sheetName val="Bases 2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GIO"/>
      <sheetName val="PROGRAMACION "/>
      <sheetName val="FLUJO DE CAJA"/>
      <sheetName val="FM ENTRE"/>
      <sheetName val="FORMULARIO 1 - GLOBAL SECOP"/>
      <sheetName val="CRONOGRAMA PLAN DE CARGAS "/>
      <sheetName val="FORMULARIO 1 - DETALLADO SECOP "/>
      <sheetName val="APOYO"/>
      <sheetName val="PRESU PROYECTO v3 (3)"/>
      <sheetName val="A.I.U."/>
      <sheetName val="1,1"/>
      <sheetName val="2,1-2,3,4,5,6,7,8,9,10,11,12..."/>
      <sheetName val="ANI_p.1022"/>
      <sheetName val="ANI_p.1038"/>
      <sheetName val="ANI_p.Transportes"/>
      <sheetName val="ITEM 1,1"/>
      <sheetName val="ITEM 2,1"/>
      <sheetName val="ITEM 2,2"/>
      <sheetName val="ITEM 2,3"/>
      <sheetName val="ITEM 2,4"/>
      <sheetName val="ITEM 2,5"/>
      <sheetName val="ITEM 2,6"/>
      <sheetName val="ITEM 2,7"/>
      <sheetName val="ITEM 2,8"/>
      <sheetName val="ITEM 2,9"/>
      <sheetName val="ITEM 2,10"/>
      <sheetName val="ITEM 2,11)"/>
      <sheetName val="ITEM 2,12"/>
      <sheetName val="ITEM 2,13"/>
      <sheetName val="ITEM 2,14"/>
      <sheetName val="4,1"/>
      <sheetName val="4.5"/>
      <sheetName val="5.4"/>
      <sheetName val="11 ANI_14"/>
      <sheetName val="12 ANI_15"/>
      <sheetName val="CONCRETOS"/>
      <sheetName val="TUBERIAS"/>
      <sheetName val="PRESUPUESTO DISCRIMINADO"/>
      <sheetName val="PRESUPUESTO_GENERAL (2)"/>
      <sheetName val="ITEM 2,15"/>
      <sheetName val="ITEM 2,16"/>
      <sheetName val="ITEM 2,17"/>
      <sheetName val="ITEM 2,180"/>
      <sheetName val="ITEM 2,19"/>
      <sheetName val="ITEM 2,20"/>
      <sheetName val="Hoja1"/>
      <sheetName val="PRESUPUESTO_GENERAL"/>
      <sheetName val="CANTIDADES"/>
      <sheetName val="ITEM 3.2"/>
      <sheetName val="ITEM 3.4"/>
      <sheetName val="ITEM 4.3"/>
      <sheetName val="ITEM 4.5"/>
      <sheetName val="ITEM 4.6"/>
      <sheetName val="ITEM 5.4"/>
      <sheetName val="ITEM 11"/>
    </sheetNames>
    <sheetDataSet>
      <sheetData sheetId="0"/>
      <sheetData sheetId="1"/>
      <sheetData sheetId="2"/>
      <sheetData sheetId="3"/>
      <sheetData sheetId="4"/>
      <sheetData sheetId="5"/>
      <sheetData sheetId="6"/>
      <sheetData sheetId="7"/>
      <sheetData sheetId="8"/>
      <sheetData sheetId="9">
        <row r="20">
          <cell r="M20">
            <v>0.5828000000000001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ANIDADOS"/>
      <sheetName val="MEMORIAS"/>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K57"/>
  <sheetViews>
    <sheetView showGridLines="0" tabSelected="1" view="pageBreakPreview" topLeftCell="A33" zoomScale="60" zoomScaleNormal="71" zoomScalePageLayoutView="60" workbookViewId="0">
      <selection activeCell="E34" sqref="E34"/>
    </sheetView>
  </sheetViews>
  <sheetFormatPr baseColWidth="10" defaultColWidth="11.44140625" defaultRowHeight="16.8"/>
  <cols>
    <col min="1" max="1" width="14.6640625" style="433" customWidth="1"/>
    <col min="2" max="2" width="11.33203125" style="433" customWidth="1"/>
    <col min="3" max="3" width="18" style="474" customWidth="1"/>
    <col min="4" max="4" width="0.33203125" style="433" customWidth="1"/>
    <col min="5" max="5" width="80.88671875" style="433" customWidth="1"/>
    <col min="6" max="6" width="8.6640625" style="433" customWidth="1"/>
    <col min="7" max="7" width="18.88671875" style="474" customWidth="1"/>
    <col min="8" max="8" width="23.88671875" style="474" customWidth="1"/>
    <col min="9" max="9" width="30.44140625" style="433" customWidth="1"/>
    <col min="10" max="10" width="29.5546875" style="433" customWidth="1"/>
    <col min="11" max="11" width="25" style="433" customWidth="1"/>
    <col min="12" max="16384" width="11.44140625" style="433"/>
  </cols>
  <sheetData>
    <row r="1" spans="1:9" ht="44.25" customHeight="1">
      <c r="A1" s="507" t="s">
        <v>308</v>
      </c>
      <c r="B1" s="508"/>
      <c r="C1" s="508"/>
      <c r="D1" s="508"/>
      <c r="E1" s="508"/>
      <c r="F1" s="430"/>
      <c r="G1" s="431"/>
      <c r="H1" s="431"/>
      <c r="I1" s="432"/>
    </row>
    <row r="2" spans="1:9" ht="31.5" customHeight="1">
      <c r="A2" s="509" t="s">
        <v>3</v>
      </c>
      <c r="B2" s="510"/>
      <c r="C2" s="510"/>
      <c r="D2" s="510"/>
      <c r="E2" s="510"/>
      <c r="F2" s="510"/>
      <c r="G2" s="510"/>
      <c r="H2" s="510"/>
      <c r="I2" s="511"/>
    </row>
    <row r="3" spans="1:9" ht="17.399999999999999">
      <c r="A3" s="509" t="s">
        <v>4</v>
      </c>
      <c r="B3" s="510"/>
      <c r="C3" s="510"/>
      <c r="D3" s="510"/>
      <c r="E3" s="510"/>
      <c r="F3" s="510"/>
      <c r="G3" s="510"/>
      <c r="H3" s="510"/>
      <c r="I3" s="511"/>
    </row>
    <row r="4" spans="1:9" s="434" customFormat="1" ht="23.25" customHeight="1">
      <c r="A4" s="521" t="s">
        <v>5</v>
      </c>
      <c r="B4" s="522"/>
      <c r="C4" s="522"/>
      <c r="D4" s="522"/>
      <c r="E4" s="522"/>
      <c r="F4" s="522"/>
      <c r="G4" s="522"/>
      <c r="H4" s="522"/>
      <c r="I4" s="523"/>
    </row>
    <row r="5" spans="1:9" ht="49.5" customHeight="1">
      <c r="A5" s="521"/>
      <c r="B5" s="522"/>
      <c r="C5" s="522"/>
      <c r="D5" s="522"/>
      <c r="E5" s="522"/>
      <c r="F5" s="522"/>
      <c r="G5" s="522"/>
      <c r="H5" s="522"/>
      <c r="I5" s="523"/>
    </row>
    <row r="6" spans="1:9" ht="80.25" customHeight="1">
      <c r="A6" s="524" t="s">
        <v>6</v>
      </c>
      <c r="B6" s="525"/>
      <c r="C6" s="525"/>
      <c r="D6" s="525"/>
      <c r="E6" s="525"/>
      <c r="F6" s="525"/>
      <c r="G6" s="525"/>
      <c r="H6" s="525"/>
      <c r="I6" s="526"/>
    </row>
    <row r="7" spans="1:9" ht="70.5" customHeight="1" thickBot="1">
      <c r="A7" s="527" t="s">
        <v>321</v>
      </c>
      <c r="B7" s="528"/>
      <c r="C7" s="528"/>
      <c r="D7" s="528"/>
      <c r="E7" s="528"/>
      <c r="F7" s="528"/>
      <c r="G7" s="528"/>
      <c r="H7" s="528"/>
      <c r="I7" s="529"/>
    </row>
    <row r="8" spans="1:9" ht="39" customHeight="1">
      <c r="A8" s="518" t="s">
        <v>7</v>
      </c>
      <c r="B8" s="512" t="s">
        <v>8</v>
      </c>
      <c r="C8" s="520" t="s">
        <v>9</v>
      </c>
      <c r="D8" s="520"/>
      <c r="E8" s="518" t="s">
        <v>10</v>
      </c>
      <c r="F8" s="512" t="s">
        <v>11</v>
      </c>
      <c r="G8" s="512" t="s">
        <v>12</v>
      </c>
      <c r="H8" s="514" t="s">
        <v>13</v>
      </c>
      <c r="I8" s="516" t="s">
        <v>14</v>
      </c>
    </row>
    <row r="9" spans="1:9" ht="46.5" customHeight="1" thickBot="1">
      <c r="A9" s="519"/>
      <c r="B9" s="513"/>
      <c r="C9" s="435" t="s">
        <v>15</v>
      </c>
      <c r="D9" s="435" t="s">
        <v>16</v>
      </c>
      <c r="E9" s="519"/>
      <c r="F9" s="513"/>
      <c r="G9" s="513"/>
      <c r="H9" s="515"/>
      <c r="I9" s="517"/>
    </row>
    <row r="10" spans="1:9" ht="30" customHeight="1" thickBot="1">
      <c r="A10" s="436"/>
      <c r="B10" s="437"/>
      <c r="C10" s="437"/>
      <c r="D10" s="437"/>
      <c r="E10" s="438" t="s">
        <v>225</v>
      </c>
      <c r="F10" s="437"/>
      <c r="G10" s="438"/>
      <c r="H10" s="438"/>
      <c r="I10" s="439"/>
    </row>
    <row r="11" spans="1:9" ht="30" customHeight="1" thickBot="1">
      <c r="A11" s="440" t="s">
        <v>78</v>
      </c>
      <c r="B11" s="441"/>
      <c r="C11" s="441"/>
      <c r="D11" s="441"/>
      <c r="E11" s="441"/>
      <c r="F11" s="441"/>
      <c r="G11" s="442"/>
      <c r="H11" s="442"/>
      <c r="I11" s="443"/>
    </row>
    <row r="12" spans="1:9" ht="42" customHeight="1">
      <c r="A12" s="494">
        <v>1</v>
      </c>
      <c r="B12" s="2">
        <v>1.1000000000000001</v>
      </c>
      <c r="C12" s="2">
        <v>5781</v>
      </c>
      <c r="D12" s="444"/>
      <c r="E12" s="5" t="s">
        <v>80</v>
      </c>
      <c r="F12" s="2" t="s">
        <v>85</v>
      </c>
      <c r="G12" s="445">
        <f>+'MEMORIAS 1'!L19</f>
        <v>2.76</v>
      </c>
      <c r="H12" s="502">
        <f>+'APU 1'!M65</f>
        <v>290733</v>
      </c>
      <c r="I12" s="503">
        <f>G12*H12</f>
        <v>802423.08</v>
      </c>
    </row>
    <row r="13" spans="1:9" ht="37.5" customHeight="1">
      <c r="A13" s="494">
        <v>2</v>
      </c>
      <c r="B13" s="2">
        <v>1.2</v>
      </c>
      <c r="C13" s="3">
        <v>7</v>
      </c>
      <c r="D13" s="444"/>
      <c r="E13" s="6" t="s">
        <v>81</v>
      </c>
      <c r="F13" s="8" t="s">
        <v>86</v>
      </c>
      <c r="G13" s="445">
        <f>+'MEMORIAS 1'!L46</f>
        <v>150.4</v>
      </c>
      <c r="H13" s="502">
        <f>+'APU 1'!M156</f>
        <v>11082</v>
      </c>
      <c r="I13" s="503">
        <f t="shared" ref="I13:I16" si="0">G13*H13</f>
        <v>1666732.8</v>
      </c>
    </row>
    <row r="14" spans="1:9" ht="30" customHeight="1">
      <c r="A14" s="494">
        <v>3</v>
      </c>
      <c r="B14" s="2">
        <v>1.3</v>
      </c>
      <c r="C14" s="4">
        <v>5138</v>
      </c>
      <c r="D14" s="444"/>
      <c r="E14" s="7" t="s">
        <v>82</v>
      </c>
      <c r="F14" s="8" t="s">
        <v>85</v>
      </c>
      <c r="G14" s="445">
        <f>+'MEMORIAS 1'!L77</f>
        <v>19.41</v>
      </c>
      <c r="H14" s="502">
        <f>+'APU 1'!M245</f>
        <v>131383</v>
      </c>
      <c r="I14" s="503">
        <f t="shared" si="0"/>
        <v>2550144.0299999998</v>
      </c>
    </row>
    <row r="15" spans="1:9" ht="50.25" customHeight="1">
      <c r="A15" s="494">
        <v>4</v>
      </c>
      <c r="B15" s="2">
        <v>1.4</v>
      </c>
      <c r="C15" s="4">
        <v>915</v>
      </c>
      <c r="D15" s="444"/>
      <c r="E15" s="5" t="s">
        <v>83</v>
      </c>
      <c r="F15" s="9" t="s">
        <v>85</v>
      </c>
      <c r="G15" s="445">
        <f>+'MEMORIAS 1'!L104</f>
        <v>38.4</v>
      </c>
      <c r="H15" s="502">
        <f>+'APU 1'!M334</f>
        <v>167634</v>
      </c>
      <c r="I15" s="503">
        <f t="shared" si="0"/>
        <v>6437145.5999999996</v>
      </c>
    </row>
    <row r="16" spans="1:9" ht="42" customHeight="1">
      <c r="A16" s="494">
        <v>5</v>
      </c>
      <c r="B16" s="2">
        <v>1.5</v>
      </c>
      <c r="C16" s="4" t="s">
        <v>79</v>
      </c>
      <c r="D16" s="444"/>
      <c r="E16" s="5" t="s">
        <v>84</v>
      </c>
      <c r="F16" s="9" t="s">
        <v>87</v>
      </c>
      <c r="G16" s="445">
        <f>+'MEMORIAS 1'!L134</f>
        <v>1</v>
      </c>
      <c r="H16" s="502">
        <f>+'APU 1'!M424</f>
        <v>273720</v>
      </c>
      <c r="I16" s="503">
        <f t="shared" si="0"/>
        <v>273720</v>
      </c>
    </row>
    <row r="17" spans="1:11" ht="30" customHeight="1" thickBot="1">
      <c r="A17" s="446" t="s">
        <v>17</v>
      </c>
      <c r="B17" s="447"/>
      <c r="C17" s="447"/>
      <c r="D17" s="447"/>
      <c r="E17" s="448"/>
      <c r="F17" s="447"/>
      <c r="G17" s="449"/>
      <c r="H17" s="477"/>
      <c r="I17" s="504">
        <f>ROUND(SUM(I12:I16),0)</f>
        <v>11730166</v>
      </c>
      <c r="K17" s="451"/>
    </row>
    <row r="18" spans="1:11" ht="30" customHeight="1" thickBot="1">
      <c r="A18" s="436" t="s">
        <v>90</v>
      </c>
      <c r="B18" s="437"/>
      <c r="C18" s="437"/>
      <c r="D18" s="437"/>
      <c r="E18" s="437"/>
      <c r="F18" s="437"/>
      <c r="G18" s="438"/>
      <c r="H18" s="478"/>
      <c r="I18" s="475"/>
    </row>
    <row r="19" spans="1:11" ht="67.2">
      <c r="A19" s="495">
        <v>1</v>
      </c>
      <c r="B19" s="10">
        <v>2.1</v>
      </c>
      <c r="C19" s="10">
        <v>8143</v>
      </c>
      <c r="D19" s="444"/>
      <c r="E19" s="11" t="s">
        <v>91</v>
      </c>
      <c r="F19" s="8" t="s">
        <v>86</v>
      </c>
      <c r="G19" s="445">
        <f>+'MEMORIAS 1'!L164</f>
        <v>126</v>
      </c>
      <c r="H19" s="502">
        <f>+'APU 1'!M522</f>
        <v>285360</v>
      </c>
      <c r="I19" s="503">
        <f>G19*H19</f>
        <v>35955360</v>
      </c>
    </row>
    <row r="20" spans="1:11" ht="33.6">
      <c r="A20" s="495">
        <v>2</v>
      </c>
      <c r="B20" s="10">
        <v>2.2000000000000002</v>
      </c>
      <c r="C20" s="10">
        <v>6084</v>
      </c>
      <c r="D20" s="444"/>
      <c r="E20" s="11" t="s">
        <v>92</v>
      </c>
      <c r="F20" s="8" t="s">
        <v>85</v>
      </c>
      <c r="G20" s="445">
        <f>+'MEMORIAS 1'!L194</f>
        <v>2.0299999999999998</v>
      </c>
      <c r="H20" s="502">
        <f>+'APU 1'!M609</f>
        <v>911479</v>
      </c>
      <c r="I20" s="503">
        <f t="shared" ref="I20:I23" si="1">G20*H20</f>
        <v>1850302.3699999999</v>
      </c>
    </row>
    <row r="21" spans="1:11" ht="76.5" customHeight="1">
      <c r="A21" s="495">
        <v>3</v>
      </c>
      <c r="B21" s="10">
        <v>2.2999999999999998</v>
      </c>
      <c r="C21" s="10">
        <v>7382</v>
      </c>
      <c r="D21" s="444"/>
      <c r="E21" s="11" t="s">
        <v>93</v>
      </c>
      <c r="F21" s="8" t="s">
        <v>88</v>
      </c>
      <c r="G21" s="445">
        <f>+'MEMORIAS 1'!L224</f>
        <v>14.9</v>
      </c>
      <c r="H21" s="502">
        <f>+'APU 1'!M701</f>
        <v>67474</v>
      </c>
      <c r="I21" s="503">
        <f t="shared" si="1"/>
        <v>1005362.6</v>
      </c>
    </row>
    <row r="22" spans="1:11" ht="39.75" customHeight="1">
      <c r="A22" s="495">
        <v>4</v>
      </c>
      <c r="B22" s="10">
        <v>2.4</v>
      </c>
      <c r="C22" s="12">
        <v>8217</v>
      </c>
      <c r="D22" s="4"/>
      <c r="E22" s="13" t="s">
        <v>95</v>
      </c>
      <c r="F22" s="8" t="s">
        <v>88</v>
      </c>
      <c r="G22" s="445">
        <f>+'MEMORIAS 1'!L254</f>
        <v>32.26</v>
      </c>
      <c r="H22" s="502">
        <f>+'APU 1'!M790</f>
        <v>59542</v>
      </c>
      <c r="I22" s="503">
        <f t="shared" si="1"/>
        <v>1920824.92</v>
      </c>
    </row>
    <row r="23" spans="1:11" ht="30" customHeight="1">
      <c r="A23" s="495">
        <v>5</v>
      </c>
      <c r="B23" s="10">
        <v>2.5</v>
      </c>
      <c r="C23" s="12">
        <v>7135</v>
      </c>
      <c r="D23" s="444"/>
      <c r="E23" s="13" t="s">
        <v>96</v>
      </c>
      <c r="F23" s="9" t="s">
        <v>87</v>
      </c>
      <c r="G23" s="445">
        <f>+'MEMORIAS 1'!L327</f>
        <v>2</v>
      </c>
      <c r="H23" s="502">
        <f>+'APU 1'!M880</f>
        <v>90618</v>
      </c>
      <c r="I23" s="503">
        <f t="shared" si="1"/>
        <v>181236</v>
      </c>
    </row>
    <row r="24" spans="1:11" ht="53.25" customHeight="1">
      <c r="A24" s="495">
        <v>6</v>
      </c>
      <c r="B24" s="10">
        <v>2.6</v>
      </c>
      <c r="C24" s="12">
        <v>6371</v>
      </c>
      <c r="D24" s="444"/>
      <c r="E24" s="13" t="s">
        <v>307</v>
      </c>
      <c r="F24" s="9" t="s">
        <v>87</v>
      </c>
      <c r="G24" s="445">
        <f>+'MEMORIAS 1'!L327</f>
        <v>2</v>
      </c>
      <c r="H24" s="502">
        <f>+'APU 1'!M966</f>
        <v>1453115</v>
      </c>
      <c r="I24" s="503">
        <f t="shared" ref="I24" si="2">G24*H24</f>
        <v>2906230</v>
      </c>
    </row>
    <row r="25" spans="1:11" ht="30" customHeight="1" thickBot="1">
      <c r="A25" s="446" t="s">
        <v>17</v>
      </c>
      <c r="B25" s="452"/>
      <c r="C25" s="453"/>
      <c r="D25" s="452"/>
      <c r="E25" s="452"/>
      <c r="F25" s="452"/>
      <c r="G25" s="449"/>
      <c r="H25" s="479"/>
      <c r="I25" s="504">
        <f>ROUND(SUM(I19:I24),0)</f>
        <v>43819316</v>
      </c>
      <c r="K25" s="451"/>
    </row>
    <row r="26" spans="1:11" ht="30" customHeight="1" thickBot="1">
      <c r="A26" s="436"/>
      <c r="B26" s="437"/>
      <c r="C26" s="437"/>
      <c r="D26" s="437"/>
      <c r="E26" s="438" t="s">
        <v>309</v>
      </c>
      <c r="F26" s="437"/>
      <c r="G26" s="438"/>
      <c r="H26" s="478"/>
      <c r="I26" s="475"/>
    </row>
    <row r="27" spans="1:11" ht="30" customHeight="1" thickBot="1">
      <c r="A27" s="436" t="s">
        <v>314</v>
      </c>
      <c r="B27" s="437"/>
      <c r="C27" s="437"/>
      <c r="D27" s="437"/>
      <c r="E27" s="437"/>
      <c r="F27" s="437"/>
      <c r="G27" s="438"/>
      <c r="H27" s="478"/>
      <c r="I27" s="475"/>
    </row>
    <row r="28" spans="1:11" ht="43.5" customHeight="1">
      <c r="A28" s="494">
        <v>1</v>
      </c>
      <c r="B28" s="2">
        <v>3.1</v>
      </c>
      <c r="C28" s="2">
        <v>5781</v>
      </c>
      <c r="D28" s="454"/>
      <c r="E28" s="5" t="s">
        <v>80</v>
      </c>
      <c r="F28" s="2" t="s">
        <v>85</v>
      </c>
      <c r="G28" s="455">
        <f>+'MEMORIAS 2'!L26</f>
        <v>2.52</v>
      </c>
      <c r="H28" s="505">
        <f>+'APU2'!M65</f>
        <v>290733</v>
      </c>
      <c r="I28" s="503">
        <f t="shared" ref="I28:I31" si="3">G28*H28</f>
        <v>732647.16</v>
      </c>
    </row>
    <row r="29" spans="1:11" ht="37.5" customHeight="1">
      <c r="A29" s="494">
        <v>2</v>
      </c>
      <c r="B29" s="2">
        <v>3.2</v>
      </c>
      <c r="C29" s="3">
        <v>7</v>
      </c>
      <c r="D29" s="456"/>
      <c r="E29" s="6" t="s">
        <v>81</v>
      </c>
      <c r="F29" s="8" t="s">
        <v>86</v>
      </c>
      <c r="G29" s="449">
        <f>+'MEMORIAS 2'!L61</f>
        <v>53</v>
      </c>
      <c r="H29" s="502">
        <f>+'APU2'!M155</f>
        <v>11082</v>
      </c>
      <c r="I29" s="503">
        <f t="shared" si="3"/>
        <v>587346</v>
      </c>
    </row>
    <row r="30" spans="1:11" ht="39.75" customHeight="1">
      <c r="A30" s="494">
        <v>3</v>
      </c>
      <c r="B30" s="2">
        <v>3.3</v>
      </c>
      <c r="C30" s="4">
        <v>915</v>
      </c>
      <c r="D30" s="456"/>
      <c r="E30" s="5" t="s">
        <v>83</v>
      </c>
      <c r="F30" s="9" t="s">
        <v>85</v>
      </c>
      <c r="G30" s="449">
        <f>+'MEMORIAS 2'!L96</f>
        <v>2.39</v>
      </c>
      <c r="H30" s="502">
        <f>+'APU2'!M241</f>
        <v>167634</v>
      </c>
      <c r="I30" s="503">
        <f t="shared" si="3"/>
        <v>400645.26</v>
      </c>
    </row>
    <row r="31" spans="1:11" ht="42" customHeight="1">
      <c r="A31" s="494">
        <v>4</v>
      </c>
      <c r="B31" s="2">
        <v>3.4</v>
      </c>
      <c r="C31" s="4" t="s">
        <v>79</v>
      </c>
      <c r="D31" s="444"/>
      <c r="E31" s="5" t="s">
        <v>84</v>
      </c>
      <c r="F31" s="9" t="s">
        <v>87</v>
      </c>
      <c r="G31" s="449">
        <f>+'MEMORIAS 2'!L132</f>
        <v>1</v>
      </c>
      <c r="H31" s="502">
        <f>+'APU2'!M326</f>
        <v>273720</v>
      </c>
      <c r="I31" s="503">
        <f t="shared" si="3"/>
        <v>273720</v>
      </c>
    </row>
    <row r="32" spans="1:11" ht="30" customHeight="1" thickBot="1">
      <c r="A32" s="446" t="s">
        <v>17</v>
      </c>
      <c r="B32" s="457"/>
      <c r="C32" s="457"/>
      <c r="D32" s="457"/>
      <c r="E32" s="458"/>
      <c r="F32" s="459"/>
      <c r="G32" s="449"/>
      <c r="H32" s="477"/>
      <c r="I32" s="504">
        <f>ROUND(SUM(I28:I31),0)</f>
        <v>1994358</v>
      </c>
      <c r="K32" s="451"/>
    </row>
    <row r="33" spans="1:11" ht="30" customHeight="1">
      <c r="A33" s="460" t="s">
        <v>310</v>
      </c>
      <c r="B33" s="461"/>
      <c r="C33" s="461"/>
      <c r="D33" s="461"/>
      <c r="E33" s="461"/>
      <c r="F33" s="461"/>
      <c r="G33" s="462"/>
      <c r="H33" s="480"/>
      <c r="I33" s="476"/>
    </row>
    <row r="34" spans="1:11" ht="67.2">
      <c r="A34" s="495">
        <v>1</v>
      </c>
      <c r="B34" s="10">
        <v>4.0999999999999996</v>
      </c>
      <c r="C34" s="10">
        <v>8143</v>
      </c>
      <c r="D34" s="456"/>
      <c r="E34" s="14" t="s">
        <v>91</v>
      </c>
      <c r="F34" s="8" t="s">
        <v>86</v>
      </c>
      <c r="G34" s="449">
        <f>+'MEMORIAS 2'!L167</f>
        <v>41</v>
      </c>
      <c r="H34" s="502">
        <f>+'APU2'!M414</f>
        <v>285360</v>
      </c>
      <c r="I34" s="503">
        <f t="shared" ref="I34:I39" si="4">G34*H34</f>
        <v>11699760</v>
      </c>
    </row>
    <row r="35" spans="1:11" ht="50.4">
      <c r="A35" s="495">
        <v>2</v>
      </c>
      <c r="B35" s="10">
        <v>4.2</v>
      </c>
      <c r="C35" s="10">
        <v>7382</v>
      </c>
      <c r="D35" s="456"/>
      <c r="E35" s="11" t="s">
        <v>93</v>
      </c>
      <c r="F35" s="8" t="s">
        <v>88</v>
      </c>
      <c r="G35" s="449">
        <f>+'MEMORIAS 2'!L202</f>
        <v>1.2</v>
      </c>
      <c r="H35" s="502">
        <f>+'APU2'!M499</f>
        <v>67474</v>
      </c>
      <c r="I35" s="503">
        <f t="shared" si="4"/>
        <v>80968.800000000003</v>
      </c>
    </row>
    <row r="36" spans="1:11" ht="33.6">
      <c r="A36" s="495">
        <v>3</v>
      </c>
      <c r="B36" s="10">
        <v>4.3</v>
      </c>
      <c r="C36" s="10">
        <v>7141</v>
      </c>
      <c r="D36" s="456"/>
      <c r="E36" s="11" t="s">
        <v>94</v>
      </c>
      <c r="F36" s="8" t="s">
        <v>86</v>
      </c>
      <c r="G36" s="449">
        <f>+'MEMORIAS 2'!L237</f>
        <v>4.96</v>
      </c>
      <c r="H36" s="502">
        <f>+'APU2'!M585</f>
        <v>157308</v>
      </c>
      <c r="I36" s="503">
        <f t="shared" si="4"/>
        <v>780247.68</v>
      </c>
    </row>
    <row r="37" spans="1:11" ht="39" customHeight="1">
      <c r="A37" s="495">
        <v>4</v>
      </c>
      <c r="B37" s="10">
        <v>4.4000000000000004</v>
      </c>
      <c r="C37" s="12">
        <v>8217</v>
      </c>
      <c r="D37" s="456"/>
      <c r="E37" s="15" t="s">
        <v>95</v>
      </c>
      <c r="F37" s="8" t="s">
        <v>88</v>
      </c>
      <c r="G37" s="449">
        <f>+'MEMORIAS 2'!L272</f>
        <v>8.7799999999999994</v>
      </c>
      <c r="H37" s="502">
        <f>+'APU2'!M667</f>
        <v>59542</v>
      </c>
      <c r="I37" s="503">
        <f t="shared" si="4"/>
        <v>522778.75999999995</v>
      </c>
    </row>
    <row r="38" spans="1:11" ht="30" customHeight="1">
      <c r="A38" s="495">
        <v>5</v>
      </c>
      <c r="B38" s="10">
        <v>4.5</v>
      </c>
      <c r="C38" s="12">
        <v>7135</v>
      </c>
      <c r="D38" s="456"/>
      <c r="E38" s="13" t="s">
        <v>96</v>
      </c>
      <c r="F38" s="8" t="s">
        <v>87</v>
      </c>
      <c r="G38" s="449">
        <f>+'MEMORIAS 1'!L327</f>
        <v>2</v>
      </c>
      <c r="H38" s="502">
        <f>+'APU2'!M757</f>
        <v>90618</v>
      </c>
      <c r="I38" s="503">
        <f t="shared" si="4"/>
        <v>181236</v>
      </c>
    </row>
    <row r="39" spans="1:11" ht="30" customHeight="1">
      <c r="A39" s="495">
        <v>6</v>
      </c>
      <c r="B39" s="10">
        <v>4.5999999999999996</v>
      </c>
      <c r="C39" s="12">
        <v>7432</v>
      </c>
      <c r="D39" s="456"/>
      <c r="E39" s="13" t="s">
        <v>97</v>
      </c>
      <c r="F39" s="8" t="s">
        <v>87</v>
      </c>
      <c r="G39" s="445">
        <f>+'MEMORIAS 2'!$L$342</f>
        <v>2</v>
      </c>
      <c r="H39" s="502">
        <f>+'APU2'!M846</f>
        <v>166949</v>
      </c>
      <c r="I39" s="503">
        <f t="shared" si="4"/>
        <v>333898</v>
      </c>
    </row>
    <row r="40" spans="1:11" ht="30" customHeight="1" thickBot="1">
      <c r="A40" s="446" t="s">
        <v>17</v>
      </c>
      <c r="B40" s="457"/>
      <c r="C40" s="457"/>
      <c r="D40" s="457"/>
      <c r="E40" s="458"/>
      <c r="F40" s="459"/>
      <c r="G40" s="449"/>
      <c r="H40" s="450"/>
      <c r="I40" s="504">
        <f>ROUND(SUM(I34:I39),0)</f>
        <v>13598889</v>
      </c>
      <c r="K40" s="451"/>
    </row>
    <row r="41" spans="1:11" s="463" customFormat="1" ht="30" customHeight="1" thickBot="1">
      <c r="A41" s="530" t="s">
        <v>98</v>
      </c>
      <c r="B41" s="531"/>
      <c r="C41" s="531"/>
      <c r="D41" s="531"/>
      <c r="E41" s="531"/>
      <c r="F41" s="531"/>
      <c r="G41" s="531"/>
      <c r="H41" s="532"/>
      <c r="I41" s="506">
        <f>I17+I25+I32+I40</f>
        <v>71142729</v>
      </c>
      <c r="K41" s="464"/>
    </row>
    <row r="42" spans="1:11" s="463" customFormat="1" ht="17.399999999999999">
      <c r="A42" s="465"/>
      <c r="B42" s="537"/>
      <c r="C42" s="537"/>
      <c r="D42" s="537"/>
      <c r="E42" s="537"/>
      <c r="F42" s="537"/>
      <c r="G42" s="537"/>
      <c r="H42" s="537"/>
      <c r="I42" s="538"/>
      <c r="K42" s="466"/>
    </row>
    <row r="43" spans="1:11" s="463" customFormat="1" ht="46.5" customHeight="1">
      <c r="A43" s="533" t="s">
        <v>317</v>
      </c>
      <c r="B43" s="534"/>
      <c r="C43" s="534"/>
      <c r="D43" s="534"/>
      <c r="E43" s="534"/>
      <c r="F43" s="543" t="s">
        <v>10</v>
      </c>
      <c r="G43" s="543"/>
      <c r="H43" s="543"/>
      <c r="I43" s="467" t="s">
        <v>19</v>
      </c>
    </row>
    <row r="44" spans="1:11" s="463" customFormat="1" ht="69" customHeight="1">
      <c r="A44" s="533" t="s">
        <v>318</v>
      </c>
      <c r="B44" s="534"/>
      <c r="C44" s="534"/>
      <c r="D44" s="534"/>
      <c r="E44" s="534"/>
      <c r="F44" s="542" t="s">
        <v>20</v>
      </c>
      <c r="G44" s="542"/>
      <c r="H44" s="468" t="s">
        <v>21</v>
      </c>
      <c r="I44" s="469">
        <v>0.28000000000000003</v>
      </c>
    </row>
    <row r="45" spans="1:11" s="463" customFormat="1" ht="43.5" customHeight="1">
      <c r="A45" s="533" t="s">
        <v>319</v>
      </c>
      <c r="B45" s="534"/>
      <c r="C45" s="534"/>
      <c r="D45" s="534"/>
      <c r="E45" s="534"/>
      <c r="F45" s="535" t="s">
        <v>22</v>
      </c>
      <c r="G45" s="536"/>
      <c r="H45" s="468" t="s">
        <v>23</v>
      </c>
      <c r="I45" s="469">
        <v>0.01</v>
      </c>
    </row>
    <row r="46" spans="1:11" s="463" customFormat="1" ht="58.5" customHeight="1">
      <c r="A46" s="539" t="s">
        <v>322</v>
      </c>
      <c r="B46" s="540"/>
      <c r="C46" s="540"/>
      <c r="D46" s="540"/>
      <c r="E46" s="540"/>
      <c r="F46" s="541" t="s">
        <v>24</v>
      </c>
      <c r="G46" s="542"/>
      <c r="H46" s="468" t="s">
        <v>25</v>
      </c>
      <c r="I46" s="469">
        <v>0.05</v>
      </c>
    </row>
    <row r="47" spans="1:11" ht="39" customHeight="1">
      <c r="A47" s="533" t="s">
        <v>320</v>
      </c>
      <c r="B47" s="534"/>
      <c r="C47" s="534"/>
      <c r="D47" s="534"/>
      <c r="E47" s="534"/>
      <c r="F47" s="542" t="s">
        <v>26</v>
      </c>
      <c r="G47" s="542"/>
      <c r="H47" s="468" t="s">
        <v>27</v>
      </c>
      <c r="I47" s="470">
        <v>0.34</v>
      </c>
    </row>
    <row r="48" spans="1:11" ht="17.399999999999999" thickBot="1">
      <c r="A48" s="496"/>
      <c r="B48" s="471"/>
      <c r="C48" s="472"/>
      <c r="D48" s="471"/>
      <c r="E48" s="473"/>
      <c r="F48" s="471"/>
      <c r="G48" s="472"/>
      <c r="H48" s="472"/>
      <c r="I48" s="497"/>
    </row>
    <row r="49" spans="1:9" ht="17.399999999999999" thickTop="1">
      <c r="A49" s="498"/>
      <c r="I49" s="499"/>
    </row>
    <row r="50" spans="1:9">
      <c r="A50" s="498"/>
      <c r="I50" s="499"/>
    </row>
    <row r="51" spans="1:9" ht="40.5" customHeight="1">
      <c r="A51" s="498"/>
      <c r="I51" s="499"/>
    </row>
    <row r="52" spans="1:9">
      <c r="A52" s="498" t="s">
        <v>120</v>
      </c>
      <c r="F52" s="433" t="s">
        <v>326</v>
      </c>
      <c r="I52" s="499"/>
    </row>
    <row r="53" spans="1:9">
      <c r="A53" s="498"/>
      <c r="I53" s="499"/>
    </row>
    <row r="54" spans="1:9">
      <c r="A54" s="498"/>
      <c r="B54" s="433" t="s">
        <v>325</v>
      </c>
      <c r="G54" s="474" t="s">
        <v>100</v>
      </c>
      <c r="I54" s="499"/>
    </row>
    <row r="55" spans="1:9">
      <c r="A55" s="498"/>
      <c r="B55" s="433" t="s">
        <v>323</v>
      </c>
      <c r="G55" s="474" t="s">
        <v>324</v>
      </c>
      <c r="I55" s="499"/>
    </row>
    <row r="56" spans="1:9">
      <c r="A56" s="498"/>
      <c r="I56" s="499"/>
    </row>
    <row r="57" spans="1:9" ht="17.399999999999999" thickBot="1">
      <c r="A57" s="500"/>
      <c r="B57" s="452"/>
      <c r="C57" s="453"/>
      <c r="D57" s="452"/>
      <c r="E57" s="452"/>
      <c r="F57" s="452"/>
      <c r="G57" s="453"/>
      <c r="H57" s="453"/>
      <c r="I57" s="501"/>
    </row>
  </sheetData>
  <mergeCells count="26">
    <mergeCell ref="A47:E47"/>
    <mergeCell ref="F47:G47"/>
    <mergeCell ref="A43:E43"/>
    <mergeCell ref="F43:H43"/>
    <mergeCell ref="F44:G44"/>
    <mergeCell ref="A44:E44"/>
    <mergeCell ref="A41:H41"/>
    <mergeCell ref="A45:E45"/>
    <mergeCell ref="F45:G45"/>
    <mergeCell ref="B42:I42"/>
    <mergeCell ref="A46:E46"/>
    <mergeCell ref="F46:G46"/>
    <mergeCell ref="A1:E1"/>
    <mergeCell ref="A3:I3"/>
    <mergeCell ref="G8:G9"/>
    <mergeCell ref="A2:I2"/>
    <mergeCell ref="H8:H9"/>
    <mergeCell ref="I8:I9"/>
    <mergeCell ref="A8:A9"/>
    <mergeCell ref="B8:B9"/>
    <mergeCell ref="E8:E9"/>
    <mergeCell ref="F8:F9"/>
    <mergeCell ref="C8:D8"/>
    <mergeCell ref="A4:I5"/>
    <mergeCell ref="A6:I6"/>
    <mergeCell ref="A7:I7"/>
  </mergeCells>
  <pageMargins left="0.7" right="0.7" top="0.75" bottom="0.75" header="0.3" footer="0.3"/>
  <pageSetup scale="44" fitToHeight="0" orientation="portrait" horizontalDpi="1200" verticalDpi="1200" r:id="rId1"/>
  <rowBreaks count="1" manualBreakCount="1">
    <brk id="32"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B1:S46"/>
  <sheetViews>
    <sheetView view="pageBreakPreview" topLeftCell="C31" zoomScale="85" zoomScaleNormal="85" zoomScaleSheetLayoutView="85" workbookViewId="0">
      <selection activeCell="J48" sqref="J48"/>
    </sheetView>
  </sheetViews>
  <sheetFormatPr baseColWidth="10" defaultColWidth="11.44140625" defaultRowHeight="13.8"/>
  <cols>
    <col min="1" max="1" width="0.88671875" style="60" customWidth="1"/>
    <col min="2" max="2" width="11.109375" style="60" bestFit="1" customWidth="1"/>
    <col min="3" max="3" width="19.88671875" style="61" customWidth="1"/>
    <col min="4" max="4" width="35.44140625" style="61" customWidth="1"/>
    <col min="5" max="5" width="19.88671875" style="61" customWidth="1"/>
    <col min="6" max="6" width="7.44140625" style="60" customWidth="1"/>
    <col min="7" max="7" width="8" style="60" customWidth="1"/>
    <col min="8" max="8" width="14.88671875" style="60" customWidth="1"/>
    <col min="9" max="9" width="16.109375" style="60" bestFit="1" customWidth="1"/>
    <col min="10" max="10" width="18.33203125" style="62" bestFit="1" customWidth="1"/>
    <col min="11" max="11" width="17.44140625" style="63" bestFit="1" customWidth="1"/>
    <col min="12" max="12" width="17.88671875" style="60" bestFit="1" customWidth="1"/>
    <col min="13" max="13" width="24.88671875" style="60" customWidth="1"/>
    <col min="14" max="14" width="14.33203125" style="60" bestFit="1" customWidth="1"/>
    <col min="15" max="15" width="1.33203125" style="60" customWidth="1"/>
    <col min="16" max="16" width="24.44140625" style="60" customWidth="1"/>
    <col min="17" max="17" width="22.88671875" style="60" bestFit="1" customWidth="1"/>
    <col min="18" max="18" width="18.5546875" style="60" bestFit="1" customWidth="1"/>
    <col min="19" max="19" width="19.6640625" style="60" customWidth="1"/>
    <col min="20" max="16384" width="11.44140625" style="60"/>
  </cols>
  <sheetData>
    <row r="1" spans="2:18" ht="4.5" customHeight="1" thickBot="1"/>
    <row r="2" spans="2:18" ht="14.4" thickBot="1">
      <c r="B2" s="581"/>
      <c r="C2" s="582"/>
      <c r="D2" s="587" t="s">
        <v>250</v>
      </c>
      <c r="E2" s="588"/>
      <c r="F2" s="588"/>
      <c r="G2" s="588"/>
      <c r="H2" s="588"/>
      <c r="I2" s="588"/>
      <c r="J2" s="588"/>
      <c r="K2" s="588"/>
      <c r="L2" s="588"/>
      <c r="M2" s="588"/>
      <c r="N2" s="589"/>
      <c r="O2" s="64"/>
      <c r="P2" s="64"/>
    </row>
    <row r="3" spans="2:18" ht="14.4" thickBot="1">
      <c r="B3" s="583"/>
      <c r="C3" s="584"/>
      <c r="D3" s="587" t="s">
        <v>107</v>
      </c>
      <c r="E3" s="588"/>
      <c r="F3" s="588"/>
      <c r="G3" s="588"/>
      <c r="H3" s="588"/>
      <c r="I3" s="588"/>
      <c r="J3" s="588"/>
      <c r="K3" s="588"/>
      <c r="L3" s="588"/>
      <c r="M3" s="588"/>
      <c r="N3" s="589"/>
      <c r="O3" s="64"/>
      <c r="P3" s="64"/>
    </row>
    <row r="4" spans="2:18" ht="14.4" thickBot="1">
      <c r="B4" s="583"/>
      <c r="C4" s="584"/>
      <c r="D4" s="587" t="s">
        <v>251</v>
      </c>
      <c r="E4" s="588"/>
      <c r="F4" s="588"/>
      <c r="G4" s="588"/>
      <c r="H4" s="588"/>
      <c r="I4" s="588"/>
      <c r="J4" s="588"/>
      <c r="K4" s="588"/>
      <c r="L4" s="588"/>
      <c r="M4" s="588"/>
      <c r="N4" s="589"/>
      <c r="O4" s="64"/>
      <c r="P4" s="64"/>
    </row>
    <row r="5" spans="2:18" ht="14.4" thickBot="1">
      <c r="B5" s="583"/>
      <c r="C5" s="584"/>
      <c r="D5" s="590" t="s">
        <v>252</v>
      </c>
      <c r="E5" s="591"/>
      <c r="F5" s="591"/>
      <c r="G5" s="591"/>
      <c r="H5" s="591"/>
      <c r="I5" s="591"/>
      <c r="J5" s="591"/>
      <c r="K5" s="591"/>
      <c r="L5" s="591"/>
      <c r="M5" s="591"/>
      <c r="N5" s="592"/>
      <c r="O5" s="64"/>
      <c r="P5" s="64"/>
    </row>
    <row r="6" spans="2:18" ht="25.5" customHeight="1" thickBot="1">
      <c r="B6" s="585"/>
      <c r="C6" s="586"/>
      <c r="D6" s="587" t="str">
        <f>+'PRESUPUESTO OFICIAL'!A7</f>
        <v>CONSTRUCCIÓN DE ANDENES PEATONALES EN CONCRETO ESTAMPADO EN EL CASCO URBANO DEL MUNICIPIO DE SABANALARGA, DEPARTAMENTO DE CASANARE</v>
      </c>
      <c r="E6" s="588"/>
      <c r="F6" s="588"/>
      <c r="G6" s="588"/>
      <c r="H6" s="588"/>
      <c r="I6" s="588"/>
      <c r="J6" s="588"/>
      <c r="K6" s="588"/>
      <c r="L6" s="588"/>
      <c r="M6" s="588"/>
      <c r="N6" s="589"/>
      <c r="O6" s="65"/>
      <c r="P6" s="65"/>
    </row>
    <row r="7" spans="2:18" ht="6" customHeight="1" thickBot="1">
      <c r="B7" s="66"/>
      <c r="F7" s="67"/>
      <c r="G7" s="67"/>
      <c r="H7" s="67"/>
      <c r="I7" s="67"/>
      <c r="J7" s="68"/>
      <c r="K7" s="69"/>
      <c r="N7" s="70"/>
      <c r="O7" s="71"/>
      <c r="P7" s="71"/>
    </row>
    <row r="8" spans="2:18">
      <c r="B8" s="66"/>
      <c r="C8" s="569" t="s">
        <v>253</v>
      </c>
      <c r="D8" s="570"/>
      <c r="E8" s="570"/>
      <c r="F8" s="570"/>
      <c r="G8" s="571">
        <f>+G9/1.34</f>
        <v>53091588.805970147</v>
      </c>
      <c r="H8" s="572"/>
      <c r="I8" s="72"/>
      <c r="J8" s="73"/>
      <c r="K8" s="74"/>
      <c r="L8" s="73"/>
      <c r="M8" s="75"/>
      <c r="N8" s="70"/>
      <c r="O8" s="71"/>
      <c r="P8" s="71"/>
    </row>
    <row r="9" spans="2:18">
      <c r="B9" s="66"/>
      <c r="C9" s="573" t="s">
        <v>254</v>
      </c>
      <c r="D9" s="574"/>
      <c r="E9" s="574"/>
      <c r="F9" s="574"/>
      <c r="G9" s="575">
        <f>+'PRESUPUESTO OFICIAL'!I41</f>
        <v>71142729</v>
      </c>
      <c r="H9" s="576"/>
      <c r="I9" s="72"/>
      <c r="J9" s="73"/>
      <c r="K9" s="69"/>
      <c r="N9" s="70"/>
      <c r="O9" s="71"/>
      <c r="P9" s="71"/>
      <c r="Q9" s="78"/>
    </row>
    <row r="10" spans="2:18" ht="14.4" thickBot="1">
      <c r="B10" s="66"/>
      <c r="C10" s="577" t="s">
        <v>255</v>
      </c>
      <c r="D10" s="578"/>
      <c r="E10" s="578"/>
      <c r="F10" s="578"/>
      <c r="G10" s="579">
        <v>1</v>
      </c>
      <c r="H10" s="580"/>
      <c r="I10" s="72"/>
      <c r="J10" s="67"/>
      <c r="K10" s="69"/>
      <c r="N10" s="70"/>
      <c r="O10" s="71"/>
      <c r="P10" s="71"/>
    </row>
    <row r="11" spans="2:18" ht="4.5" customHeight="1" thickBot="1">
      <c r="B11" s="66"/>
      <c r="F11" s="67"/>
      <c r="G11" s="67"/>
      <c r="H11" s="67"/>
      <c r="I11" s="67"/>
      <c r="J11" s="68"/>
      <c r="K11" s="69"/>
      <c r="N11" s="70"/>
      <c r="O11" s="71"/>
      <c r="P11" s="71"/>
    </row>
    <row r="12" spans="2:18" ht="27.6">
      <c r="B12" s="79" t="s">
        <v>256</v>
      </c>
      <c r="C12" s="563" t="s">
        <v>257</v>
      </c>
      <c r="D12" s="564"/>
      <c r="E12" s="565"/>
      <c r="F12" s="80" t="s">
        <v>87</v>
      </c>
      <c r="G12" s="80" t="s">
        <v>258</v>
      </c>
      <c r="H12" s="80" t="s">
        <v>259</v>
      </c>
      <c r="I12" s="80" t="s">
        <v>260</v>
      </c>
      <c r="J12" s="81" t="s">
        <v>261</v>
      </c>
      <c r="K12" s="82" t="s">
        <v>262</v>
      </c>
      <c r="L12" s="80" t="s">
        <v>263</v>
      </c>
      <c r="M12" s="80" t="s">
        <v>118</v>
      </c>
      <c r="N12" s="83" t="s">
        <v>264</v>
      </c>
      <c r="O12" s="64"/>
      <c r="P12" s="64"/>
    </row>
    <row r="13" spans="2:18" s="92" customFormat="1">
      <c r="B13" s="84">
        <v>1</v>
      </c>
      <c r="C13" s="557" t="s">
        <v>265</v>
      </c>
      <c r="D13" s="558"/>
      <c r="E13" s="559"/>
      <c r="F13" s="85"/>
      <c r="G13" s="85"/>
      <c r="H13" s="85"/>
      <c r="I13" s="85"/>
      <c r="J13" s="86"/>
      <c r="K13" s="87"/>
      <c r="L13" s="88"/>
      <c r="M13" s="89">
        <f>+L15</f>
        <v>2771332.4340000004</v>
      </c>
      <c r="N13" s="90">
        <f>M13/G8</f>
        <v>5.2199086452812356E-2</v>
      </c>
      <c r="O13" s="91"/>
      <c r="P13" s="91"/>
    </row>
    <row r="14" spans="2:18" s="92" customFormat="1" ht="14.4">
      <c r="B14" s="84">
        <v>1.1000000000000001</v>
      </c>
      <c r="C14" s="557" t="s">
        <v>266</v>
      </c>
      <c r="D14" s="558"/>
      <c r="E14" s="559"/>
      <c r="F14" s="85"/>
      <c r="G14" s="85"/>
      <c r="H14" s="85"/>
      <c r="I14" s="85"/>
      <c r="J14" s="86"/>
      <c r="K14" s="93"/>
      <c r="L14" s="94"/>
      <c r="M14" s="95"/>
      <c r="N14" s="90"/>
      <c r="O14" s="96"/>
      <c r="P14" s="97" t="s">
        <v>267</v>
      </c>
      <c r="Q14" s="98">
        <v>8.5000000000000006E-2</v>
      </c>
    </row>
    <row r="15" spans="2:18" s="92" customFormat="1" ht="14.4">
      <c r="B15" s="84"/>
      <c r="C15" s="566" t="s">
        <v>268</v>
      </c>
      <c r="D15" s="567"/>
      <c r="E15" s="568"/>
      <c r="F15" s="99" t="s">
        <v>269</v>
      </c>
      <c r="G15" s="99">
        <v>1</v>
      </c>
      <c r="H15" s="100">
        <v>1</v>
      </c>
      <c r="I15" s="101">
        <v>1750905</v>
      </c>
      <c r="J15" s="102">
        <f>+'[202]A.I.U.'!$M$20</f>
        <v>0.5828000000000001</v>
      </c>
      <c r="K15" s="103">
        <f>+G10</f>
        <v>1</v>
      </c>
      <c r="L15" s="104">
        <f>+G15*H15*I15*(1+J15)*K15</f>
        <v>2771332.4340000004</v>
      </c>
      <c r="M15" s="95"/>
      <c r="N15" s="90"/>
      <c r="O15" s="96"/>
      <c r="P15" s="97" t="s">
        <v>270</v>
      </c>
      <c r="Q15" s="98">
        <v>0.12</v>
      </c>
    </row>
    <row r="16" spans="2:18" s="92" customFormat="1" ht="18" customHeight="1">
      <c r="B16" s="84">
        <v>2</v>
      </c>
      <c r="C16" s="557" t="s">
        <v>271</v>
      </c>
      <c r="D16" s="558"/>
      <c r="E16" s="559"/>
      <c r="F16" s="85"/>
      <c r="G16" s="85"/>
      <c r="H16" s="85"/>
      <c r="I16" s="105"/>
      <c r="J16" s="86"/>
      <c r="K16" s="106"/>
      <c r="L16" s="107"/>
      <c r="M16" s="107"/>
      <c r="N16" s="108"/>
      <c r="O16" s="91"/>
      <c r="P16" s="97" t="s">
        <v>272</v>
      </c>
      <c r="Q16" s="98">
        <v>8.3299999999999999E-2</v>
      </c>
      <c r="R16" s="109"/>
    </row>
    <row r="17" spans="2:18" s="92" customFormat="1" ht="14.4">
      <c r="B17" s="84">
        <v>2.1</v>
      </c>
      <c r="C17" s="557" t="s">
        <v>273</v>
      </c>
      <c r="D17" s="558"/>
      <c r="E17" s="559"/>
      <c r="F17" s="85"/>
      <c r="G17" s="85"/>
      <c r="H17" s="85"/>
      <c r="I17" s="105"/>
      <c r="J17" s="86"/>
      <c r="K17" s="106"/>
      <c r="L17" s="110"/>
      <c r="M17" s="89">
        <f>+ROUND(L19+L20+L18+L21+L22,0)</f>
        <v>291685</v>
      </c>
      <c r="N17" s="90">
        <f>+M17/G8</f>
        <v>5.4939964419976079E-3</v>
      </c>
      <c r="O17" s="96"/>
      <c r="P17" s="111" t="s">
        <v>274</v>
      </c>
      <c r="Q17" s="112">
        <v>0.01</v>
      </c>
      <c r="R17" s="109"/>
    </row>
    <row r="18" spans="2:18" ht="14.4">
      <c r="B18" s="76"/>
      <c r="C18" s="548" t="s">
        <v>275</v>
      </c>
      <c r="D18" s="549"/>
      <c r="E18" s="550"/>
      <c r="F18" s="77" t="s">
        <v>269</v>
      </c>
      <c r="G18" s="77">
        <v>1</v>
      </c>
      <c r="H18" s="113">
        <v>4.0000000000000002E-4</v>
      </c>
      <c r="I18" s="114"/>
      <c r="J18" s="115"/>
      <c r="K18" s="116"/>
      <c r="L18" s="117">
        <f>+G9*H18</f>
        <v>28457.0916</v>
      </c>
      <c r="M18" s="118"/>
      <c r="N18" s="119"/>
      <c r="O18" s="120"/>
      <c r="P18" s="111" t="s">
        <v>276</v>
      </c>
      <c r="Q18" s="121">
        <v>6.9599999999999995E-2</v>
      </c>
      <c r="R18" s="109"/>
    </row>
    <row r="19" spans="2:18" ht="14.4">
      <c r="B19" s="76"/>
      <c r="C19" s="548" t="s">
        <v>277</v>
      </c>
      <c r="D19" s="549"/>
      <c r="E19" s="550"/>
      <c r="F19" s="77" t="s">
        <v>269</v>
      </c>
      <c r="G19" s="77">
        <v>1</v>
      </c>
      <c r="H19" s="113">
        <v>2.0000000000000001E-4</v>
      </c>
      <c r="I19" s="114"/>
      <c r="J19" s="115"/>
      <c r="K19" s="116"/>
      <c r="L19" s="117">
        <f>+G9*H19</f>
        <v>14228.5458</v>
      </c>
      <c r="M19" s="118"/>
      <c r="N19" s="119"/>
      <c r="O19" s="120"/>
      <c r="P19" s="97" t="s">
        <v>278</v>
      </c>
      <c r="Q19" s="98">
        <v>0.09</v>
      </c>
      <c r="R19" s="122"/>
    </row>
    <row r="20" spans="2:18" ht="14.4">
      <c r="B20" s="76"/>
      <c r="C20" s="548" t="s">
        <v>279</v>
      </c>
      <c r="D20" s="549"/>
      <c r="E20" s="550"/>
      <c r="F20" s="77" t="s">
        <v>269</v>
      </c>
      <c r="G20" s="77">
        <v>1</v>
      </c>
      <c r="H20" s="113">
        <v>2E-3</v>
      </c>
      <c r="I20" s="114"/>
      <c r="J20" s="115"/>
      <c r="K20" s="116"/>
      <c r="L20" s="117">
        <f>+G9*H20</f>
        <v>142285.45800000001</v>
      </c>
      <c r="M20" s="118"/>
      <c r="N20" s="119"/>
      <c r="O20" s="120"/>
      <c r="P20" s="97" t="s">
        <v>280</v>
      </c>
      <c r="Q20" s="98">
        <v>8.3299999999999999E-2</v>
      </c>
      <c r="R20" s="123"/>
    </row>
    <row r="21" spans="2:18" ht="14.4">
      <c r="B21" s="76"/>
      <c r="C21" s="548" t="s">
        <v>281</v>
      </c>
      <c r="D21" s="549"/>
      <c r="E21" s="550"/>
      <c r="F21" s="77" t="s">
        <v>269</v>
      </c>
      <c r="G21" s="77">
        <v>1</v>
      </c>
      <c r="H21" s="113">
        <v>1.1999999999999999E-3</v>
      </c>
      <c r="I21" s="114"/>
      <c r="J21" s="115"/>
      <c r="K21" s="116"/>
      <c r="L21" s="117">
        <f>+G9*H21</f>
        <v>85371.274799999999</v>
      </c>
      <c r="M21" s="118"/>
      <c r="N21" s="119"/>
      <c r="O21" s="120"/>
      <c r="P21" s="97"/>
      <c r="Q21" s="98"/>
      <c r="R21" s="109"/>
    </row>
    <row r="22" spans="2:18" ht="14.4">
      <c r="B22" s="76"/>
      <c r="C22" s="548" t="s">
        <v>282</v>
      </c>
      <c r="D22" s="549"/>
      <c r="E22" s="550"/>
      <c r="F22" s="77" t="s">
        <v>269</v>
      </c>
      <c r="G22" s="77">
        <v>1</v>
      </c>
      <c r="H22" s="113">
        <v>2.9999999999999997E-4</v>
      </c>
      <c r="I22" s="124"/>
      <c r="J22" s="115"/>
      <c r="K22" s="116"/>
      <c r="L22" s="117">
        <f>+G9*H22</f>
        <v>21342.8187</v>
      </c>
      <c r="M22" s="118"/>
      <c r="N22" s="119"/>
      <c r="O22" s="120"/>
      <c r="P22" s="120"/>
      <c r="Q22" s="109">
        <f>SUM(Q14:Q21)</f>
        <v>0.54120000000000001</v>
      </c>
      <c r="R22" s="109"/>
    </row>
    <row r="23" spans="2:18" s="92" customFormat="1" ht="14.4">
      <c r="B23" s="84">
        <v>2.2000000000000002</v>
      </c>
      <c r="C23" s="557" t="s">
        <v>283</v>
      </c>
      <c r="D23" s="558"/>
      <c r="E23" s="559"/>
      <c r="F23" s="85"/>
      <c r="G23" s="85"/>
      <c r="H23" s="85"/>
      <c r="I23" s="105"/>
      <c r="J23" s="86"/>
      <c r="K23" s="106"/>
      <c r="L23" s="110"/>
      <c r="M23" s="89">
        <f>+ROUND(L25+L26+L24,0)</f>
        <v>1150000</v>
      </c>
      <c r="N23" s="90">
        <f>+M23/$G$8</f>
        <v>2.1660681585605187E-2</v>
      </c>
      <c r="O23" s="96"/>
      <c r="P23" s="96"/>
      <c r="Q23" s="125"/>
      <c r="R23" s="126"/>
    </row>
    <row r="24" spans="2:18" ht="33.75" customHeight="1">
      <c r="B24" s="76"/>
      <c r="C24" s="548" t="s">
        <v>284</v>
      </c>
      <c r="D24" s="549"/>
      <c r="E24" s="550"/>
      <c r="F24" s="77" t="s">
        <v>269</v>
      </c>
      <c r="G24" s="77">
        <v>1</v>
      </c>
      <c r="H24" s="127">
        <f>I24/$G$9</f>
        <v>3.5140625544460066E-3</v>
      </c>
      <c r="I24" s="128">
        <v>250000</v>
      </c>
      <c r="J24" s="115"/>
      <c r="K24" s="116">
        <f>G10</f>
        <v>1</v>
      </c>
      <c r="L24" s="117">
        <f>+G24*I24*K24</f>
        <v>250000</v>
      </c>
      <c r="M24" s="117"/>
      <c r="N24" s="129"/>
      <c r="O24" s="71"/>
      <c r="P24" s="71"/>
      <c r="Q24" s="125"/>
      <c r="R24" s="130"/>
    </row>
    <row r="25" spans="2:18" ht="23.25" customHeight="1">
      <c r="B25" s="76"/>
      <c r="C25" s="560" t="s">
        <v>285</v>
      </c>
      <c r="D25" s="561"/>
      <c r="E25" s="562"/>
      <c r="F25" s="77" t="s">
        <v>269</v>
      </c>
      <c r="G25" s="77">
        <v>1</v>
      </c>
      <c r="H25" s="127">
        <f t="shared" ref="H25:H26" si="0">I25/$G$9</f>
        <v>4.2168750653352079E-3</v>
      </c>
      <c r="I25" s="128">
        <v>300000</v>
      </c>
      <c r="J25" s="115"/>
      <c r="K25" s="116">
        <f>+G10</f>
        <v>1</v>
      </c>
      <c r="L25" s="117">
        <f>+G25*I25*K25</f>
        <v>300000</v>
      </c>
      <c r="M25" s="117"/>
      <c r="N25" s="129"/>
      <c r="O25" s="71"/>
      <c r="P25" s="71"/>
      <c r="Q25" s="125"/>
    </row>
    <row r="26" spans="2:18">
      <c r="B26" s="76"/>
      <c r="C26" s="548" t="s">
        <v>286</v>
      </c>
      <c r="D26" s="549"/>
      <c r="E26" s="550"/>
      <c r="F26" s="77" t="s">
        <v>269</v>
      </c>
      <c r="G26" s="77">
        <v>1</v>
      </c>
      <c r="H26" s="131">
        <f t="shared" si="0"/>
        <v>8.4337501306704157E-3</v>
      </c>
      <c r="I26" s="114">
        <v>600000</v>
      </c>
      <c r="J26" s="115"/>
      <c r="K26" s="116">
        <f>G10</f>
        <v>1</v>
      </c>
      <c r="L26" s="117">
        <f>+I26*K26*G26</f>
        <v>600000</v>
      </c>
      <c r="M26" s="117"/>
      <c r="N26" s="129"/>
      <c r="O26" s="132"/>
      <c r="P26" s="132"/>
    </row>
    <row r="27" spans="2:18" s="92" customFormat="1">
      <c r="B27" s="84">
        <v>2.2999999999999998</v>
      </c>
      <c r="C27" s="557" t="s">
        <v>287</v>
      </c>
      <c r="D27" s="558"/>
      <c r="E27" s="559"/>
      <c r="F27" s="85"/>
      <c r="G27" s="85"/>
      <c r="H27" s="85"/>
      <c r="I27" s="105"/>
      <c r="J27" s="86"/>
      <c r="K27" s="87"/>
      <c r="L27" s="110"/>
      <c r="M27" s="89">
        <f>+ROUND(L29+L30+L28+L31+L32+L33+L34+L35,0)</f>
        <v>10589239</v>
      </c>
      <c r="N27" s="90">
        <f>+M27/$G$8</f>
        <v>0.19945229061988892</v>
      </c>
      <c r="O27" s="96"/>
      <c r="P27" s="96"/>
    </row>
    <row r="28" spans="2:18" ht="37.5" customHeight="1">
      <c r="B28" s="76"/>
      <c r="C28" s="548" t="s">
        <v>288</v>
      </c>
      <c r="D28" s="549"/>
      <c r="E28" s="550"/>
      <c r="F28" s="77"/>
      <c r="G28" s="77"/>
      <c r="H28" s="113">
        <v>0.01</v>
      </c>
      <c r="I28" s="114"/>
      <c r="J28" s="115"/>
      <c r="K28" s="133"/>
      <c r="L28" s="117">
        <f>+H28*$G$9</f>
        <v>711427.29</v>
      </c>
      <c r="M28" s="117"/>
      <c r="N28" s="129"/>
      <c r="O28" s="71"/>
      <c r="P28" s="71"/>
    </row>
    <row r="29" spans="2:18" ht="30" customHeight="1">
      <c r="B29" s="76"/>
      <c r="C29" s="548" t="s">
        <v>289</v>
      </c>
      <c r="D29" s="549"/>
      <c r="E29" s="550"/>
      <c r="F29" s="77"/>
      <c r="G29" s="77"/>
      <c r="H29" s="134">
        <v>4.2000000000000003E-2</v>
      </c>
      <c r="I29" s="114"/>
      <c r="J29" s="115"/>
      <c r="K29" s="133"/>
      <c r="L29" s="117">
        <f>+H29*$G$9</f>
        <v>2987994.6180000002</v>
      </c>
      <c r="M29" s="117"/>
      <c r="N29" s="129"/>
      <c r="O29" s="71"/>
      <c r="P29" s="71"/>
    </row>
    <row r="30" spans="2:18" ht="25.5" customHeight="1">
      <c r="B30" s="76"/>
      <c r="C30" s="548" t="s">
        <v>290</v>
      </c>
      <c r="D30" s="549"/>
      <c r="E30" s="550"/>
      <c r="F30" s="77"/>
      <c r="G30" s="77"/>
      <c r="H30" s="113">
        <v>1.4999999999999999E-2</v>
      </c>
      <c r="I30" s="114"/>
      <c r="J30" s="115"/>
      <c r="K30" s="133"/>
      <c r="L30" s="117">
        <f t="shared" ref="L30:L32" si="1">+H30*$G$9</f>
        <v>1067140.9350000001</v>
      </c>
      <c r="M30" s="117"/>
      <c r="N30" s="129"/>
      <c r="O30" s="71"/>
      <c r="P30" s="71"/>
    </row>
    <row r="31" spans="2:18" ht="38.25" customHeight="1">
      <c r="B31" s="76"/>
      <c r="C31" s="548" t="s">
        <v>291</v>
      </c>
      <c r="D31" s="549"/>
      <c r="E31" s="550"/>
      <c r="F31" s="135"/>
      <c r="G31" s="135"/>
      <c r="H31" s="136">
        <v>0.02</v>
      </c>
      <c r="I31" s="114"/>
      <c r="J31" s="115"/>
      <c r="K31" s="133"/>
      <c r="L31" s="117">
        <f t="shared" si="1"/>
        <v>1422854.58</v>
      </c>
      <c r="M31" s="117"/>
      <c r="N31" s="129"/>
      <c r="O31" s="71"/>
      <c r="P31" s="71"/>
    </row>
    <row r="32" spans="2:18" ht="24.75" customHeight="1">
      <c r="B32" s="76"/>
      <c r="C32" s="548" t="s">
        <v>292</v>
      </c>
      <c r="D32" s="549"/>
      <c r="E32" s="550"/>
      <c r="F32" s="77"/>
      <c r="G32" s="113"/>
      <c r="H32" s="113">
        <v>0.05</v>
      </c>
      <c r="I32" s="114"/>
      <c r="J32" s="115"/>
      <c r="K32" s="133"/>
      <c r="L32" s="117">
        <f t="shared" si="1"/>
        <v>3557136.45</v>
      </c>
      <c r="M32" s="117"/>
      <c r="N32" s="129"/>
      <c r="O32" s="71"/>
      <c r="P32" s="71"/>
      <c r="Q32" s="137"/>
      <c r="R32" s="138"/>
    </row>
    <row r="33" spans="2:19" ht="33" customHeight="1">
      <c r="B33" s="76"/>
      <c r="C33" s="548" t="s">
        <v>293</v>
      </c>
      <c r="D33" s="549"/>
      <c r="E33" s="550"/>
      <c r="F33" s="77"/>
      <c r="G33" s="77"/>
      <c r="H33" s="113">
        <v>0.01</v>
      </c>
      <c r="I33" s="114"/>
      <c r="J33" s="115"/>
      <c r="K33" s="133"/>
      <c r="L33" s="117">
        <f>+H33*$G$9</f>
        <v>711427.29</v>
      </c>
      <c r="M33" s="117"/>
      <c r="N33" s="129"/>
      <c r="O33" s="71"/>
      <c r="P33" s="71"/>
    </row>
    <row r="34" spans="2:19" ht="34.5" customHeight="1">
      <c r="B34" s="76"/>
      <c r="C34" s="548" t="s">
        <v>294</v>
      </c>
      <c r="D34" s="549"/>
      <c r="E34" s="550"/>
      <c r="F34" s="77"/>
      <c r="G34" s="77"/>
      <c r="H34" s="113">
        <v>1.5E-3</v>
      </c>
      <c r="I34" s="114"/>
      <c r="J34" s="115"/>
      <c r="K34" s="133"/>
      <c r="L34" s="117">
        <f>+L33*15%</f>
        <v>106714.0935</v>
      </c>
      <c r="M34" s="117"/>
      <c r="N34" s="129"/>
      <c r="O34" s="71"/>
      <c r="P34" s="71"/>
    </row>
    <row r="35" spans="2:19" ht="36" customHeight="1">
      <c r="B35" s="76"/>
      <c r="C35" s="548" t="s">
        <v>295</v>
      </c>
      <c r="D35" s="549"/>
      <c r="E35" s="550"/>
      <c r="F35" s="77"/>
      <c r="G35" s="77"/>
      <c r="H35" s="113">
        <f>L35/$G$9</f>
        <v>3.4499999999999998E-4</v>
      </c>
      <c r="I35" s="114" t="s">
        <v>296</v>
      </c>
      <c r="J35" s="115"/>
      <c r="K35" s="133"/>
      <c r="L35" s="117">
        <f>+(L33+L34)*3%</f>
        <v>24544.241504999998</v>
      </c>
      <c r="M35" s="117"/>
      <c r="N35" s="129"/>
      <c r="O35" s="71"/>
      <c r="P35" s="71"/>
    </row>
    <row r="36" spans="2:19" s="92" customFormat="1">
      <c r="B36" s="139"/>
      <c r="C36" s="551" t="s">
        <v>297</v>
      </c>
      <c r="D36" s="552"/>
      <c r="E36" s="553"/>
      <c r="F36" s="140"/>
      <c r="G36" s="140"/>
      <c r="H36" s="141">
        <f>ROUND(+M36/$G$8,2)</f>
        <v>0.28000000000000003</v>
      </c>
      <c r="I36" s="142"/>
      <c r="J36" s="143"/>
      <c r="K36" s="144"/>
      <c r="L36" s="145"/>
      <c r="M36" s="146">
        <f>ROUND(SUM(M13:M35),0)</f>
        <v>14802256</v>
      </c>
      <c r="N36" s="147">
        <f>ROUND(+M36/G8,2)</f>
        <v>0.28000000000000003</v>
      </c>
      <c r="O36" s="148"/>
      <c r="P36" s="149">
        <f>+N13+N17+N23+N27</f>
        <v>0.2788060551003041</v>
      </c>
      <c r="Q36" s="150">
        <f>ROUND(N36*G8,0)</f>
        <v>14865645</v>
      </c>
      <c r="R36" s="151"/>
      <c r="S36" s="152"/>
    </row>
    <row r="37" spans="2:19" s="92" customFormat="1">
      <c r="B37" s="84">
        <v>3</v>
      </c>
      <c r="C37" s="551" t="s">
        <v>298</v>
      </c>
      <c r="D37" s="552"/>
      <c r="E37" s="553"/>
      <c r="F37" s="140"/>
      <c r="G37" s="140"/>
      <c r="H37" s="153">
        <v>0.01</v>
      </c>
      <c r="I37" s="142"/>
      <c r="J37" s="154"/>
      <c r="K37" s="144"/>
      <c r="L37" s="145"/>
      <c r="M37" s="145">
        <f>ROUND(+H37*G8,0)</f>
        <v>530916</v>
      </c>
      <c r="N37" s="147">
        <f>+M37/G8</f>
        <v>1.0000002108437532E-2</v>
      </c>
      <c r="O37" s="155"/>
      <c r="P37" s="156"/>
      <c r="Q37" s="157">
        <f>+Q36+M37+M38</f>
        <v>18051140</v>
      </c>
      <c r="R37" s="151"/>
      <c r="S37" s="152"/>
    </row>
    <row r="38" spans="2:19" s="92" customFormat="1">
      <c r="B38" s="84">
        <v>4</v>
      </c>
      <c r="C38" s="551" t="s">
        <v>69</v>
      </c>
      <c r="D38" s="552"/>
      <c r="E38" s="553"/>
      <c r="F38" s="140"/>
      <c r="G38" s="140"/>
      <c r="H38" s="153">
        <v>0.05</v>
      </c>
      <c r="I38" s="142"/>
      <c r="J38" s="154"/>
      <c r="K38" s="144"/>
      <c r="L38" s="145"/>
      <c r="M38" s="145">
        <f>ROUND(+H38*G8,0)</f>
        <v>2654579</v>
      </c>
      <c r="N38" s="147">
        <f>+M38/G8</f>
        <v>4.9999991706812373E-2</v>
      </c>
      <c r="O38" s="155"/>
      <c r="P38" s="155"/>
      <c r="Q38" s="157">
        <f>+Q37+G8</f>
        <v>71142728.805970147</v>
      </c>
      <c r="R38" s="151"/>
      <c r="S38" s="152"/>
    </row>
    <row r="39" spans="2:19" s="92" customFormat="1" ht="14.4" thickBot="1">
      <c r="B39" s="158"/>
      <c r="C39" s="554" t="s">
        <v>299</v>
      </c>
      <c r="D39" s="555"/>
      <c r="E39" s="556"/>
      <c r="F39" s="159"/>
      <c r="G39" s="159"/>
      <c r="H39" s="481">
        <f>H36+H37+H38</f>
        <v>0.34</v>
      </c>
      <c r="I39" s="160"/>
      <c r="J39" s="161"/>
      <c r="K39" s="162"/>
      <c r="L39" s="163"/>
      <c r="M39" s="163">
        <f>ROUND(+M38+M37+M36,0)</f>
        <v>17987751</v>
      </c>
      <c r="N39" s="164"/>
      <c r="O39" s="155"/>
      <c r="P39" s="155"/>
      <c r="Q39" s="165">
        <f>ROUND(M39+G8,0)</f>
        <v>71079340</v>
      </c>
      <c r="R39" s="166"/>
      <c r="S39" s="167"/>
    </row>
    <row r="40" spans="2:19" ht="10.5" customHeight="1">
      <c r="B40" s="66"/>
      <c r="F40" s="67"/>
      <c r="G40" s="67"/>
      <c r="H40" s="67"/>
      <c r="I40" s="67"/>
      <c r="J40" s="68"/>
      <c r="K40" s="69"/>
      <c r="M40" s="168"/>
      <c r="N40" s="70"/>
      <c r="O40" s="71"/>
      <c r="P40" s="71"/>
      <c r="R40" s="169"/>
      <c r="S40" s="73"/>
    </row>
    <row r="41" spans="2:19" ht="36" customHeight="1">
      <c r="B41" s="66"/>
      <c r="C41" s="170"/>
      <c r="D41" s="170"/>
      <c r="E41" s="170"/>
      <c r="F41" s="171"/>
      <c r="G41" s="171"/>
      <c r="H41" s="171"/>
      <c r="I41" s="171"/>
      <c r="J41" s="172"/>
      <c r="K41" s="173"/>
      <c r="M41" s="174"/>
      <c r="N41" s="175"/>
      <c r="O41" s="176"/>
      <c r="P41" s="176"/>
    </row>
    <row r="42" spans="2:19" ht="28.5" customHeight="1">
      <c r="B42" s="66"/>
      <c r="C42" s="177" t="s">
        <v>300</v>
      </c>
      <c r="D42" s="544" t="s">
        <v>102</v>
      </c>
      <c r="E42" s="544"/>
      <c r="F42" s="544"/>
      <c r="H42" s="178"/>
      <c r="I42" s="178"/>
      <c r="K42" s="179" t="s">
        <v>301</v>
      </c>
      <c r="L42" s="545" t="s">
        <v>302</v>
      </c>
      <c r="M42" s="545"/>
      <c r="N42" s="180"/>
      <c r="O42" s="178"/>
      <c r="P42" s="178"/>
    </row>
    <row r="43" spans="2:19" ht="16.5" customHeight="1">
      <c r="B43" s="66"/>
      <c r="C43" s="181"/>
      <c r="D43" s="546" t="s">
        <v>306</v>
      </c>
      <c r="E43" s="546"/>
      <c r="F43" s="546"/>
      <c r="H43" s="178"/>
      <c r="I43" s="178"/>
      <c r="K43" s="182"/>
      <c r="L43" s="547" t="s">
        <v>303</v>
      </c>
      <c r="M43" s="547"/>
      <c r="N43" s="180"/>
      <c r="O43" s="178"/>
      <c r="P43" s="178"/>
    </row>
    <row r="44" spans="2:19" ht="6.75" customHeight="1" thickBot="1">
      <c r="B44" s="183"/>
      <c r="C44" s="184"/>
      <c r="D44" s="184"/>
      <c r="E44" s="184"/>
      <c r="F44" s="185"/>
      <c r="G44" s="185"/>
      <c r="H44" s="186"/>
      <c r="I44" s="186"/>
      <c r="J44" s="187"/>
      <c r="K44" s="188"/>
      <c r="L44" s="186"/>
      <c r="M44" s="186"/>
      <c r="N44" s="189"/>
      <c r="O44" s="178"/>
      <c r="P44" s="178"/>
    </row>
    <row r="45" spans="2:19">
      <c r="C45" s="190"/>
      <c r="D45" s="190"/>
      <c r="E45" s="190"/>
      <c r="F45" s="191"/>
      <c r="G45" s="191"/>
      <c r="H45" s="178"/>
      <c r="I45" s="178"/>
      <c r="J45" s="192"/>
      <c r="K45" s="173"/>
      <c r="L45" s="178"/>
      <c r="M45" s="178"/>
      <c r="N45" s="178"/>
      <c r="O45" s="178"/>
      <c r="P45" s="178"/>
    </row>
    <row r="46" spans="2:19">
      <c r="C46" s="193"/>
      <c r="D46" s="193"/>
      <c r="E46" s="193"/>
      <c r="F46" s="194"/>
      <c r="G46" s="194"/>
      <c r="J46" s="195"/>
    </row>
  </sheetData>
  <mergeCells count="44">
    <mergeCell ref="B2:C6"/>
    <mergeCell ref="D2:N2"/>
    <mergeCell ref="D3:N3"/>
    <mergeCell ref="D4:N4"/>
    <mergeCell ref="D5:N5"/>
    <mergeCell ref="D6:N6"/>
    <mergeCell ref="C8:F8"/>
    <mergeCell ref="G8:H8"/>
    <mergeCell ref="C9:F9"/>
    <mergeCell ref="G9:H9"/>
    <mergeCell ref="C10:F10"/>
    <mergeCell ref="G10:H10"/>
    <mergeCell ref="C22:E22"/>
    <mergeCell ref="C12:E12"/>
    <mergeCell ref="C13:E13"/>
    <mergeCell ref="C14:E14"/>
    <mergeCell ref="C15:E15"/>
    <mergeCell ref="C16:E16"/>
    <mergeCell ref="C17:E17"/>
    <mergeCell ref="C18:E18"/>
    <mergeCell ref="C19:E19"/>
    <mergeCell ref="C20:E20"/>
    <mergeCell ref="C21:E21"/>
    <mergeCell ref="C33:E33"/>
    <mergeCell ref="C23:E23"/>
    <mergeCell ref="C24:E24"/>
    <mergeCell ref="C25:E25"/>
    <mergeCell ref="C26:E26"/>
    <mergeCell ref="C27:E27"/>
    <mergeCell ref="C28:E28"/>
    <mergeCell ref="C29:E29"/>
    <mergeCell ref="C30:E30"/>
    <mergeCell ref="C31:E31"/>
    <mergeCell ref="C32:E32"/>
    <mergeCell ref="D42:F42"/>
    <mergeCell ref="L42:M42"/>
    <mergeCell ref="D43:F43"/>
    <mergeCell ref="L43:M43"/>
    <mergeCell ref="C34:E34"/>
    <mergeCell ref="C35:E35"/>
    <mergeCell ref="C36:E36"/>
    <mergeCell ref="C37:E37"/>
    <mergeCell ref="C38:E38"/>
    <mergeCell ref="C39:E39"/>
  </mergeCells>
  <pageMargins left="0.7" right="0.7" top="0.75" bottom="0.75" header="0.3" footer="0.3"/>
  <pageSetup paperSize="9" scale="5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990"/>
  <sheetViews>
    <sheetView showGridLines="0" showWhiteSpace="0" view="pageBreakPreview" topLeftCell="A55" zoomScale="80" zoomScaleNormal="80" zoomScaleSheetLayoutView="80" zoomScalePageLayoutView="70" workbookViewId="0">
      <selection activeCell="P969" sqref="P969"/>
    </sheetView>
  </sheetViews>
  <sheetFormatPr baseColWidth="10" defaultColWidth="11.44140625" defaultRowHeight="13.2"/>
  <cols>
    <col min="1" max="1" width="14.6640625" style="196" customWidth="1"/>
    <col min="2" max="2" width="13" style="196" customWidth="1"/>
    <col min="3" max="3" width="11.44140625" style="196"/>
    <col min="4" max="4" width="11.5546875" style="196" bestFit="1" customWidth="1"/>
    <col min="5" max="8" width="11.44140625" style="196"/>
    <col min="9" max="9" width="11.5546875" style="196" bestFit="1" customWidth="1"/>
    <col min="10" max="10" width="15.109375" style="196" bestFit="1" customWidth="1"/>
    <col min="11" max="12" width="11.5546875" style="196" bestFit="1" customWidth="1"/>
    <col min="13" max="13" width="15.5546875" style="196" bestFit="1" customWidth="1"/>
    <col min="14" max="14" width="11.44140625" style="196"/>
    <col min="15" max="15" width="11.5546875" style="196" bestFit="1" customWidth="1"/>
    <col min="16" max="17" width="11.44140625" style="196"/>
    <col min="18" max="19" width="22.88671875" style="196" bestFit="1" customWidth="1"/>
    <col min="20" max="20" width="17.6640625" style="196" bestFit="1" customWidth="1"/>
    <col min="21" max="16384" width="11.44140625" style="196"/>
  </cols>
  <sheetData>
    <row r="1" spans="1:13" ht="42" customHeight="1">
      <c r="A1" s="774" t="s">
        <v>308</v>
      </c>
      <c r="B1" s="774"/>
      <c r="C1" s="774"/>
      <c r="D1" s="774"/>
      <c r="E1" s="219"/>
      <c r="F1" s="219"/>
      <c r="G1" s="219"/>
      <c r="H1" s="219"/>
      <c r="I1" s="219"/>
      <c r="J1" s="219"/>
      <c r="K1" s="219"/>
      <c r="L1" s="219"/>
      <c r="M1" s="220"/>
    </row>
    <row r="2" spans="1:13" ht="28.5" customHeight="1">
      <c r="A2" s="1" t="s">
        <v>0</v>
      </c>
      <c r="B2" s="367" t="s">
        <v>1</v>
      </c>
      <c r="C2" s="1" t="s">
        <v>2</v>
      </c>
      <c r="D2" s="367">
        <v>2</v>
      </c>
      <c r="M2" s="222"/>
    </row>
    <row r="3" spans="1:13" ht="15">
      <c r="A3" s="725" t="s">
        <v>28</v>
      </c>
      <c r="B3" s="725"/>
      <c r="C3" s="725"/>
      <c r="D3" s="725"/>
      <c r="E3" s="657"/>
      <c r="F3" s="657"/>
      <c r="G3" s="657"/>
      <c r="H3" s="657"/>
      <c r="I3" s="657"/>
      <c r="J3" s="657"/>
      <c r="K3" s="657"/>
      <c r="L3" s="657"/>
      <c r="M3" s="657"/>
    </row>
    <row r="4" spans="1:13" ht="13.8" thickBot="1"/>
    <row r="5" spans="1:13" ht="12.75" customHeight="1">
      <c r="A5" s="658"/>
      <c r="B5" s="660"/>
      <c r="C5" s="661"/>
      <c r="D5" s="661"/>
      <c r="E5" s="661"/>
      <c r="F5" s="661"/>
      <c r="G5" s="661"/>
      <c r="H5" s="661"/>
      <c r="I5" s="662"/>
      <c r="J5" s="663"/>
      <c r="K5" s="664"/>
      <c r="L5" s="664"/>
      <c r="M5" s="665"/>
    </row>
    <row r="6" spans="1:13" ht="12.75" customHeight="1">
      <c r="A6" s="659"/>
      <c r="B6" s="669" t="s">
        <v>89</v>
      </c>
      <c r="C6" s="670"/>
      <c r="D6" s="670"/>
      <c r="E6" s="670"/>
      <c r="F6" s="670"/>
      <c r="G6" s="670"/>
      <c r="H6" s="670"/>
      <c r="I6" s="671"/>
      <c r="J6" s="666"/>
      <c r="K6" s="667"/>
      <c r="L6" s="667"/>
      <c r="M6" s="668"/>
    </row>
    <row r="7" spans="1:13">
      <c r="A7" s="659"/>
      <c r="B7" s="672"/>
      <c r="C7" s="673"/>
      <c r="D7" s="673"/>
      <c r="E7" s="673"/>
      <c r="F7" s="673"/>
      <c r="G7" s="673"/>
      <c r="H7" s="673"/>
      <c r="I7" s="674"/>
      <c r="J7" s="675" t="s">
        <v>29</v>
      </c>
      <c r="K7" s="677"/>
      <c r="L7" s="678"/>
      <c r="M7" s="679"/>
    </row>
    <row r="8" spans="1:13" ht="12.75" customHeight="1">
      <c r="A8" s="659"/>
      <c r="B8" s="669" t="s">
        <v>30</v>
      </c>
      <c r="C8" s="670"/>
      <c r="D8" s="670"/>
      <c r="E8" s="670"/>
      <c r="F8" s="670"/>
      <c r="G8" s="670"/>
      <c r="H8" s="670"/>
      <c r="I8" s="671"/>
      <c r="J8" s="676"/>
      <c r="K8" s="680"/>
      <c r="L8" s="681"/>
      <c r="M8" s="682"/>
    </row>
    <row r="9" spans="1:13" ht="12.75" customHeight="1">
      <c r="A9" s="659"/>
      <c r="B9" s="683"/>
      <c r="C9" s="684"/>
      <c r="D9" s="684"/>
      <c r="E9" s="684"/>
      <c r="F9" s="684"/>
      <c r="G9" s="684"/>
      <c r="H9" s="684"/>
      <c r="I9" s="685"/>
      <c r="J9" s="675" t="s">
        <v>31</v>
      </c>
      <c r="K9" s="675">
        <v>1</v>
      </c>
      <c r="L9" s="675" t="s">
        <v>32</v>
      </c>
      <c r="M9" s="687">
        <v>1</v>
      </c>
    </row>
    <row r="10" spans="1:13" ht="12.75" customHeight="1">
      <c r="A10" s="659"/>
      <c r="B10" s="683"/>
      <c r="C10" s="684"/>
      <c r="D10" s="684"/>
      <c r="E10" s="684"/>
      <c r="F10" s="684"/>
      <c r="G10" s="684"/>
      <c r="H10" s="684"/>
      <c r="I10" s="685"/>
      <c r="J10" s="686"/>
      <c r="K10" s="686"/>
      <c r="L10" s="686"/>
      <c r="M10" s="688"/>
    </row>
    <row r="11" spans="1:13" ht="12.75" customHeight="1">
      <c r="A11" s="659"/>
      <c r="B11" s="669" t="s">
        <v>33</v>
      </c>
      <c r="C11" s="670"/>
      <c r="D11" s="670"/>
      <c r="E11" s="670"/>
      <c r="F11" s="670"/>
      <c r="G11" s="670"/>
      <c r="H11" s="670"/>
      <c r="I11" s="671"/>
      <c r="J11" s="686"/>
      <c r="K11" s="686"/>
      <c r="L11" s="686"/>
      <c r="M11" s="688"/>
    </row>
    <row r="12" spans="1:13" ht="13.8" thickBot="1">
      <c r="A12" s="198"/>
      <c r="B12" s="199"/>
      <c r="C12" s="199"/>
      <c r="D12" s="199"/>
      <c r="E12" s="199"/>
      <c r="F12" s="199"/>
      <c r="G12" s="199"/>
      <c r="H12" s="199"/>
      <c r="I12" s="199"/>
      <c r="J12" s="199"/>
      <c r="K12" s="200"/>
      <c r="L12" s="200"/>
      <c r="M12" s="201"/>
    </row>
    <row r="13" spans="1:13">
      <c r="A13" s="202"/>
      <c r="B13" s="203"/>
      <c r="C13" s="203"/>
      <c r="D13" s="203"/>
      <c r="E13" s="203"/>
      <c r="F13" s="203"/>
      <c r="G13" s="203"/>
      <c r="H13" s="203"/>
      <c r="I13" s="203"/>
      <c r="J13" s="204" t="s">
        <v>34</v>
      </c>
      <c r="K13" s="205" t="s">
        <v>35</v>
      </c>
      <c r="L13" s="205" t="s">
        <v>36</v>
      </c>
      <c r="M13" s="206" t="s">
        <v>37</v>
      </c>
    </row>
    <row r="14" spans="1:13">
      <c r="A14" s="207"/>
      <c r="B14" s="197"/>
      <c r="C14" s="197"/>
      <c r="D14" s="197"/>
      <c r="E14" s="197"/>
      <c r="F14" s="197"/>
      <c r="G14" s="197"/>
      <c r="H14" s="197"/>
      <c r="I14" s="197"/>
      <c r="J14" s="208"/>
      <c r="K14" s="209"/>
      <c r="L14" s="209">
        <v>8</v>
      </c>
      <c r="M14" s="210">
        <v>2026</v>
      </c>
    </row>
    <row r="15" spans="1:13" ht="18" customHeight="1">
      <c r="A15" s="703" t="s">
        <v>38</v>
      </c>
      <c r="B15" s="704"/>
      <c r="C15" s="704"/>
      <c r="D15" s="704"/>
      <c r="E15" s="197"/>
      <c r="F15" s="197"/>
      <c r="G15" s="197" t="s">
        <v>39</v>
      </c>
      <c r="I15" s="197"/>
      <c r="J15" s="208"/>
      <c r="M15" s="211"/>
    </row>
    <row r="16" spans="1:13" ht="13.8">
      <c r="A16" s="212"/>
      <c r="B16" s="213"/>
      <c r="C16" s="213"/>
      <c r="D16" s="213"/>
      <c r="E16" s="213"/>
      <c r="F16" s="213"/>
      <c r="G16" s="213"/>
      <c r="H16" s="213"/>
      <c r="I16" s="213"/>
      <c r="J16" s="213"/>
      <c r="K16" s="213"/>
      <c r="L16" s="213"/>
      <c r="M16" s="214"/>
    </row>
    <row r="17" spans="1:13" ht="13.8" thickBot="1">
      <c r="A17" s="215"/>
      <c r="B17" s="216"/>
      <c r="C17" s="216"/>
      <c r="D17" s="216"/>
      <c r="E17" s="216"/>
      <c r="F17" s="216"/>
      <c r="G17" s="216"/>
      <c r="H17" s="216"/>
      <c r="I17" s="216"/>
      <c r="J17" s="216"/>
      <c r="K17" s="216"/>
      <c r="L17" s="216"/>
      <c r="M17" s="217"/>
    </row>
    <row r="18" spans="1:13" ht="13.8" thickBot="1">
      <c r="A18" s="218"/>
      <c r="B18" s="219"/>
      <c r="C18" s="219"/>
      <c r="D18" s="219"/>
      <c r="E18" s="219"/>
      <c r="F18" s="219"/>
      <c r="I18" s="219"/>
      <c r="J18" s="219"/>
      <c r="K18" s="219"/>
      <c r="L18" s="219"/>
      <c r="M18" s="220"/>
    </row>
    <row r="19" spans="1:13">
      <c r="A19" s="728" t="s">
        <v>40</v>
      </c>
      <c r="B19" s="729"/>
      <c r="C19" s="729"/>
      <c r="D19" s="729"/>
      <c r="E19" s="729"/>
      <c r="F19" s="729"/>
      <c r="G19" s="729"/>
      <c r="H19" s="729"/>
      <c r="I19" s="729"/>
      <c r="J19" s="729"/>
      <c r="K19" s="729"/>
      <c r="L19" s="729"/>
      <c r="M19" s="730"/>
    </row>
    <row r="20" spans="1:13" ht="13.8" thickBot="1">
      <c r="A20" s="221"/>
      <c r="M20" s="222"/>
    </row>
    <row r="21" spans="1:13">
      <c r="A21" s="223" t="s">
        <v>41</v>
      </c>
      <c r="B21" s="734" t="s">
        <v>42</v>
      </c>
      <c r="C21" s="735"/>
      <c r="D21" s="735"/>
      <c r="E21" s="735"/>
      <c r="F21" s="735"/>
      <c r="G21" s="735"/>
      <c r="H21" s="735"/>
      <c r="I21" s="735"/>
      <c r="J21" s="736"/>
      <c r="K21" s="726" t="s">
        <v>43</v>
      </c>
      <c r="L21" s="727"/>
      <c r="M21" s="223" t="s">
        <v>12</v>
      </c>
    </row>
    <row r="22" spans="1:13" ht="13.8" thickBot="1">
      <c r="A22" s="224">
        <f>+'PRESUPUESTO OFICIAL'!B12</f>
        <v>1.1000000000000001</v>
      </c>
      <c r="B22" s="717" t="str">
        <f>+'PRESUPUESTO OFICIAL'!E12</f>
        <v>Demolicion andenes, sardineles y cunetas (Incluye:
Retiro)</v>
      </c>
      <c r="C22" s="718"/>
      <c r="D22" s="718"/>
      <c r="E22" s="718"/>
      <c r="F22" s="718"/>
      <c r="G22" s="718"/>
      <c r="H22" s="718"/>
      <c r="I22" s="718"/>
      <c r="J22" s="712"/>
      <c r="K22" s="711" t="str">
        <f>+'PRESUPUESTO OFICIAL'!F12</f>
        <v>M3</v>
      </c>
      <c r="L22" s="712"/>
      <c r="M22" s="225"/>
    </row>
    <row r="23" spans="1:13">
      <c r="A23" s="640" t="s">
        <v>44</v>
      </c>
      <c r="B23" s="641"/>
      <c r="C23" s="641"/>
      <c r="D23" s="641"/>
      <c r="E23" s="641"/>
      <c r="F23" s="641"/>
      <c r="G23" s="641"/>
      <c r="H23" s="641"/>
      <c r="I23" s="641"/>
      <c r="J23" s="641"/>
      <c r="K23" s="641"/>
      <c r="L23" s="641"/>
      <c r="M23" s="642"/>
    </row>
    <row r="24" spans="1:13">
      <c r="A24" s="643"/>
      <c r="B24" s="644"/>
      <c r="C24" s="644"/>
      <c r="D24" s="644"/>
      <c r="E24" s="644"/>
      <c r="F24" s="644"/>
      <c r="G24" s="644"/>
      <c r="H24" s="644"/>
      <c r="I24" s="644"/>
      <c r="J24" s="644"/>
      <c r="K24" s="644"/>
      <c r="L24" s="644"/>
      <c r="M24" s="645"/>
    </row>
    <row r="25" spans="1:13" ht="13.8" thickBot="1">
      <c r="A25" s="646"/>
      <c r="B25" s="647"/>
      <c r="C25" s="647"/>
      <c r="D25" s="647"/>
      <c r="E25" s="647"/>
      <c r="F25" s="647"/>
      <c r="G25" s="647"/>
      <c r="H25" s="647"/>
      <c r="I25" s="647"/>
      <c r="J25" s="647"/>
      <c r="K25" s="647"/>
      <c r="L25" s="647"/>
      <c r="M25" s="648"/>
    </row>
    <row r="26" spans="1:13">
      <c r="A26" s="649" t="s">
        <v>42</v>
      </c>
      <c r="B26" s="713"/>
      <c r="C26" s="713"/>
      <c r="D26" s="713"/>
      <c r="E26" s="714"/>
      <c r="F26" s="697" t="s">
        <v>45</v>
      </c>
      <c r="G26" s="713"/>
      <c r="H26" s="715" t="s">
        <v>46</v>
      </c>
      <c r="I26" s="716"/>
      <c r="J26" s="227" t="s">
        <v>47</v>
      </c>
      <c r="K26" s="697" t="s">
        <v>48</v>
      </c>
      <c r="L26" s="698"/>
      <c r="M26" s="228" t="s">
        <v>49</v>
      </c>
    </row>
    <row r="27" spans="1:13">
      <c r="A27" s="653" t="s">
        <v>103</v>
      </c>
      <c r="B27" s="654"/>
      <c r="C27" s="654"/>
      <c r="D27" s="654"/>
      <c r="E27" s="699"/>
      <c r="F27" s="731"/>
      <c r="G27" s="699"/>
      <c r="H27" s="719" t="s">
        <v>125</v>
      </c>
      <c r="I27" s="702"/>
      <c r="J27" s="232">
        <v>4108</v>
      </c>
      <c r="K27" s="732">
        <v>1.5</v>
      </c>
      <c r="L27" s="733"/>
      <c r="M27" s="411">
        <f>J27*K27</f>
        <v>6162</v>
      </c>
    </row>
    <row r="28" spans="1:13">
      <c r="A28" s="720" t="s">
        <v>104</v>
      </c>
      <c r="B28" s="721"/>
      <c r="C28" s="721"/>
      <c r="D28" s="721"/>
      <c r="E28" s="722"/>
      <c r="F28" s="236"/>
      <c r="G28" s="237"/>
      <c r="H28" s="719" t="s">
        <v>125</v>
      </c>
      <c r="I28" s="702"/>
      <c r="J28" s="232">
        <v>91950</v>
      </c>
      <c r="K28" s="732">
        <v>1.5</v>
      </c>
      <c r="L28" s="733"/>
      <c r="M28" s="411">
        <f>J28*K28</f>
        <v>137925</v>
      </c>
    </row>
    <row r="29" spans="1:13" ht="13.8" thickBot="1">
      <c r="A29" s="606" t="s">
        <v>105</v>
      </c>
      <c r="B29" s="607"/>
      <c r="C29" s="607"/>
      <c r="D29" s="607"/>
      <c r="E29" s="631"/>
      <c r="F29" s="632"/>
      <c r="G29" s="631"/>
      <c r="H29" s="719" t="s">
        <v>125</v>
      </c>
      <c r="I29" s="702"/>
      <c r="J29" s="232">
        <v>99170</v>
      </c>
      <c r="K29" s="723">
        <v>0.11360000000000001</v>
      </c>
      <c r="L29" s="724"/>
      <c r="M29" s="411">
        <f>J29*K29</f>
        <v>11265.712000000001</v>
      </c>
    </row>
    <row r="30" spans="1:13" ht="13.8" thickBot="1">
      <c r="A30" s="603" t="s">
        <v>50</v>
      </c>
      <c r="B30" s="604"/>
      <c r="C30" s="604"/>
      <c r="D30" s="604"/>
      <c r="E30" s="604"/>
      <c r="F30" s="604"/>
      <c r="G30" s="604"/>
      <c r="H30" s="604"/>
      <c r="I30" s="604"/>
      <c r="J30" s="604"/>
      <c r="K30" s="604"/>
      <c r="L30" s="605"/>
      <c r="M30" s="412">
        <f>SUM(M27:M29)</f>
        <v>155352.712</v>
      </c>
    </row>
    <row r="31" spans="1:13" ht="13.5" customHeight="1">
      <c r="A31" s="640" t="s">
        <v>51</v>
      </c>
      <c r="B31" s="641"/>
      <c r="C31" s="641"/>
      <c r="D31" s="641"/>
      <c r="E31" s="641"/>
      <c r="F31" s="641"/>
      <c r="G31" s="641"/>
      <c r="H31" s="641"/>
      <c r="I31" s="641"/>
      <c r="J31" s="641"/>
      <c r="K31" s="641"/>
      <c r="L31" s="641"/>
      <c r="M31" s="642"/>
    </row>
    <row r="32" spans="1:13">
      <c r="A32" s="643"/>
      <c r="B32" s="644"/>
      <c r="C32" s="644"/>
      <c r="D32" s="644"/>
      <c r="E32" s="644"/>
      <c r="F32" s="644"/>
      <c r="G32" s="644"/>
      <c r="H32" s="644"/>
      <c r="I32" s="644"/>
      <c r="J32" s="644"/>
      <c r="K32" s="644"/>
      <c r="L32" s="644"/>
      <c r="M32" s="645"/>
    </row>
    <row r="33" spans="1:13" ht="13.8" thickBot="1">
      <c r="A33" s="646"/>
      <c r="B33" s="647"/>
      <c r="C33" s="647"/>
      <c r="D33" s="647"/>
      <c r="E33" s="647"/>
      <c r="F33" s="647"/>
      <c r="G33" s="647"/>
      <c r="H33" s="647"/>
      <c r="I33" s="647"/>
      <c r="J33" s="647"/>
      <c r="K33" s="647"/>
      <c r="L33" s="647"/>
      <c r="M33" s="648"/>
    </row>
    <row r="34" spans="1:13">
      <c r="A34" s="649" t="s">
        <v>42</v>
      </c>
      <c r="B34" s="650"/>
      <c r="C34" s="650"/>
      <c r="D34" s="650"/>
      <c r="E34" s="650"/>
      <c r="F34" s="650"/>
      <c r="G34" s="650"/>
      <c r="H34" s="698"/>
      <c r="I34" s="226" t="s">
        <v>43</v>
      </c>
      <c r="J34" s="227" t="s">
        <v>12</v>
      </c>
      <c r="K34" s="697" t="s">
        <v>52</v>
      </c>
      <c r="L34" s="698"/>
      <c r="M34" s="228" t="s">
        <v>49</v>
      </c>
    </row>
    <row r="35" spans="1:13">
      <c r="A35" s="653"/>
      <c r="B35" s="654"/>
      <c r="C35" s="654"/>
      <c r="D35" s="654"/>
      <c r="E35" s="654"/>
      <c r="F35" s="654"/>
      <c r="G35" s="654"/>
      <c r="H35" s="699"/>
      <c r="I35" s="241"/>
      <c r="J35" s="242"/>
      <c r="K35" s="709"/>
      <c r="L35" s="710"/>
      <c r="M35" s="233">
        <f>J35*K35</f>
        <v>0</v>
      </c>
    </row>
    <row r="36" spans="1:13" ht="13.8" thickBot="1">
      <c r="A36" s="606"/>
      <c r="B36" s="607"/>
      <c r="C36" s="607"/>
      <c r="D36" s="607"/>
      <c r="E36" s="607"/>
      <c r="F36" s="607"/>
      <c r="G36" s="607"/>
      <c r="H36" s="631"/>
      <c r="I36" s="243"/>
      <c r="J36" s="244"/>
      <c r="K36" s="655"/>
      <c r="L36" s="656"/>
      <c r="M36" s="233">
        <f>J36*K36</f>
        <v>0</v>
      </c>
    </row>
    <row r="37" spans="1:13" ht="13.8" thickBot="1">
      <c r="A37" s="603" t="s">
        <v>50</v>
      </c>
      <c r="B37" s="604"/>
      <c r="C37" s="604"/>
      <c r="D37" s="604"/>
      <c r="E37" s="604"/>
      <c r="F37" s="604"/>
      <c r="G37" s="604"/>
      <c r="H37" s="604"/>
      <c r="I37" s="604"/>
      <c r="J37" s="604"/>
      <c r="K37" s="604"/>
      <c r="L37" s="605"/>
      <c r="M37" s="245">
        <f>SUM(M35:M36)</f>
        <v>0</v>
      </c>
    </row>
    <row r="38" spans="1:13">
      <c r="A38" s="640" t="s">
        <v>53</v>
      </c>
      <c r="B38" s="641"/>
      <c r="C38" s="641"/>
      <c r="D38" s="641"/>
      <c r="E38" s="641"/>
      <c r="F38" s="641"/>
      <c r="G38" s="641"/>
      <c r="H38" s="641"/>
      <c r="I38" s="641"/>
      <c r="J38" s="641"/>
      <c r="K38" s="641"/>
      <c r="L38" s="641"/>
      <c r="M38" s="642"/>
    </row>
    <row r="39" spans="1:13">
      <c r="A39" s="643"/>
      <c r="B39" s="644"/>
      <c r="C39" s="644"/>
      <c r="D39" s="644"/>
      <c r="E39" s="644"/>
      <c r="F39" s="644"/>
      <c r="G39" s="644"/>
      <c r="H39" s="644"/>
      <c r="I39" s="644"/>
      <c r="J39" s="644"/>
      <c r="K39" s="644"/>
      <c r="L39" s="644"/>
      <c r="M39" s="645"/>
    </row>
    <row r="40" spans="1:13" ht="13.8" thickBot="1">
      <c r="A40" s="646"/>
      <c r="B40" s="647"/>
      <c r="C40" s="647"/>
      <c r="D40" s="647"/>
      <c r="E40" s="647"/>
      <c r="F40" s="647"/>
      <c r="G40" s="647"/>
      <c r="H40" s="647"/>
      <c r="I40" s="647"/>
      <c r="J40" s="647"/>
      <c r="K40" s="647"/>
      <c r="L40" s="647"/>
      <c r="M40" s="648"/>
    </row>
    <row r="41" spans="1:13">
      <c r="A41" s="649" t="s">
        <v>54</v>
      </c>
      <c r="B41" s="650"/>
      <c r="C41" s="650"/>
      <c r="D41" s="650"/>
      <c r="E41" s="650"/>
      <c r="F41" s="650"/>
      <c r="G41" s="650"/>
      <c r="H41" s="227" t="s">
        <v>55</v>
      </c>
      <c r="I41" s="240" t="s">
        <v>56</v>
      </c>
      <c r="J41" s="246" t="s">
        <v>304</v>
      </c>
      <c r="K41" s="697" t="s">
        <v>57</v>
      </c>
      <c r="L41" s="698"/>
      <c r="M41" s="228" t="s">
        <v>49</v>
      </c>
    </row>
    <row r="42" spans="1:13">
      <c r="A42" s="653"/>
      <c r="B42" s="654"/>
      <c r="C42" s="654"/>
      <c r="D42" s="654"/>
      <c r="E42" s="654"/>
      <c r="F42" s="654"/>
      <c r="G42" s="654"/>
      <c r="H42" s="247"/>
      <c r="I42" s="248"/>
      <c r="J42" s="247"/>
      <c r="K42" s="596"/>
      <c r="L42" s="597"/>
      <c r="M42" s="301">
        <f>I42*K42</f>
        <v>0</v>
      </c>
    </row>
    <row r="43" spans="1:13" ht="13.8" thickBot="1">
      <c r="A43" s="606"/>
      <c r="B43" s="607"/>
      <c r="C43" s="607"/>
      <c r="D43" s="607"/>
      <c r="E43" s="607"/>
      <c r="F43" s="607"/>
      <c r="G43" s="607"/>
      <c r="H43" s="249"/>
      <c r="I43" s="250"/>
      <c r="J43" s="249"/>
      <c r="K43" s="655"/>
      <c r="L43" s="656"/>
      <c r="M43" s="301">
        <f>I43*K43</f>
        <v>0</v>
      </c>
    </row>
    <row r="44" spans="1:13" ht="13.8" thickBot="1">
      <c r="A44" s="603" t="s">
        <v>50</v>
      </c>
      <c r="B44" s="604"/>
      <c r="C44" s="604"/>
      <c r="D44" s="604"/>
      <c r="E44" s="604"/>
      <c r="F44" s="604"/>
      <c r="G44" s="604"/>
      <c r="H44" s="604"/>
      <c r="I44" s="604"/>
      <c r="J44" s="604"/>
      <c r="K44" s="604"/>
      <c r="L44" s="605"/>
      <c r="M44" s="239">
        <f>SUM(M42:M43)</f>
        <v>0</v>
      </c>
    </row>
    <row r="45" spans="1:13">
      <c r="A45" s="640" t="s">
        <v>58</v>
      </c>
      <c r="B45" s="641"/>
      <c r="C45" s="641"/>
      <c r="D45" s="641"/>
      <c r="E45" s="641"/>
      <c r="F45" s="641"/>
      <c r="G45" s="641"/>
      <c r="H45" s="641"/>
      <c r="I45" s="641"/>
      <c r="J45" s="641"/>
      <c r="K45" s="641"/>
      <c r="L45" s="641"/>
      <c r="M45" s="642"/>
    </row>
    <row r="46" spans="1:13">
      <c r="A46" s="643"/>
      <c r="B46" s="644"/>
      <c r="C46" s="644"/>
      <c r="D46" s="644"/>
      <c r="E46" s="644"/>
      <c r="F46" s="644"/>
      <c r="G46" s="644"/>
      <c r="H46" s="644"/>
      <c r="I46" s="644"/>
      <c r="J46" s="644"/>
      <c r="K46" s="644"/>
      <c r="L46" s="644"/>
      <c r="M46" s="645"/>
    </row>
    <row r="47" spans="1:13" ht="13.8" thickBot="1">
      <c r="A47" s="646"/>
      <c r="B47" s="647"/>
      <c r="C47" s="647"/>
      <c r="D47" s="647"/>
      <c r="E47" s="647"/>
      <c r="F47" s="647"/>
      <c r="G47" s="647"/>
      <c r="H47" s="647"/>
      <c r="I47" s="647"/>
      <c r="J47" s="647"/>
      <c r="K47" s="647"/>
      <c r="L47" s="647"/>
      <c r="M47" s="648"/>
    </row>
    <row r="48" spans="1:13">
      <c r="A48" s="649" t="s">
        <v>59</v>
      </c>
      <c r="B48" s="650"/>
      <c r="C48" s="650"/>
      <c r="D48" s="650"/>
      <c r="E48" s="650"/>
      <c r="F48" s="650"/>
      <c r="G48" s="650"/>
      <c r="H48" s="227" t="s">
        <v>60</v>
      </c>
      <c r="I48" s="251" t="s">
        <v>61</v>
      </c>
      <c r="J48" s="252" t="s">
        <v>62</v>
      </c>
      <c r="K48" s="651" t="s">
        <v>48</v>
      </c>
      <c r="L48" s="652"/>
      <c r="M48" s="254" t="s">
        <v>49</v>
      </c>
    </row>
    <row r="49" spans="1:13">
      <c r="A49" s="619" t="s">
        <v>106</v>
      </c>
      <c r="B49" s="620"/>
      <c r="C49" s="620"/>
      <c r="D49" s="620"/>
      <c r="E49" s="620"/>
      <c r="F49" s="620"/>
      <c r="G49" s="702"/>
      <c r="H49" s="255" t="s">
        <v>125</v>
      </c>
      <c r="I49" s="256"/>
      <c r="J49" s="257">
        <v>41075</v>
      </c>
      <c r="K49" s="598">
        <v>1.5</v>
      </c>
      <c r="L49" s="599"/>
      <c r="M49" s="413">
        <f>J49*K49</f>
        <v>61612.5</v>
      </c>
    </row>
    <row r="50" spans="1:13">
      <c r="A50" s="619"/>
      <c r="B50" s="620"/>
      <c r="C50" s="620"/>
      <c r="D50" s="620"/>
      <c r="E50" s="620"/>
      <c r="F50" s="620"/>
      <c r="G50" s="702"/>
      <c r="H50" s="255"/>
      <c r="I50" s="256"/>
      <c r="J50" s="259"/>
      <c r="K50" s="598"/>
      <c r="L50" s="599"/>
      <c r="M50" s="413">
        <f>J50*K50</f>
        <v>0</v>
      </c>
    </row>
    <row r="51" spans="1:13">
      <c r="A51" s="619"/>
      <c r="B51" s="620"/>
      <c r="C51" s="620"/>
      <c r="D51" s="620"/>
      <c r="E51" s="620"/>
      <c r="F51" s="620"/>
      <c r="G51" s="702"/>
      <c r="H51" s="255"/>
      <c r="I51" s="256"/>
      <c r="J51" s="259"/>
      <c r="K51" s="596"/>
      <c r="L51" s="597"/>
      <c r="M51" s="413">
        <f>J51*K51</f>
        <v>0</v>
      </c>
    </row>
    <row r="52" spans="1:13" ht="13.8" thickBot="1">
      <c r="A52" s="606"/>
      <c r="B52" s="607"/>
      <c r="C52" s="607"/>
      <c r="D52" s="607"/>
      <c r="E52" s="607"/>
      <c r="F52" s="607"/>
      <c r="G52" s="607"/>
      <c r="H52" s="249"/>
      <c r="I52" s="250"/>
      <c r="J52" s="249"/>
      <c r="K52" s="655"/>
      <c r="L52" s="656"/>
      <c r="M52" s="413">
        <f>J52*K52</f>
        <v>0</v>
      </c>
    </row>
    <row r="53" spans="1:13" ht="13.8" thickBot="1">
      <c r="A53" s="603" t="s">
        <v>50</v>
      </c>
      <c r="B53" s="604"/>
      <c r="C53" s="604"/>
      <c r="D53" s="604"/>
      <c r="E53" s="604"/>
      <c r="F53" s="604"/>
      <c r="G53" s="604"/>
      <c r="H53" s="604"/>
      <c r="I53" s="604"/>
      <c r="J53" s="604"/>
      <c r="K53" s="604"/>
      <c r="L53" s="605"/>
      <c r="M53" s="412">
        <f>SUM(M49:M52)</f>
        <v>61612.5</v>
      </c>
    </row>
    <row r="54" spans="1:13" ht="13.8" thickBot="1">
      <c r="A54" s="221"/>
      <c r="M54" s="222"/>
    </row>
    <row r="55" spans="1:13" ht="13.8" thickBot="1">
      <c r="A55" s="637" t="s">
        <v>63</v>
      </c>
      <c r="B55" s="638"/>
      <c r="C55" s="638"/>
      <c r="D55" s="638"/>
      <c r="E55" s="638"/>
      <c r="F55" s="638"/>
      <c r="G55" s="638"/>
      <c r="H55" s="638"/>
      <c r="I55" s="638"/>
      <c r="J55" s="638"/>
      <c r="K55" s="638"/>
      <c r="L55" s="639"/>
      <c r="M55" s="260">
        <f>ROUND(M30+M37+M44+M53,0)</f>
        <v>216965</v>
      </c>
    </row>
    <row r="56" spans="1:13">
      <c r="A56" s="640" t="s">
        <v>64</v>
      </c>
      <c r="B56" s="641"/>
      <c r="C56" s="641"/>
      <c r="D56" s="641"/>
      <c r="E56" s="641"/>
      <c r="F56" s="641"/>
      <c r="G56" s="641"/>
      <c r="H56" s="641"/>
      <c r="I56" s="641"/>
      <c r="J56" s="641"/>
      <c r="K56" s="641"/>
      <c r="L56" s="641"/>
      <c r="M56" s="642"/>
    </row>
    <row r="57" spans="1:13">
      <c r="A57" s="643"/>
      <c r="B57" s="644"/>
      <c r="C57" s="644"/>
      <c r="D57" s="644"/>
      <c r="E57" s="644"/>
      <c r="F57" s="644"/>
      <c r="G57" s="644"/>
      <c r="H57" s="644"/>
      <c r="I57" s="644"/>
      <c r="J57" s="644"/>
      <c r="K57" s="644"/>
      <c r="L57" s="644"/>
      <c r="M57" s="645"/>
    </row>
    <row r="58" spans="1:13" ht="13.8" thickBot="1">
      <c r="A58" s="646"/>
      <c r="B58" s="647"/>
      <c r="C58" s="647"/>
      <c r="D58" s="647"/>
      <c r="E58" s="647"/>
      <c r="F58" s="647"/>
      <c r="G58" s="647"/>
      <c r="H58" s="647"/>
      <c r="I58" s="647"/>
      <c r="J58" s="647"/>
      <c r="K58" s="647"/>
      <c r="L58" s="647"/>
      <c r="M58" s="648"/>
    </row>
    <row r="59" spans="1:13">
      <c r="A59" s="649" t="s">
        <v>65</v>
      </c>
      <c r="B59" s="650"/>
      <c r="C59" s="650"/>
      <c r="D59" s="650"/>
      <c r="E59" s="650"/>
      <c r="F59" s="650"/>
      <c r="G59" s="650"/>
      <c r="H59" s="240"/>
      <c r="I59" s="253"/>
      <c r="J59" s="252" t="s">
        <v>66</v>
      </c>
      <c r="K59" s="651" t="s">
        <v>67</v>
      </c>
      <c r="L59" s="652"/>
      <c r="M59" s="254"/>
    </row>
    <row r="60" spans="1:13">
      <c r="A60" s="653" t="s">
        <v>20</v>
      </c>
      <c r="B60" s="654"/>
      <c r="C60" s="654"/>
      <c r="D60" s="654"/>
      <c r="E60" s="654"/>
      <c r="F60" s="654"/>
      <c r="G60" s="654"/>
      <c r="H60" s="261"/>
      <c r="I60" s="262"/>
      <c r="J60" s="263">
        <v>0.28000000000000003</v>
      </c>
      <c r="K60" s="705">
        <f>+M55</f>
        <v>216965</v>
      </c>
      <c r="L60" s="706"/>
      <c r="M60" s="411">
        <f>J60*K60</f>
        <v>60750.200000000004</v>
      </c>
    </row>
    <row r="61" spans="1:13">
      <c r="A61" s="265" t="s">
        <v>68</v>
      </c>
      <c r="B61" s="243"/>
      <c r="C61" s="243"/>
      <c r="D61" s="243"/>
      <c r="E61" s="243"/>
      <c r="F61" s="243"/>
      <c r="G61" s="243"/>
      <c r="H61" s="261"/>
      <c r="I61" s="262"/>
      <c r="J61" s="263">
        <v>0.01</v>
      </c>
      <c r="K61" s="705">
        <f>+M55</f>
        <v>216965</v>
      </c>
      <c r="L61" s="706"/>
      <c r="M61" s="411">
        <f>J61*K61</f>
        <v>2169.65</v>
      </c>
    </row>
    <row r="62" spans="1:13" ht="13.8" thickBot="1">
      <c r="A62" s="215" t="s">
        <v>69</v>
      </c>
      <c r="B62" s="216"/>
      <c r="C62" s="216"/>
      <c r="D62" s="216"/>
      <c r="E62" s="216"/>
      <c r="F62" s="216"/>
      <c r="G62" s="216"/>
      <c r="H62" s="266"/>
      <c r="I62" s="267"/>
      <c r="J62" s="263">
        <v>0.05</v>
      </c>
      <c r="K62" s="707">
        <f>+M55</f>
        <v>216965</v>
      </c>
      <c r="L62" s="708"/>
      <c r="M62" s="411">
        <f>J62*K62</f>
        <v>10848.25</v>
      </c>
    </row>
    <row r="63" spans="1:13" ht="13.8" thickBot="1">
      <c r="A63" s="603" t="s">
        <v>50</v>
      </c>
      <c r="B63" s="604"/>
      <c r="C63" s="604"/>
      <c r="D63" s="604"/>
      <c r="E63" s="604"/>
      <c r="F63" s="604"/>
      <c r="G63" s="604"/>
      <c r="H63" s="604"/>
      <c r="I63" s="604"/>
      <c r="J63" s="604"/>
      <c r="K63" s="604"/>
      <c r="L63" s="605"/>
      <c r="M63" s="268">
        <f>ROUND(SUM(M60:M62),0)</f>
        <v>73768</v>
      </c>
    </row>
    <row r="64" spans="1:13" ht="13.8" thickBot="1">
      <c r="A64" s="221"/>
      <c r="M64" s="222"/>
    </row>
    <row r="65" spans="1:13" ht="13.8" thickBot="1">
      <c r="A65" s="637" t="s">
        <v>70</v>
      </c>
      <c r="B65" s="638"/>
      <c r="C65" s="638"/>
      <c r="D65" s="638"/>
      <c r="E65" s="638"/>
      <c r="F65" s="638"/>
      <c r="G65" s="638"/>
      <c r="H65" s="638"/>
      <c r="I65" s="638"/>
      <c r="J65" s="638"/>
      <c r="K65" s="638"/>
      <c r="L65" s="639"/>
      <c r="M65" s="269">
        <f>M55+M63</f>
        <v>290733</v>
      </c>
    </row>
    <row r="66" spans="1:13">
      <c r="A66" s="218"/>
      <c r="B66" s="219"/>
      <c r="C66" s="219"/>
      <c r="D66" s="219"/>
      <c r="E66" s="219"/>
      <c r="F66" s="219"/>
      <c r="G66" s="219"/>
      <c r="H66" s="219"/>
      <c r="I66" s="219"/>
      <c r="J66" s="219"/>
      <c r="K66" s="219"/>
      <c r="L66" s="219"/>
      <c r="M66" s="220"/>
    </row>
    <row r="67" spans="1:13">
      <c r="A67" s="221"/>
      <c r="M67" s="222"/>
    </row>
    <row r="68" spans="1:13">
      <c r="A68" s="221"/>
      <c r="M68" s="222"/>
    </row>
    <row r="69" spans="1:13">
      <c r="A69" s="221"/>
      <c r="F69" s="270" t="s">
        <v>71</v>
      </c>
      <c r="G69" s="270"/>
      <c r="H69" s="270"/>
      <c r="I69" s="270"/>
      <c r="M69" s="222"/>
    </row>
    <row r="70" spans="1:13" ht="13.8">
      <c r="A70" s="271"/>
      <c r="B70" s="272"/>
      <c r="C70" s="272"/>
      <c r="D70" s="272"/>
      <c r="E70" s="272"/>
      <c r="F70" s="196" t="s">
        <v>305</v>
      </c>
      <c r="G70" s="196" t="s">
        <v>102</v>
      </c>
      <c r="I70" s="273"/>
      <c r="J70" s="272"/>
      <c r="K70" s="272"/>
      <c r="L70" s="272"/>
      <c r="M70" s="274"/>
    </row>
    <row r="71" spans="1:13" ht="13.8">
      <c r="A71" s="271"/>
      <c r="B71" s="272"/>
      <c r="C71" s="272"/>
      <c r="D71" s="272"/>
      <c r="E71" s="272"/>
      <c r="F71" s="196" t="s">
        <v>99</v>
      </c>
      <c r="I71" s="273"/>
      <c r="J71" s="272"/>
      <c r="K71" s="272"/>
      <c r="L71" s="272"/>
      <c r="M71" s="274"/>
    </row>
    <row r="72" spans="1:13">
      <c r="A72" s="207"/>
      <c r="B72" s="275"/>
      <c r="C72" s="275"/>
      <c r="D72" s="275"/>
      <c r="E72" s="275"/>
      <c r="I72" s="275"/>
      <c r="J72" s="275"/>
      <c r="K72" s="275"/>
      <c r="L72" s="275"/>
      <c r="M72" s="276"/>
    </row>
    <row r="73" spans="1:13">
      <c r="A73" s="221"/>
      <c r="F73" s="196" t="s">
        <v>73</v>
      </c>
      <c r="M73" s="222"/>
    </row>
    <row r="74" spans="1:13">
      <c r="A74" s="277" t="s">
        <v>74</v>
      </c>
      <c r="B74" s="230"/>
      <c r="C74" s="230"/>
      <c r="D74" s="230"/>
      <c r="E74" s="230"/>
      <c r="F74" s="230"/>
      <c r="G74" s="230"/>
      <c r="H74" s="230"/>
      <c r="I74" s="230"/>
      <c r="J74" s="230"/>
      <c r="K74" s="230"/>
      <c r="L74" s="230"/>
      <c r="M74" s="278"/>
    </row>
    <row r="75" spans="1:13">
      <c r="A75" s="619"/>
      <c r="B75" s="620"/>
      <c r="C75" s="620"/>
      <c r="D75" s="620"/>
      <c r="E75" s="620"/>
      <c r="F75" s="620"/>
      <c r="G75" s="620"/>
      <c r="H75" s="620"/>
      <c r="I75" s="620"/>
      <c r="J75" s="620"/>
      <c r="K75" s="620"/>
      <c r="L75" s="620"/>
      <c r="M75" s="621"/>
    </row>
    <row r="76" spans="1:13">
      <c r="A76" s="619"/>
      <c r="B76" s="620"/>
      <c r="C76" s="620"/>
      <c r="D76" s="620"/>
      <c r="E76" s="620"/>
      <c r="F76" s="620"/>
      <c r="G76" s="620"/>
      <c r="H76" s="620"/>
      <c r="I76" s="620"/>
      <c r="J76" s="620"/>
      <c r="K76" s="620"/>
      <c r="L76" s="620"/>
      <c r="M76" s="621"/>
    </row>
    <row r="77" spans="1:13">
      <c r="A77" s="207"/>
      <c r="B77" s="275"/>
      <c r="C77" s="275"/>
      <c r="D77" s="275"/>
      <c r="E77" s="275"/>
      <c r="F77" s="275"/>
      <c r="G77" s="275"/>
      <c r="H77" s="275"/>
      <c r="I77" s="275"/>
      <c r="J77" s="275"/>
      <c r="K77" s="275"/>
      <c r="L77" s="275"/>
      <c r="M77" s="276"/>
    </row>
    <row r="78" spans="1:13">
      <c r="A78" s="279" t="s">
        <v>75</v>
      </c>
      <c r="B78" s="275"/>
      <c r="C78" s="275"/>
      <c r="D78" s="275"/>
      <c r="E78" s="275"/>
      <c r="F78" s="275"/>
      <c r="G78" s="275"/>
      <c r="H78" s="275"/>
      <c r="I78" s="275"/>
      <c r="J78" s="275"/>
      <c r="K78" s="275"/>
      <c r="L78" s="275"/>
      <c r="M78" s="276"/>
    </row>
    <row r="79" spans="1:13" ht="12.75" customHeight="1">
      <c r="A79" s="622" t="s">
        <v>76</v>
      </c>
      <c r="B79" s="623"/>
      <c r="C79" s="623"/>
      <c r="D79" s="623"/>
      <c r="E79" s="623"/>
      <c r="F79" s="623"/>
      <c r="G79" s="623"/>
      <c r="H79" s="623"/>
      <c r="I79" s="623"/>
      <c r="J79" s="623"/>
      <c r="K79" s="623"/>
      <c r="L79" s="623"/>
      <c r="M79" s="624"/>
    </row>
    <row r="80" spans="1:13">
      <c r="A80" s="622"/>
      <c r="B80" s="623"/>
      <c r="C80" s="623"/>
      <c r="D80" s="623"/>
      <c r="E80" s="623"/>
      <c r="F80" s="623"/>
      <c r="G80" s="623"/>
      <c r="H80" s="623"/>
      <c r="I80" s="623"/>
      <c r="J80" s="623"/>
      <c r="K80" s="623"/>
      <c r="L80" s="623"/>
      <c r="M80" s="624"/>
    </row>
    <row r="81" spans="1:13" ht="12.9" customHeight="1">
      <c r="A81" s="622" t="s">
        <v>77</v>
      </c>
      <c r="B81" s="623"/>
      <c r="C81" s="623"/>
      <c r="D81" s="623"/>
      <c r="E81" s="623"/>
      <c r="F81" s="623"/>
      <c r="G81" s="623"/>
      <c r="H81" s="623"/>
      <c r="I81" s="623"/>
      <c r="J81" s="623"/>
      <c r="K81" s="623"/>
      <c r="L81" s="623"/>
      <c r="M81" s="624"/>
    </row>
    <row r="82" spans="1:13">
      <c r="A82" s="622"/>
      <c r="B82" s="623"/>
      <c r="C82" s="623"/>
      <c r="D82" s="623"/>
      <c r="E82" s="623"/>
      <c r="F82" s="623"/>
      <c r="G82" s="623"/>
      <c r="H82" s="623"/>
      <c r="I82" s="623"/>
      <c r="J82" s="623"/>
      <c r="K82" s="623"/>
      <c r="L82" s="623"/>
      <c r="M82" s="624"/>
    </row>
    <row r="83" spans="1:13">
      <c r="A83" s="207"/>
      <c r="B83" s="275"/>
      <c r="C83" s="275"/>
      <c r="D83" s="275"/>
      <c r="E83" s="275"/>
      <c r="F83" s="275"/>
      <c r="G83" s="275"/>
      <c r="H83" s="275"/>
      <c r="I83" s="275"/>
      <c r="J83" s="275"/>
      <c r="K83" s="275"/>
      <c r="L83" s="275"/>
      <c r="M83" s="276"/>
    </row>
    <row r="84" spans="1:13">
      <c r="A84" s="221"/>
      <c r="F84" s="270" t="s">
        <v>71</v>
      </c>
      <c r="M84" s="222"/>
    </row>
    <row r="85" spans="1:13">
      <c r="A85" s="221"/>
      <c r="F85" s="196" t="s">
        <v>72</v>
      </c>
      <c r="G85" s="243" t="s">
        <v>100</v>
      </c>
      <c r="H85" s="243"/>
      <c r="I85" s="243"/>
      <c r="M85" s="222"/>
    </row>
    <row r="86" spans="1:13">
      <c r="A86" s="221"/>
      <c r="F86" s="196" t="s">
        <v>101</v>
      </c>
      <c r="G86" s="280"/>
      <c r="H86" s="280"/>
      <c r="I86" s="280"/>
      <c r="M86" s="222"/>
    </row>
    <row r="87" spans="1:13">
      <c r="A87" s="281"/>
      <c r="B87" s="275"/>
      <c r="C87" s="275"/>
      <c r="D87" s="275"/>
      <c r="E87" s="275"/>
      <c r="J87" s="275"/>
      <c r="K87" s="275"/>
      <c r="L87" s="275"/>
      <c r="M87" s="276"/>
    </row>
    <row r="88" spans="1:13" ht="17.25" customHeight="1">
      <c r="A88" s="282"/>
      <c r="B88" s="283"/>
      <c r="C88" s="283"/>
      <c r="I88" s="625"/>
      <c r="J88" s="625"/>
      <c r="K88" s="625"/>
      <c r="L88" s="625"/>
      <c r="M88" s="626"/>
    </row>
    <row r="89" spans="1:13" ht="18.75" customHeight="1" thickBot="1">
      <c r="A89" s="629"/>
      <c r="B89" s="630"/>
      <c r="C89" s="630"/>
      <c r="D89" s="250"/>
      <c r="E89" s="250"/>
      <c r="F89" s="250"/>
      <c r="G89" s="250"/>
      <c r="H89" s="250"/>
      <c r="I89" s="627"/>
      <c r="J89" s="627"/>
      <c r="K89" s="627"/>
      <c r="L89" s="627"/>
      <c r="M89" s="628"/>
    </row>
    <row r="90" spans="1:13" ht="42" customHeight="1">
      <c r="A90" s="773" t="s">
        <v>308</v>
      </c>
      <c r="B90" s="773"/>
      <c r="C90" s="773"/>
      <c r="D90" s="773"/>
      <c r="E90" s="219"/>
      <c r="F90" s="219"/>
      <c r="G90" s="219"/>
      <c r="H90" s="219"/>
      <c r="I90" s="219"/>
      <c r="J90" s="219"/>
      <c r="K90" s="219"/>
      <c r="L90" s="219"/>
      <c r="M90" s="220"/>
    </row>
    <row r="91" spans="1:13" ht="28.5" customHeight="1">
      <c r="A91" s="1" t="s">
        <v>0</v>
      </c>
      <c r="B91" s="367" t="s">
        <v>1</v>
      </c>
      <c r="C91" s="1" t="s">
        <v>2</v>
      </c>
      <c r="D91" s="367">
        <v>2</v>
      </c>
      <c r="M91" s="222"/>
    </row>
    <row r="92" spans="1:13" ht="15">
      <c r="A92" s="657" t="s">
        <v>28</v>
      </c>
      <c r="B92" s="657"/>
      <c r="C92" s="657"/>
      <c r="D92" s="657"/>
      <c r="E92" s="657"/>
      <c r="F92" s="657"/>
      <c r="G92" s="657"/>
      <c r="H92" s="657"/>
      <c r="I92" s="657"/>
      <c r="J92" s="657"/>
      <c r="K92" s="657"/>
      <c r="L92" s="657"/>
      <c r="M92" s="657"/>
    </row>
    <row r="93" spans="1:13" ht="13.8" thickBot="1"/>
    <row r="94" spans="1:13">
      <c r="A94" s="658"/>
      <c r="B94" s="660"/>
      <c r="C94" s="661"/>
      <c r="D94" s="661"/>
      <c r="E94" s="661"/>
      <c r="F94" s="661"/>
      <c r="G94" s="661"/>
      <c r="H94" s="661"/>
      <c r="I94" s="662"/>
      <c r="J94" s="663"/>
      <c r="K94" s="664"/>
      <c r="L94" s="664"/>
      <c r="M94" s="665"/>
    </row>
    <row r="95" spans="1:13">
      <c r="A95" s="659"/>
      <c r="B95" s="669" t="s">
        <v>89</v>
      </c>
      <c r="C95" s="670"/>
      <c r="D95" s="670"/>
      <c r="E95" s="670"/>
      <c r="F95" s="670"/>
      <c r="G95" s="670"/>
      <c r="H95" s="670"/>
      <c r="I95" s="671"/>
      <c r="J95" s="666"/>
      <c r="K95" s="667"/>
      <c r="L95" s="667"/>
      <c r="M95" s="668"/>
    </row>
    <row r="96" spans="1:13">
      <c r="A96" s="659"/>
      <c r="B96" s="672"/>
      <c r="C96" s="673"/>
      <c r="D96" s="673"/>
      <c r="E96" s="673"/>
      <c r="F96" s="673"/>
      <c r="G96" s="673"/>
      <c r="H96" s="673"/>
      <c r="I96" s="674"/>
      <c r="J96" s="675" t="s">
        <v>29</v>
      </c>
      <c r="K96" s="677"/>
      <c r="L96" s="678"/>
      <c r="M96" s="679"/>
    </row>
    <row r="97" spans="1:13">
      <c r="A97" s="659"/>
      <c r="B97" s="669" t="s">
        <v>30</v>
      </c>
      <c r="C97" s="670"/>
      <c r="D97" s="670"/>
      <c r="E97" s="670"/>
      <c r="F97" s="670"/>
      <c r="G97" s="670"/>
      <c r="H97" s="670"/>
      <c r="I97" s="671"/>
      <c r="J97" s="676"/>
      <c r="K97" s="680"/>
      <c r="L97" s="681"/>
      <c r="M97" s="682"/>
    </row>
    <row r="98" spans="1:13">
      <c r="A98" s="659"/>
      <c r="B98" s="683"/>
      <c r="C98" s="684"/>
      <c r="D98" s="684"/>
      <c r="E98" s="684"/>
      <c r="F98" s="684"/>
      <c r="G98" s="684"/>
      <c r="H98" s="684"/>
      <c r="I98" s="685"/>
      <c r="J98" s="675" t="s">
        <v>31</v>
      </c>
      <c r="K98" s="675">
        <v>1</v>
      </c>
      <c r="L98" s="675" t="s">
        <v>32</v>
      </c>
      <c r="M98" s="687">
        <v>1</v>
      </c>
    </row>
    <row r="99" spans="1:13">
      <c r="A99" s="659"/>
      <c r="B99" s="683"/>
      <c r="C99" s="684"/>
      <c r="D99" s="684"/>
      <c r="E99" s="684"/>
      <c r="F99" s="684"/>
      <c r="G99" s="684"/>
      <c r="H99" s="684"/>
      <c r="I99" s="685"/>
      <c r="J99" s="686"/>
      <c r="K99" s="686"/>
      <c r="L99" s="686"/>
      <c r="M99" s="688"/>
    </row>
    <row r="100" spans="1:13">
      <c r="A100" s="659"/>
      <c r="B100" s="669" t="s">
        <v>33</v>
      </c>
      <c r="C100" s="670"/>
      <c r="D100" s="670"/>
      <c r="E100" s="670"/>
      <c r="F100" s="670"/>
      <c r="G100" s="670"/>
      <c r="H100" s="670"/>
      <c r="I100" s="671"/>
      <c r="J100" s="686"/>
      <c r="K100" s="686"/>
      <c r="L100" s="686"/>
      <c r="M100" s="688"/>
    </row>
    <row r="101" spans="1:13" ht="13.8" thickBot="1">
      <c r="A101" s="198"/>
      <c r="B101" s="199"/>
      <c r="C101" s="199"/>
      <c r="D101" s="199"/>
      <c r="E101" s="199"/>
      <c r="F101" s="199"/>
      <c r="G101" s="199"/>
      <c r="H101" s="199"/>
      <c r="I101" s="199"/>
      <c r="J101" s="199"/>
      <c r="K101" s="200"/>
      <c r="L101" s="200"/>
      <c r="M101" s="201"/>
    </row>
    <row r="102" spans="1:13">
      <c r="A102" s="202"/>
      <c r="B102" s="203"/>
      <c r="C102" s="203"/>
      <c r="D102" s="203"/>
      <c r="E102" s="203"/>
      <c r="F102" s="203"/>
      <c r="G102" s="203"/>
      <c r="H102" s="203"/>
      <c r="I102" s="203"/>
      <c r="J102" s="204" t="s">
        <v>34</v>
      </c>
      <c r="K102" s="205" t="s">
        <v>35</v>
      </c>
      <c r="L102" s="205" t="s">
        <v>36</v>
      </c>
      <c r="M102" s="206" t="s">
        <v>37</v>
      </c>
    </row>
    <row r="103" spans="1:13">
      <c r="A103" s="207"/>
      <c r="B103" s="197"/>
      <c r="C103" s="197"/>
      <c r="D103" s="197"/>
      <c r="E103" s="197"/>
      <c r="F103" s="197"/>
      <c r="G103" s="197"/>
      <c r="H103" s="197"/>
      <c r="I103" s="197"/>
      <c r="J103" s="208"/>
      <c r="K103" s="209"/>
      <c r="L103" s="209">
        <v>8</v>
      </c>
      <c r="M103" s="210">
        <v>2026</v>
      </c>
    </row>
    <row r="104" spans="1:13">
      <c r="A104" s="703" t="s">
        <v>38</v>
      </c>
      <c r="B104" s="704"/>
      <c r="C104" s="704"/>
      <c r="D104" s="704"/>
      <c r="E104" s="197"/>
      <c r="F104" s="197"/>
      <c r="G104" s="197" t="s">
        <v>39</v>
      </c>
      <c r="I104" s="197"/>
      <c r="J104" s="208"/>
      <c r="M104" s="211"/>
    </row>
    <row r="105" spans="1:13" ht="13.8">
      <c r="A105" s="212"/>
      <c r="B105" s="213"/>
      <c r="C105" s="213"/>
      <c r="D105" s="213"/>
      <c r="E105" s="213"/>
      <c r="F105" s="213"/>
      <c r="G105" s="213"/>
      <c r="H105" s="213"/>
      <c r="I105" s="213"/>
      <c r="J105" s="213"/>
      <c r="K105" s="213"/>
      <c r="L105" s="213"/>
      <c r="M105" s="214"/>
    </row>
    <row r="106" spans="1:13" ht="13.8" thickBot="1">
      <c r="A106" s="215"/>
      <c r="B106" s="216"/>
      <c r="C106" s="216"/>
      <c r="D106" s="216"/>
      <c r="E106" s="216"/>
      <c r="F106" s="216"/>
      <c r="G106" s="216"/>
      <c r="H106" s="216"/>
      <c r="I106" s="216"/>
      <c r="J106" s="216"/>
      <c r="K106" s="216"/>
      <c r="L106" s="216"/>
      <c r="M106" s="217"/>
    </row>
    <row r="107" spans="1:13" ht="13.8" thickBot="1">
      <c r="A107" s="218"/>
      <c r="B107" s="219"/>
      <c r="C107" s="219"/>
      <c r="D107" s="219"/>
      <c r="E107" s="219"/>
      <c r="F107" s="219"/>
      <c r="I107" s="219"/>
      <c r="J107" s="219"/>
      <c r="K107" s="219"/>
      <c r="L107" s="219"/>
      <c r="M107" s="220"/>
    </row>
    <row r="108" spans="1:13">
      <c r="A108" s="728" t="s">
        <v>40</v>
      </c>
      <c r="B108" s="729"/>
      <c r="C108" s="729"/>
      <c r="D108" s="729"/>
      <c r="E108" s="729"/>
      <c r="F108" s="729"/>
      <c r="G108" s="729"/>
      <c r="H108" s="729"/>
      <c r="I108" s="729"/>
      <c r="J108" s="729"/>
      <c r="K108" s="729"/>
      <c r="L108" s="729"/>
      <c r="M108" s="730"/>
    </row>
    <row r="109" spans="1:13" ht="13.8" thickBot="1">
      <c r="A109" s="221"/>
      <c r="M109" s="222"/>
    </row>
    <row r="110" spans="1:13">
      <c r="A110" s="223" t="s">
        <v>41</v>
      </c>
      <c r="B110" s="734" t="s">
        <v>42</v>
      </c>
      <c r="C110" s="735"/>
      <c r="D110" s="735"/>
      <c r="E110" s="735"/>
      <c r="F110" s="735"/>
      <c r="G110" s="735"/>
      <c r="H110" s="735"/>
      <c r="I110" s="735"/>
      <c r="J110" s="736"/>
      <c r="K110" s="726" t="s">
        <v>43</v>
      </c>
      <c r="L110" s="727"/>
      <c r="M110" s="223" t="s">
        <v>12</v>
      </c>
    </row>
    <row r="111" spans="1:13" ht="13.8" thickBot="1">
      <c r="A111" s="224">
        <f>+'PRESUPUESTO OFICIAL'!B13</f>
        <v>1.2</v>
      </c>
      <c r="B111" s="717" t="str">
        <f>+'PRESUPUESTO OFICIAL'!E13</f>
        <v>Replanteo mano de obra "Arquitectonico"</v>
      </c>
      <c r="C111" s="718"/>
      <c r="D111" s="718"/>
      <c r="E111" s="718"/>
      <c r="F111" s="718"/>
      <c r="G111" s="718"/>
      <c r="H111" s="718"/>
      <c r="I111" s="718"/>
      <c r="J111" s="712"/>
      <c r="K111" s="711" t="str">
        <f>+'PRESUPUESTO OFICIAL'!F13</f>
        <v>M2</v>
      </c>
      <c r="L111" s="712"/>
      <c r="M111" s="225"/>
    </row>
    <row r="112" spans="1:13">
      <c r="A112" s="640" t="s">
        <v>44</v>
      </c>
      <c r="B112" s="641"/>
      <c r="C112" s="641"/>
      <c r="D112" s="641"/>
      <c r="E112" s="641"/>
      <c r="F112" s="641"/>
      <c r="G112" s="641"/>
      <c r="H112" s="641"/>
      <c r="I112" s="641"/>
      <c r="J112" s="641"/>
      <c r="K112" s="641"/>
      <c r="L112" s="641"/>
      <c r="M112" s="642"/>
    </row>
    <row r="113" spans="1:13">
      <c r="A113" s="643"/>
      <c r="B113" s="644"/>
      <c r="C113" s="644"/>
      <c r="D113" s="644"/>
      <c r="E113" s="644"/>
      <c r="F113" s="644"/>
      <c r="G113" s="644"/>
      <c r="H113" s="644"/>
      <c r="I113" s="644"/>
      <c r="J113" s="644"/>
      <c r="K113" s="644"/>
      <c r="L113" s="644"/>
      <c r="M113" s="645"/>
    </row>
    <row r="114" spans="1:13" ht="13.8" thickBot="1">
      <c r="A114" s="646"/>
      <c r="B114" s="647"/>
      <c r="C114" s="647"/>
      <c r="D114" s="647"/>
      <c r="E114" s="647"/>
      <c r="F114" s="647"/>
      <c r="G114" s="647"/>
      <c r="H114" s="647"/>
      <c r="I114" s="647"/>
      <c r="J114" s="647"/>
      <c r="K114" s="647"/>
      <c r="L114" s="647"/>
      <c r="M114" s="648"/>
    </row>
    <row r="115" spans="1:13">
      <c r="A115" s="649" t="s">
        <v>42</v>
      </c>
      <c r="B115" s="713"/>
      <c r="C115" s="713"/>
      <c r="D115" s="713"/>
      <c r="E115" s="714"/>
      <c r="F115" s="697" t="s">
        <v>45</v>
      </c>
      <c r="G115" s="713"/>
      <c r="H115" s="715" t="s">
        <v>46</v>
      </c>
      <c r="I115" s="716"/>
      <c r="J115" s="227" t="s">
        <v>47</v>
      </c>
      <c r="K115" s="697" t="s">
        <v>48</v>
      </c>
      <c r="L115" s="698"/>
      <c r="M115" s="228" t="s">
        <v>49</v>
      </c>
    </row>
    <row r="116" spans="1:13">
      <c r="A116" s="653" t="s">
        <v>103</v>
      </c>
      <c r="B116" s="654"/>
      <c r="C116" s="654"/>
      <c r="D116" s="654"/>
      <c r="E116" s="699"/>
      <c r="F116" s="731"/>
      <c r="G116" s="699"/>
      <c r="H116" s="731" t="s">
        <v>125</v>
      </c>
      <c r="I116" s="699"/>
      <c r="J116" s="232">
        <v>4108</v>
      </c>
      <c r="K116" s="719">
        <v>0.16489999999999999</v>
      </c>
      <c r="L116" s="702"/>
      <c r="M116" s="301">
        <f>J116*K116</f>
        <v>677.40919999999994</v>
      </c>
    </row>
    <row r="117" spans="1:13">
      <c r="A117" s="653"/>
      <c r="B117" s="654"/>
      <c r="C117" s="654"/>
      <c r="D117" s="654"/>
      <c r="E117" s="699"/>
      <c r="F117" s="236"/>
      <c r="G117" s="237"/>
      <c r="H117" s="236"/>
      <c r="I117" s="237"/>
      <c r="J117" s="285"/>
      <c r="K117" s="719"/>
      <c r="L117" s="702"/>
      <c r="M117" s="301">
        <f>J117*K117</f>
        <v>0</v>
      </c>
    </row>
    <row r="118" spans="1:13" ht="13.8" thickBot="1">
      <c r="A118" s="606"/>
      <c r="B118" s="607"/>
      <c r="C118" s="607"/>
      <c r="D118" s="607"/>
      <c r="E118" s="631"/>
      <c r="F118" s="632"/>
      <c r="G118" s="631"/>
      <c r="H118" s="632"/>
      <c r="I118" s="631"/>
      <c r="J118" s="286"/>
      <c r="K118" s="633"/>
      <c r="L118" s="634"/>
      <c r="M118" s="301">
        <f>J118*K118</f>
        <v>0</v>
      </c>
    </row>
    <row r="119" spans="1:13" ht="13.8" thickBot="1">
      <c r="A119" s="603" t="s">
        <v>50</v>
      </c>
      <c r="B119" s="604"/>
      <c r="C119" s="604"/>
      <c r="D119" s="604"/>
      <c r="E119" s="604"/>
      <c r="F119" s="604"/>
      <c r="G119" s="604"/>
      <c r="H119" s="604"/>
      <c r="I119" s="604"/>
      <c r="J119" s="604"/>
      <c r="K119" s="604"/>
      <c r="L119" s="605"/>
      <c r="M119" s="239">
        <f>SUM(M116:M118)</f>
        <v>677.40919999999994</v>
      </c>
    </row>
    <row r="120" spans="1:13">
      <c r="A120" s="640" t="s">
        <v>51</v>
      </c>
      <c r="B120" s="641"/>
      <c r="C120" s="641"/>
      <c r="D120" s="641"/>
      <c r="E120" s="641"/>
      <c r="F120" s="641"/>
      <c r="G120" s="641"/>
      <c r="H120" s="641"/>
      <c r="I120" s="641"/>
      <c r="J120" s="641"/>
      <c r="K120" s="641"/>
      <c r="L120" s="641"/>
      <c r="M120" s="642"/>
    </row>
    <row r="121" spans="1:13">
      <c r="A121" s="643"/>
      <c r="B121" s="644"/>
      <c r="C121" s="644"/>
      <c r="D121" s="644"/>
      <c r="E121" s="644"/>
      <c r="F121" s="644"/>
      <c r="G121" s="644"/>
      <c r="H121" s="644"/>
      <c r="I121" s="644"/>
      <c r="J121" s="644"/>
      <c r="K121" s="644"/>
      <c r="L121" s="644"/>
      <c r="M121" s="645"/>
    </row>
    <row r="122" spans="1:13" ht="13.8" thickBot="1">
      <c r="A122" s="646"/>
      <c r="B122" s="647"/>
      <c r="C122" s="647"/>
      <c r="D122" s="647"/>
      <c r="E122" s="647"/>
      <c r="F122" s="647"/>
      <c r="G122" s="647"/>
      <c r="H122" s="647"/>
      <c r="I122" s="647"/>
      <c r="J122" s="647"/>
      <c r="K122" s="647"/>
      <c r="L122" s="647"/>
      <c r="M122" s="648"/>
    </row>
    <row r="123" spans="1:13">
      <c r="A123" s="649" t="s">
        <v>42</v>
      </c>
      <c r="B123" s="650"/>
      <c r="C123" s="650"/>
      <c r="D123" s="650"/>
      <c r="E123" s="650"/>
      <c r="F123" s="650"/>
      <c r="G123" s="650"/>
      <c r="H123" s="698"/>
      <c r="I123" s="226" t="s">
        <v>43</v>
      </c>
      <c r="J123" s="227" t="s">
        <v>12</v>
      </c>
      <c r="K123" s="697" t="s">
        <v>52</v>
      </c>
      <c r="L123" s="698"/>
      <c r="M123" s="228" t="s">
        <v>49</v>
      </c>
    </row>
    <row r="124" spans="1:13">
      <c r="A124" s="653" t="s">
        <v>126</v>
      </c>
      <c r="B124" s="654"/>
      <c r="C124" s="654"/>
      <c r="D124" s="654"/>
      <c r="E124" s="654"/>
      <c r="F124" s="654"/>
      <c r="G124" s="654"/>
      <c r="H124" s="699"/>
      <c r="I124" s="241" t="s">
        <v>88</v>
      </c>
      <c r="J124" s="287">
        <v>0.5</v>
      </c>
      <c r="K124" s="737">
        <v>93</v>
      </c>
      <c r="L124" s="738"/>
      <c r="M124" s="411">
        <f>J124*K124</f>
        <v>46.5</v>
      </c>
    </row>
    <row r="125" spans="1:13">
      <c r="A125" s="653" t="s">
        <v>127</v>
      </c>
      <c r="B125" s="654"/>
      <c r="C125" s="654"/>
      <c r="D125" s="654"/>
      <c r="E125" s="654"/>
      <c r="F125" s="654"/>
      <c r="G125" s="654"/>
      <c r="H125" s="699"/>
      <c r="I125" s="241" t="s">
        <v>129</v>
      </c>
      <c r="J125" s="287">
        <v>0.01</v>
      </c>
      <c r="K125" s="737">
        <v>6488</v>
      </c>
      <c r="L125" s="738"/>
      <c r="M125" s="411">
        <f>J125*K125</f>
        <v>64.88</v>
      </c>
    </row>
    <row r="126" spans="1:13">
      <c r="A126" s="653" t="s">
        <v>128</v>
      </c>
      <c r="B126" s="654"/>
      <c r="C126" s="654"/>
      <c r="D126" s="654"/>
      <c r="E126" s="654"/>
      <c r="F126" s="654"/>
      <c r="G126" s="654"/>
      <c r="H126" s="699"/>
      <c r="I126" s="241" t="s">
        <v>87</v>
      </c>
      <c r="J126" s="288">
        <v>0.5</v>
      </c>
      <c r="K126" s="737">
        <v>1415</v>
      </c>
      <c r="L126" s="738"/>
      <c r="M126" s="411">
        <f>J126*K126</f>
        <v>707.5</v>
      </c>
    </row>
    <row r="127" spans="1:13" ht="13.8" thickBot="1">
      <c r="A127" s="653"/>
      <c r="B127" s="654"/>
      <c r="C127" s="654"/>
      <c r="D127" s="654"/>
      <c r="E127" s="654"/>
      <c r="F127" s="654"/>
      <c r="G127" s="654"/>
      <c r="H127" s="699"/>
      <c r="I127" s="241"/>
      <c r="J127" s="242"/>
      <c r="K127" s="737"/>
      <c r="L127" s="738"/>
      <c r="M127" s="411">
        <f>J127*K127</f>
        <v>0</v>
      </c>
    </row>
    <row r="128" spans="1:13" ht="13.8" thickBot="1">
      <c r="A128" s="603" t="s">
        <v>50</v>
      </c>
      <c r="B128" s="604"/>
      <c r="C128" s="604"/>
      <c r="D128" s="604"/>
      <c r="E128" s="604"/>
      <c r="F128" s="604"/>
      <c r="G128" s="604"/>
      <c r="H128" s="604"/>
      <c r="I128" s="604"/>
      <c r="J128" s="604"/>
      <c r="K128" s="604"/>
      <c r="L128" s="605"/>
      <c r="M128" s="245">
        <f>SUM(M124:M127)</f>
        <v>818.88</v>
      </c>
    </row>
    <row r="129" spans="1:13">
      <c r="A129" s="640" t="s">
        <v>53</v>
      </c>
      <c r="B129" s="641"/>
      <c r="C129" s="641"/>
      <c r="D129" s="641"/>
      <c r="E129" s="641"/>
      <c r="F129" s="641"/>
      <c r="G129" s="641"/>
      <c r="H129" s="641"/>
      <c r="I129" s="641"/>
      <c r="J129" s="641"/>
      <c r="K129" s="641"/>
      <c r="L129" s="641"/>
      <c r="M129" s="642"/>
    </row>
    <row r="130" spans="1:13">
      <c r="A130" s="643"/>
      <c r="B130" s="644"/>
      <c r="C130" s="644"/>
      <c r="D130" s="644"/>
      <c r="E130" s="644"/>
      <c r="F130" s="644"/>
      <c r="G130" s="644"/>
      <c r="H130" s="644"/>
      <c r="I130" s="644"/>
      <c r="J130" s="644"/>
      <c r="K130" s="644"/>
      <c r="L130" s="644"/>
      <c r="M130" s="645"/>
    </row>
    <row r="131" spans="1:13" ht="13.8" thickBot="1">
      <c r="A131" s="646"/>
      <c r="B131" s="647"/>
      <c r="C131" s="647"/>
      <c r="D131" s="647"/>
      <c r="E131" s="647"/>
      <c r="F131" s="647"/>
      <c r="G131" s="647"/>
      <c r="H131" s="647"/>
      <c r="I131" s="647"/>
      <c r="J131" s="647"/>
      <c r="K131" s="647"/>
      <c r="L131" s="647"/>
      <c r="M131" s="648"/>
    </row>
    <row r="132" spans="1:13">
      <c r="A132" s="649" t="s">
        <v>54</v>
      </c>
      <c r="B132" s="650"/>
      <c r="C132" s="650"/>
      <c r="D132" s="650"/>
      <c r="E132" s="650"/>
      <c r="F132" s="650"/>
      <c r="G132" s="650"/>
      <c r="H132" s="227" t="s">
        <v>55</v>
      </c>
      <c r="I132" s="240" t="s">
        <v>56</v>
      </c>
      <c r="J132" s="246" t="s">
        <v>304</v>
      </c>
      <c r="K132" s="697" t="s">
        <v>57</v>
      </c>
      <c r="L132" s="698"/>
      <c r="M132" s="228" t="s">
        <v>49</v>
      </c>
    </row>
    <row r="133" spans="1:13">
      <c r="A133" s="653"/>
      <c r="B133" s="654"/>
      <c r="C133" s="654"/>
      <c r="D133" s="654"/>
      <c r="E133" s="654"/>
      <c r="F133" s="654"/>
      <c r="G133" s="654"/>
      <c r="H133" s="247"/>
      <c r="I133" s="248"/>
      <c r="J133" s="247"/>
      <c r="K133" s="596"/>
      <c r="L133" s="597"/>
      <c r="M133" s="233">
        <f>I133*K133</f>
        <v>0</v>
      </c>
    </row>
    <row r="134" spans="1:13" ht="13.8" thickBot="1">
      <c r="A134" s="606"/>
      <c r="B134" s="607"/>
      <c r="C134" s="607"/>
      <c r="D134" s="607"/>
      <c r="E134" s="607"/>
      <c r="F134" s="607"/>
      <c r="G134" s="607"/>
      <c r="H134" s="249"/>
      <c r="I134" s="250"/>
      <c r="J134" s="249"/>
      <c r="K134" s="655"/>
      <c r="L134" s="656"/>
      <c r="M134" s="233">
        <f>I134*K134</f>
        <v>0</v>
      </c>
    </row>
    <row r="135" spans="1:13" ht="13.8" thickBot="1">
      <c r="A135" s="603" t="s">
        <v>50</v>
      </c>
      <c r="B135" s="604"/>
      <c r="C135" s="604"/>
      <c r="D135" s="604"/>
      <c r="E135" s="604"/>
      <c r="F135" s="604"/>
      <c r="G135" s="604"/>
      <c r="H135" s="604"/>
      <c r="I135" s="604"/>
      <c r="J135" s="604"/>
      <c r="K135" s="604"/>
      <c r="L135" s="605"/>
      <c r="M135" s="239">
        <f>SUM(M133:M134)</f>
        <v>0</v>
      </c>
    </row>
    <row r="136" spans="1:13">
      <c r="A136" s="640" t="s">
        <v>58</v>
      </c>
      <c r="B136" s="641"/>
      <c r="C136" s="641"/>
      <c r="D136" s="641"/>
      <c r="E136" s="641"/>
      <c r="F136" s="641"/>
      <c r="G136" s="641"/>
      <c r="H136" s="641"/>
      <c r="I136" s="641"/>
      <c r="J136" s="641"/>
      <c r="K136" s="641"/>
      <c r="L136" s="641"/>
      <c r="M136" s="642"/>
    </row>
    <row r="137" spans="1:13">
      <c r="A137" s="643"/>
      <c r="B137" s="644"/>
      <c r="C137" s="644"/>
      <c r="D137" s="644"/>
      <c r="E137" s="644"/>
      <c r="F137" s="644"/>
      <c r="G137" s="644"/>
      <c r="H137" s="644"/>
      <c r="I137" s="644"/>
      <c r="J137" s="644"/>
      <c r="K137" s="644"/>
      <c r="L137" s="644"/>
      <c r="M137" s="645"/>
    </row>
    <row r="138" spans="1:13" ht="13.8" thickBot="1">
      <c r="A138" s="646"/>
      <c r="B138" s="647"/>
      <c r="C138" s="647"/>
      <c r="D138" s="647"/>
      <c r="E138" s="647"/>
      <c r="F138" s="647"/>
      <c r="G138" s="647"/>
      <c r="H138" s="647"/>
      <c r="I138" s="647"/>
      <c r="J138" s="647"/>
      <c r="K138" s="647"/>
      <c r="L138" s="647"/>
      <c r="M138" s="648"/>
    </row>
    <row r="139" spans="1:13">
      <c r="A139" s="649" t="s">
        <v>59</v>
      </c>
      <c r="B139" s="650"/>
      <c r="C139" s="650"/>
      <c r="D139" s="650"/>
      <c r="E139" s="650"/>
      <c r="F139" s="650"/>
      <c r="G139" s="650"/>
      <c r="H139" s="227" t="s">
        <v>60</v>
      </c>
      <c r="I139" s="251" t="s">
        <v>61</v>
      </c>
      <c r="J139" s="252" t="s">
        <v>62</v>
      </c>
      <c r="K139" s="651" t="s">
        <v>48</v>
      </c>
      <c r="L139" s="652"/>
      <c r="M139" s="254" t="s">
        <v>49</v>
      </c>
    </row>
    <row r="140" spans="1:13">
      <c r="A140" s="229" t="s">
        <v>106</v>
      </c>
      <c r="B140" s="230"/>
      <c r="C140" s="230"/>
      <c r="D140" s="230"/>
      <c r="E140" s="230"/>
      <c r="F140" s="230"/>
      <c r="G140" s="231"/>
      <c r="H140" s="255" t="s">
        <v>125</v>
      </c>
      <c r="I140" s="256"/>
      <c r="J140" s="259">
        <v>41075</v>
      </c>
      <c r="K140" s="598">
        <v>0.16489999999999999</v>
      </c>
      <c r="L140" s="599"/>
      <c r="M140" s="337">
        <f>J140*K140</f>
        <v>6773.2674999999999</v>
      </c>
    </row>
    <row r="141" spans="1:13">
      <c r="A141" s="234"/>
      <c r="B141" s="235"/>
      <c r="C141" s="235"/>
      <c r="D141" s="235"/>
      <c r="E141" s="235"/>
      <c r="F141" s="235"/>
      <c r="G141" s="235"/>
      <c r="H141" s="255"/>
      <c r="I141" s="256"/>
      <c r="J141" s="259"/>
      <c r="K141" s="598"/>
      <c r="L141" s="599"/>
      <c r="M141" s="337">
        <f>J141*K141</f>
        <v>0</v>
      </c>
    </row>
    <row r="142" spans="1:13">
      <c r="A142" s="234"/>
      <c r="B142" s="235"/>
      <c r="C142" s="235"/>
      <c r="D142" s="235"/>
      <c r="E142" s="235"/>
      <c r="F142" s="235"/>
      <c r="G142" s="235"/>
      <c r="H142" s="255"/>
      <c r="I142" s="256"/>
      <c r="J142" s="259"/>
      <c r="K142" s="596"/>
      <c r="L142" s="597"/>
      <c r="M142" s="337">
        <f>J142*K142</f>
        <v>0</v>
      </c>
    </row>
    <row r="143" spans="1:13" ht="13.8" thickBot="1">
      <c r="A143" s="606"/>
      <c r="B143" s="607"/>
      <c r="C143" s="607"/>
      <c r="D143" s="607"/>
      <c r="E143" s="607"/>
      <c r="F143" s="607"/>
      <c r="G143" s="607"/>
      <c r="H143" s="249"/>
      <c r="I143" s="250"/>
      <c r="J143" s="249"/>
      <c r="K143" s="655"/>
      <c r="L143" s="656"/>
      <c r="M143" s="337">
        <f>J143*K143</f>
        <v>0</v>
      </c>
    </row>
    <row r="144" spans="1:13" ht="13.8" thickBot="1">
      <c r="A144" s="603" t="s">
        <v>50</v>
      </c>
      <c r="B144" s="604"/>
      <c r="C144" s="604"/>
      <c r="D144" s="604"/>
      <c r="E144" s="604"/>
      <c r="F144" s="604"/>
      <c r="G144" s="604"/>
      <c r="H144" s="604"/>
      <c r="I144" s="604"/>
      <c r="J144" s="604"/>
      <c r="K144" s="604"/>
      <c r="L144" s="605"/>
      <c r="M144" s="245">
        <f>SUM(M140:M143)</f>
        <v>6773.2674999999999</v>
      </c>
    </row>
    <row r="145" spans="1:13" ht="13.8" thickBot="1">
      <c r="A145" s="221"/>
      <c r="M145" s="222"/>
    </row>
    <row r="146" spans="1:13" ht="13.8" thickBot="1">
      <c r="A146" s="637" t="s">
        <v>63</v>
      </c>
      <c r="B146" s="638"/>
      <c r="C146" s="638"/>
      <c r="D146" s="638"/>
      <c r="E146" s="638"/>
      <c r="F146" s="638"/>
      <c r="G146" s="638"/>
      <c r="H146" s="638"/>
      <c r="I146" s="638"/>
      <c r="J146" s="638"/>
      <c r="K146" s="638"/>
      <c r="L146" s="639"/>
      <c r="M146" s="260">
        <f>ROUND(M119+M128+M135+M144,0)</f>
        <v>8270</v>
      </c>
    </row>
    <row r="147" spans="1:13">
      <c r="A147" s="640" t="s">
        <v>64</v>
      </c>
      <c r="B147" s="641"/>
      <c r="C147" s="641"/>
      <c r="D147" s="641"/>
      <c r="E147" s="641"/>
      <c r="F147" s="641"/>
      <c r="G147" s="641"/>
      <c r="H147" s="641"/>
      <c r="I147" s="641"/>
      <c r="J147" s="641"/>
      <c r="K147" s="641"/>
      <c r="L147" s="641"/>
      <c r="M147" s="642"/>
    </row>
    <row r="148" spans="1:13">
      <c r="A148" s="643"/>
      <c r="B148" s="644"/>
      <c r="C148" s="644"/>
      <c r="D148" s="644"/>
      <c r="E148" s="644"/>
      <c r="F148" s="644"/>
      <c r="G148" s="644"/>
      <c r="H148" s="644"/>
      <c r="I148" s="644"/>
      <c r="J148" s="644"/>
      <c r="K148" s="644"/>
      <c r="L148" s="644"/>
      <c r="M148" s="645"/>
    </row>
    <row r="149" spans="1:13" ht="13.8" thickBot="1">
      <c r="A149" s="646"/>
      <c r="B149" s="647"/>
      <c r="C149" s="647"/>
      <c r="D149" s="647"/>
      <c r="E149" s="647"/>
      <c r="F149" s="647"/>
      <c r="G149" s="647"/>
      <c r="H149" s="647"/>
      <c r="I149" s="647"/>
      <c r="J149" s="647"/>
      <c r="K149" s="647"/>
      <c r="L149" s="647"/>
      <c r="M149" s="648"/>
    </row>
    <row r="150" spans="1:13">
      <c r="A150" s="649" t="s">
        <v>65</v>
      </c>
      <c r="B150" s="650"/>
      <c r="C150" s="650"/>
      <c r="D150" s="650"/>
      <c r="E150" s="650"/>
      <c r="F150" s="650"/>
      <c r="G150" s="650"/>
      <c r="H150" s="240"/>
      <c r="I150" s="253"/>
      <c r="J150" s="252" t="s">
        <v>66</v>
      </c>
      <c r="K150" s="651" t="s">
        <v>67</v>
      </c>
      <c r="L150" s="652"/>
      <c r="M150" s="254"/>
    </row>
    <row r="151" spans="1:13">
      <c r="A151" s="653" t="s">
        <v>20</v>
      </c>
      <c r="B151" s="654"/>
      <c r="C151" s="654"/>
      <c r="D151" s="654"/>
      <c r="E151" s="654"/>
      <c r="F151" s="654"/>
      <c r="G151" s="654"/>
      <c r="H151" s="261"/>
      <c r="I151" s="262"/>
      <c r="J151" s="263">
        <v>0.28000000000000003</v>
      </c>
      <c r="K151" s="705">
        <f>+M146</f>
        <v>8270</v>
      </c>
      <c r="L151" s="706"/>
      <c r="M151" s="411">
        <f>J151*K151</f>
        <v>2315.6000000000004</v>
      </c>
    </row>
    <row r="152" spans="1:13">
      <c r="A152" s="265" t="s">
        <v>68</v>
      </c>
      <c r="B152" s="243"/>
      <c r="C152" s="243"/>
      <c r="D152" s="243"/>
      <c r="E152" s="243"/>
      <c r="F152" s="243"/>
      <c r="G152" s="243"/>
      <c r="H152" s="261"/>
      <c r="I152" s="262"/>
      <c r="J152" s="263">
        <v>0.01</v>
      </c>
      <c r="K152" s="705">
        <f>+M146</f>
        <v>8270</v>
      </c>
      <c r="L152" s="706"/>
      <c r="M152" s="411">
        <f>J152*K152</f>
        <v>82.7</v>
      </c>
    </row>
    <row r="153" spans="1:13" ht="13.8" thickBot="1">
      <c r="A153" s="215" t="s">
        <v>69</v>
      </c>
      <c r="B153" s="216"/>
      <c r="C153" s="216"/>
      <c r="D153" s="216"/>
      <c r="E153" s="216"/>
      <c r="F153" s="216"/>
      <c r="G153" s="216"/>
      <c r="H153" s="266"/>
      <c r="I153" s="267"/>
      <c r="J153" s="263">
        <v>0.05</v>
      </c>
      <c r="K153" s="707">
        <f>+M146</f>
        <v>8270</v>
      </c>
      <c r="L153" s="708"/>
      <c r="M153" s="411">
        <f>J153*K153</f>
        <v>413.5</v>
      </c>
    </row>
    <row r="154" spans="1:13" ht="13.8" thickBot="1">
      <c r="A154" s="603" t="s">
        <v>50</v>
      </c>
      <c r="B154" s="604"/>
      <c r="C154" s="604"/>
      <c r="D154" s="604"/>
      <c r="E154" s="604"/>
      <c r="F154" s="604"/>
      <c r="G154" s="604"/>
      <c r="H154" s="604"/>
      <c r="I154" s="604"/>
      <c r="J154" s="604"/>
      <c r="K154" s="604"/>
      <c r="L154" s="605"/>
      <c r="M154" s="268">
        <f>ROUND(SUM(M151:M153),0)</f>
        <v>2812</v>
      </c>
    </row>
    <row r="155" spans="1:13" ht="13.8" thickBot="1">
      <c r="A155" s="221"/>
      <c r="M155" s="222"/>
    </row>
    <row r="156" spans="1:13" ht="13.8" thickBot="1">
      <c r="A156" s="637" t="s">
        <v>70</v>
      </c>
      <c r="B156" s="638"/>
      <c r="C156" s="638"/>
      <c r="D156" s="638"/>
      <c r="E156" s="638"/>
      <c r="F156" s="638"/>
      <c r="G156" s="638"/>
      <c r="H156" s="638"/>
      <c r="I156" s="638"/>
      <c r="J156" s="638"/>
      <c r="K156" s="638"/>
      <c r="L156" s="639"/>
      <c r="M156" s="269">
        <f>M146+M154</f>
        <v>11082</v>
      </c>
    </row>
    <row r="157" spans="1:13">
      <c r="A157" s="218"/>
      <c r="B157" s="219"/>
      <c r="C157" s="219"/>
      <c r="D157" s="219"/>
      <c r="E157" s="219"/>
      <c r="F157" s="219"/>
      <c r="G157" s="219"/>
      <c r="H157" s="219"/>
      <c r="I157" s="219"/>
      <c r="J157" s="219"/>
      <c r="K157" s="219"/>
      <c r="L157" s="219"/>
      <c r="M157" s="220"/>
    </row>
    <row r="158" spans="1:13">
      <c r="A158" s="221"/>
      <c r="M158" s="222"/>
    </row>
    <row r="159" spans="1:13">
      <c r="A159" s="221"/>
      <c r="M159" s="222"/>
    </row>
    <row r="160" spans="1:13">
      <c r="A160" s="221"/>
      <c r="F160" s="270" t="s">
        <v>71</v>
      </c>
      <c r="G160" s="270"/>
      <c r="H160" s="270"/>
      <c r="I160" s="270"/>
      <c r="M160" s="222"/>
    </row>
    <row r="161" spans="1:13" ht="13.8">
      <c r="A161" s="271"/>
      <c r="B161" s="272"/>
      <c r="C161" s="272"/>
      <c r="D161" s="272"/>
      <c r="E161" s="272"/>
      <c r="F161" s="196" t="s">
        <v>305</v>
      </c>
      <c r="G161" s="196" t="s">
        <v>102</v>
      </c>
      <c r="I161" s="273"/>
      <c r="J161" s="272"/>
      <c r="K161" s="272"/>
      <c r="L161" s="272"/>
      <c r="M161" s="274"/>
    </row>
    <row r="162" spans="1:13" ht="13.8">
      <c r="A162" s="271"/>
      <c r="B162" s="272"/>
      <c r="C162" s="272"/>
      <c r="D162" s="272"/>
      <c r="E162" s="272"/>
      <c r="F162" s="196" t="s">
        <v>99</v>
      </c>
      <c r="I162" s="273"/>
      <c r="J162" s="272"/>
      <c r="K162" s="272"/>
      <c r="L162" s="272"/>
      <c r="M162" s="274"/>
    </row>
    <row r="163" spans="1:13">
      <c r="A163" s="207"/>
      <c r="B163" s="275"/>
      <c r="C163" s="275"/>
      <c r="D163" s="275"/>
      <c r="E163" s="275"/>
      <c r="I163" s="275"/>
      <c r="J163" s="275"/>
      <c r="K163" s="275"/>
      <c r="L163" s="275"/>
      <c r="M163" s="276"/>
    </row>
    <row r="164" spans="1:13">
      <c r="A164" s="221"/>
      <c r="F164" s="196" t="s">
        <v>73</v>
      </c>
      <c r="M164" s="222"/>
    </row>
    <row r="165" spans="1:13">
      <c r="A165" s="277" t="s">
        <v>74</v>
      </c>
      <c r="B165" s="230"/>
      <c r="C165" s="230"/>
      <c r="D165" s="230"/>
      <c r="E165" s="230"/>
      <c r="F165" s="230"/>
      <c r="G165" s="230"/>
      <c r="H165" s="230"/>
      <c r="I165" s="230"/>
      <c r="J165" s="230"/>
      <c r="K165" s="230"/>
      <c r="L165" s="230"/>
      <c r="M165" s="278"/>
    </row>
    <row r="166" spans="1:13">
      <c r="A166" s="619"/>
      <c r="B166" s="620"/>
      <c r="C166" s="620"/>
      <c r="D166" s="620"/>
      <c r="E166" s="620"/>
      <c r="F166" s="620"/>
      <c r="G166" s="620"/>
      <c r="H166" s="620"/>
      <c r="I166" s="620"/>
      <c r="J166" s="620"/>
      <c r="K166" s="620"/>
      <c r="L166" s="620"/>
      <c r="M166" s="621"/>
    </row>
    <row r="167" spans="1:13">
      <c r="A167" s="619"/>
      <c r="B167" s="620"/>
      <c r="C167" s="620"/>
      <c r="D167" s="620"/>
      <c r="E167" s="620"/>
      <c r="F167" s="620"/>
      <c r="G167" s="620"/>
      <c r="H167" s="620"/>
      <c r="I167" s="620"/>
      <c r="J167" s="620"/>
      <c r="K167" s="620"/>
      <c r="L167" s="620"/>
      <c r="M167" s="621"/>
    </row>
    <row r="168" spans="1:13">
      <c r="A168" s="207"/>
      <c r="B168" s="275"/>
      <c r="C168" s="275"/>
      <c r="D168" s="275"/>
      <c r="E168" s="275"/>
      <c r="F168" s="275"/>
      <c r="G168" s="275"/>
      <c r="H168" s="275"/>
      <c r="I168" s="275"/>
      <c r="J168" s="275"/>
      <c r="K168" s="275"/>
      <c r="L168" s="275"/>
      <c r="M168" s="276"/>
    </row>
    <row r="169" spans="1:13">
      <c r="A169" s="279" t="s">
        <v>75</v>
      </c>
      <c r="B169" s="275"/>
      <c r="C169" s="275"/>
      <c r="D169" s="275"/>
      <c r="E169" s="275"/>
      <c r="F169" s="275"/>
      <c r="G169" s="275"/>
      <c r="H169" s="275"/>
      <c r="I169" s="275"/>
      <c r="J169" s="275"/>
      <c r="K169" s="275"/>
      <c r="L169" s="275"/>
      <c r="M169" s="276"/>
    </row>
    <row r="170" spans="1:13">
      <c r="A170" s="622" t="s">
        <v>76</v>
      </c>
      <c r="B170" s="623"/>
      <c r="C170" s="623"/>
      <c r="D170" s="623"/>
      <c r="E170" s="623"/>
      <c r="F170" s="623"/>
      <c r="G170" s="623"/>
      <c r="H170" s="623"/>
      <c r="I170" s="623"/>
      <c r="J170" s="623"/>
      <c r="K170" s="623"/>
      <c r="L170" s="623"/>
      <c r="M170" s="624"/>
    </row>
    <row r="171" spans="1:13">
      <c r="A171" s="622"/>
      <c r="B171" s="623"/>
      <c r="C171" s="623"/>
      <c r="D171" s="623"/>
      <c r="E171" s="623"/>
      <c r="F171" s="623"/>
      <c r="G171" s="623"/>
      <c r="H171" s="623"/>
      <c r="I171" s="623"/>
      <c r="J171" s="623"/>
      <c r="K171" s="623"/>
      <c r="L171" s="623"/>
      <c r="M171" s="624"/>
    </row>
    <row r="172" spans="1:13">
      <c r="A172" s="622" t="s">
        <v>77</v>
      </c>
      <c r="B172" s="623"/>
      <c r="C172" s="623"/>
      <c r="D172" s="623"/>
      <c r="E172" s="623"/>
      <c r="F172" s="623"/>
      <c r="G172" s="623"/>
      <c r="H172" s="623"/>
      <c r="I172" s="623"/>
      <c r="J172" s="623"/>
      <c r="K172" s="623"/>
      <c r="L172" s="623"/>
      <c r="M172" s="624"/>
    </row>
    <row r="173" spans="1:13">
      <c r="A173" s="622"/>
      <c r="B173" s="623"/>
      <c r="C173" s="623"/>
      <c r="D173" s="623"/>
      <c r="E173" s="623"/>
      <c r="F173" s="623"/>
      <c r="G173" s="623"/>
      <c r="H173" s="623"/>
      <c r="I173" s="623"/>
      <c r="J173" s="623"/>
      <c r="K173" s="623"/>
      <c r="L173" s="623"/>
      <c r="M173" s="624"/>
    </row>
    <row r="174" spans="1:13">
      <c r="A174" s="207"/>
      <c r="B174" s="275"/>
      <c r="C174" s="275"/>
      <c r="D174" s="275"/>
      <c r="E174" s="275"/>
      <c r="F174" s="275"/>
      <c r="G174" s="275"/>
      <c r="H174" s="275"/>
      <c r="I174" s="275"/>
      <c r="J174" s="275"/>
      <c r="K174" s="275"/>
      <c r="L174" s="275"/>
      <c r="M174" s="276"/>
    </row>
    <row r="175" spans="1:13">
      <c r="A175" s="221"/>
      <c r="F175" s="270" t="s">
        <v>71</v>
      </c>
      <c r="M175" s="222"/>
    </row>
    <row r="176" spans="1:13">
      <c r="A176" s="221"/>
      <c r="F176" s="196" t="s">
        <v>72</v>
      </c>
      <c r="G176" s="243" t="s">
        <v>100</v>
      </c>
      <c r="H176" s="243"/>
      <c r="I176" s="243"/>
      <c r="M176" s="222"/>
    </row>
    <row r="177" spans="1:13">
      <c r="A177" s="221"/>
      <c r="F177" s="196" t="s">
        <v>101</v>
      </c>
      <c r="G177" s="280"/>
      <c r="H177" s="280"/>
      <c r="I177" s="280"/>
      <c r="M177" s="222"/>
    </row>
    <row r="178" spans="1:13">
      <c r="A178" s="281"/>
      <c r="B178" s="275"/>
      <c r="C178" s="275"/>
      <c r="D178" s="275"/>
      <c r="E178" s="275"/>
      <c r="J178" s="275"/>
      <c r="K178" s="275"/>
      <c r="L178" s="275"/>
      <c r="M178" s="276"/>
    </row>
    <row r="179" spans="1:13">
      <c r="A179" s="282"/>
      <c r="B179" s="283"/>
      <c r="C179" s="283"/>
      <c r="I179" s="625"/>
      <c r="J179" s="625"/>
      <c r="K179" s="625"/>
      <c r="L179" s="625"/>
      <c r="M179" s="626"/>
    </row>
    <row r="180" spans="1:13" ht="13.8" thickBot="1">
      <c r="A180" s="629"/>
      <c r="B180" s="630"/>
      <c r="C180" s="630"/>
      <c r="D180" s="250"/>
      <c r="E180" s="250"/>
      <c r="F180" s="250"/>
      <c r="G180" s="250"/>
      <c r="H180" s="250"/>
      <c r="I180" s="627"/>
      <c r="J180" s="627"/>
      <c r="K180" s="627"/>
      <c r="L180" s="627"/>
      <c r="M180" s="628"/>
    </row>
    <row r="181" spans="1:13" ht="42" customHeight="1">
      <c r="A181" s="773" t="s">
        <v>308</v>
      </c>
      <c r="B181" s="773"/>
      <c r="C181" s="773"/>
      <c r="D181" s="773"/>
      <c r="E181" s="219"/>
      <c r="F181" s="219"/>
      <c r="G181" s="219"/>
      <c r="H181" s="219"/>
      <c r="I181" s="219"/>
      <c r="J181" s="219"/>
      <c r="K181" s="219"/>
      <c r="L181" s="219"/>
      <c r="M181" s="220"/>
    </row>
    <row r="182" spans="1:13" ht="28.5" customHeight="1">
      <c r="A182" s="1" t="s">
        <v>0</v>
      </c>
      <c r="B182" s="367" t="s">
        <v>1</v>
      </c>
      <c r="C182" s="1" t="s">
        <v>2</v>
      </c>
      <c r="D182" s="367">
        <v>2</v>
      </c>
      <c r="M182" s="222"/>
    </row>
    <row r="183" spans="1:13" ht="15">
      <c r="A183" s="657" t="s">
        <v>28</v>
      </c>
      <c r="B183" s="657"/>
      <c r="C183" s="657"/>
      <c r="D183" s="657"/>
      <c r="E183" s="657"/>
      <c r="F183" s="657"/>
      <c r="G183" s="657"/>
      <c r="H183" s="657"/>
      <c r="I183" s="657"/>
      <c r="J183" s="657"/>
      <c r="K183" s="657"/>
      <c r="L183" s="657"/>
      <c r="M183" s="657"/>
    </row>
    <row r="184" spans="1:13" ht="13.8" thickBot="1"/>
    <row r="185" spans="1:13">
      <c r="A185" s="658"/>
      <c r="B185" s="660"/>
      <c r="C185" s="661"/>
      <c r="D185" s="661"/>
      <c r="E185" s="661"/>
      <c r="F185" s="661"/>
      <c r="G185" s="661"/>
      <c r="H185" s="661"/>
      <c r="I185" s="662"/>
      <c r="J185" s="663"/>
      <c r="K185" s="664"/>
      <c r="L185" s="664"/>
      <c r="M185" s="665"/>
    </row>
    <row r="186" spans="1:13">
      <c r="A186" s="659"/>
      <c r="B186" s="669" t="s">
        <v>89</v>
      </c>
      <c r="C186" s="670"/>
      <c r="D186" s="670"/>
      <c r="E186" s="670"/>
      <c r="F186" s="670"/>
      <c r="G186" s="670"/>
      <c r="H186" s="670"/>
      <c r="I186" s="671"/>
      <c r="J186" s="666"/>
      <c r="K186" s="667"/>
      <c r="L186" s="667"/>
      <c r="M186" s="668"/>
    </row>
    <row r="187" spans="1:13">
      <c r="A187" s="659"/>
      <c r="B187" s="672"/>
      <c r="C187" s="673"/>
      <c r="D187" s="673"/>
      <c r="E187" s="673"/>
      <c r="F187" s="673"/>
      <c r="G187" s="673"/>
      <c r="H187" s="673"/>
      <c r="I187" s="674"/>
      <c r="J187" s="675" t="s">
        <v>29</v>
      </c>
      <c r="K187" s="677"/>
      <c r="L187" s="678"/>
      <c r="M187" s="679"/>
    </row>
    <row r="188" spans="1:13">
      <c r="A188" s="659"/>
      <c r="B188" s="669" t="s">
        <v>30</v>
      </c>
      <c r="C188" s="670"/>
      <c r="D188" s="670"/>
      <c r="E188" s="670"/>
      <c r="F188" s="670"/>
      <c r="G188" s="670"/>
      <c r="H188" s="670"/>
      <c r="I188" s="671"/>
      <c r="J188" s="676"/>
      <c r="K188" s="680"/>
      <c r="L188" s="681"/>
      <c r="M188" s="682"/>
    </row>
    <row r="189" spans="1:13">
      <c r="A189" s="659"/>
      <c r="B189" s="683"/>
      <c r="C189" s="684"/>
      <c r="D189" s="684"/>
      <c r="E189" s="684"/>
      <c r="F189" s="684"/>
      <c r="G189" s="684"/>
      <c r="H189" s="684"/>
      <c r="I189" s="685"/>
      <c r="J189" s="675" t="s">
        <v>31</v>
      </c>
      <c r="K189" s="675">
        <v>1</v>
      </c>
      <c r="L189" s="675" t="s">
        <v>32</v>
      </c>
      <c r="M189" s="687">
        <v>1</v>
      </c>
    </row>
    <row r="190" spans="1:13">
      <c r="A190" s="659"/>
      <c r="B190" s="683"/>
      <c r="C190" s="684"/>
      <c r="D190" s="684"/>
      <c r="E190" s="684"/>
      <c r="F190" s="684"/>
      <c r="G190" s="684"/>
      <c r="H190" s="684"/>
      <c r="I190" s="685"/>
      <c r="J190" s="686"/>
      <c r="K190" s="686"/>
      <c r="L190" s="686"/>
      <c r="M190" s="688"/>
    </row>
    <row r="191" spans="1:13">
      <c r="A191" s="659"/>
      <c r="B191" s="669" t="s">
        <v>33</v>
      </c>
      <c r="C191" s="670"/>
      <c r="D191" s="670"/>
      <c r="E191" s="670"/>
      <c r="F191" s="670"/>
      <c r="G191" s="670"/>
      <c r="H191" s="670"/>
      <c r="I191" s="671"/>
      <c r="J191" s="686"/>
      <c r="K191" s="686"/>
      <c r="L191" s="686"/>
      <c r="M191" s="688"/>
    </row>
    <row r="192" spans="1:13" ht="13.8" thickBot="1">
      <c r="A192" s="198"/>
      <c r="B192" s="199"/>
      <c r="C192" s="199"/>
      <c r="D192" s="199"/>
      <c r="E192" s="199"/>
      <c r="F192" s="199"/>
      <c r="G192" s="199"/>
      <c r="H192" s="199"/>
      <c r="I192" s="199"/>
      <c r="J192" s="199"/>
      <c r="K192" s="200"/>
      <c r="L192" s="200"/>
      <c r="M192" s="201"/>
    </row>
    <row r="193" spans="1:13">
      <c r="A193" s="202"/>
      <c r="B193" s="203"/>
      <c r="C193" s="203"/>
      <c r="D193" s="203"/>
      <c r="E193" s="203"/>
      <c r="F193" s="203"/>
      <c r="G193" s="203"/>
      <c r="H193" s="203"/>
      <c r="I193" s="203"/>
      <c r="J193" s="204" t="s">
        <v>34</v>
      </c>
      <c r="K193" s="205" t="s">
        <v>35</v>
      </c>
      <c r="L193" s="205" t="s">
        <v>36</v>
      </c>
      <c r="M193" s="206" t="s">
        <v>37</v>
      </c>
    </row>
    <row r="194" spans="1:13">
      <c r="A194" s="207"/>
      <c r="B194" s="197"/>
      <c r="C194" s="197"/>
      <c r="D194" s="197"/>
      <c r="E194" s="197"/>
      <c r="F194" s="197"/>
      <c r="G194" s="197"/>
      <c r="H194" s="197"/>
      <c r="I194" s="197"/>
      <c r="J194" s="208"/>
      <c r="K194" s="209"/>
      <c r="L194" s="209">
        <v>8</v>
      </c>
      <c r="M194" s="210">
        <v>2026</v>
      </c>
    </row>
    <row r="195" spans="1:13">
      <c r="A195" s="703" t="s">
        <v>38</v>
      </c>
      <c r="B195" s="704"/>
      <c r="C195" s="704"/>
      <c r="D195" s="704"/>
      <c r="E195" s="197"/>
      <c r="F195" s="197"/>
      <c r="G195" s="197" t="s">
        <v>39</v>
      </c>
      <c r="I195" s="197"/>
      <c r="J195" s="208"/>
      <c r="M195" s="211"/>
    </row>
    <row r="196" spans="1:13" ht="13.8">
      <c r="A196" s="212"/>
      <c r="B196" s="213"/>
      <c r="C196" s="213"/>
      <c r="D196" s="213"/>
      <c r="E196" s="213"/>
      <c r="F196" s="213"/>
      <c r="G196" s="213"/>
      <c r="H196" s="213"/>
      <c r="I196" s="213"/>
      <c r="J196" s="213"/>
      <c r="K196" s="213"/>
      <c r="L196" s="213"/>
      <c r="M196" s="214"/>
    </row>
    <row r="197" spans="1:13" ht="13.8" thickBot="1">
      <c r="A197" s="215"/>
      <c r="B197" s="216"/>
      <c r="C197" s="216"/>
      <c r="D197" s="216"/>
      <c r="E197" s="216"/>
      <c r="F197" s="216"/>
      <c r="G197" s="216"/>
      <c r="H197" s="216"/>
      <c r="I197" s="216"/>
      <c r="J197" s="216"/>
      <c r="K197" s="216"/>
      <c r="L197" s="216"/>
      <c r="M197" s="217"/>
    </row>
    <row r="198" spans="1:13" ht="13.8" thickBot="1">
      <c r="A198" s="218"/>
      <c r="B198" s="219"/>
      <c r="C198" s="219"/>
      <c r="D198" s="219"/>
      <c r="E198" s="219"/>
      <c r="F198" s="219"/>
      <c r="I198" s="219"/>
      <c r="J198" s="219"/>
      <c r="K198" s="219"/>
      <c r="L198" s="219"/>
      <c r="M198" s="220"/>
    </row>
    <row r="199" spans="1:13">
      <c r="A199" s="728" t="s">
        <v>40</v>
      </c>
      <c r="B199" s="729"/>
      <c r="C199" s="729"/>
      <c r="D199" s="729"/>
      <c r="E199" s="729"/>
      <c r="F199" s="729"/>
      <c r="G199" s="729"/>
      <c r="H199" s="729"/>
      <c r="I199" s="729"/>
      <c r="J199" s="729"/>
      <c r="K199" s="729"/>
      <c r="L199" s="729"/>
      <c r="M199" s="730"/>
    </row>
    <row r="200" spans="1:13" ht="13.8" thickBot="1">
      <c r="A200" s="221"/>
      <c r="M200" s="222"/>
    </row>
    <row r="201" spans="1:13">
      <c r="A201" s="223" t="s">
        <v>41</v>
      </c>
      <c r="B201" s="734" t="s">
        <v>42</v>
      </c>
      <c r="C201" s="735"/>
      <c r="D201" s="735"/>
      <c r="E201" s="735"/>
      <c r="F201" s="735"/>
      <c r="G201" s="735"/>
      <c r="H201" s="735"/>
      <c r="I201" s="735"/>
      <c r="J201" s="736"/>
      <c r="K201" s="726" t="s">
        <v>43</v>
      </c>
      <c r="L201" s="727"/>
      <c r="M201" s="223" t="s">
        <v>12</v>
      </c>
    </row>
    <row r="202" spans="1:13" ht="13.8" thickBot="1">
      <c r="A202" s="224">
        <f>+'PRESUPUESTO OFICIAL'!B14</f>
        <v>1.3</v>
      </c>
      <c r="B202" s="717" t="str">
        <f>+'PRESUPUESTO OFICIAL'!E14</f>
        <v>Excavacion manual en conglomerado</v>
      </c>
      <c r="C202" s="718"/>
      <c r="D202" s="718"/>
      <c r="E202" s="718"/>
      <c r="F202" s="718"/>
      <c r="G202" s="718"/>
      <c r="H202" s="718"/>
      <c r="I202" s="718"/>
      <c r="J202" s="712"/>
      <c r="K202" s="711" t="str">
        <f>+'PRESUPUESTO OFICIAL'!F14</f>
        <v>M3</v>
      </c>
      <c r="L202" s="712"/>
      <c r="M202" s="225"/>
    </row>
    <row r="203" spans="1:13">
      <c r="A203" s="640" t="s">
        <v>44</v>
      </c>
      <c r="B203" s="641"/>
      <c r="C203" s="641"/>
      <c r="D203" s="641"/>
      <c r="E203" s="641"/>
      <c r="F203" s="641"/>
      <c r="G203" s="641"/>
      <c r="H203" s="641"/>
      <c r="I203" s="641"/>
      <c r="J203" s="641"/>
      <c r="K203" s="641"/>
      <c r="L203" s="641"/>
      <c r="M203" s="642"/>
    </row>
    <row r="204" spans="1:13">
      <c r="A204" s="643"/>
      <c r="B204" s="644"/>
      <c r="C204" s="644"/>
      <c r="D204" s="644"/>
      <c r="E204" s="644"/>
      <c r="F204" s="644"/>
      <c r="G204" s="644"/>
      <c r="H204" s="644"/>
      <c r="I204" s="644"/>
      <c r="J204" s="644"/>
      <c r="K204" s="644"/>
      <c r="L204" s="644"/>
      <c r="M204" s="645"/>
    </row>
    <row r="205" spans="1:13" ht="13.8" thickBot="1">
      <c r="A205" s="646"/>
      <c r="B205" s="647"/>
      <c r="C205" s="647"/>
      <c r="D205" s="647"/>
      <c r="E205" s="647"/>
      <c r="F205" s="647"/>
      <c r="G205" s="647"/>
      <c r="H205" s="647"/>
      <c r="I205" s="647"/>
      <c r="J205" s="647"/>
      <c r="K205" s="647"/>
      <c r="L205" s="647"/>
      <c r="M205" s="648"/>
    </row>
    <row r="206" spans="1:13">
      <c r="A206" s="649" t="s">
        <v>42</v>
      </c>
      <c r="B206" s="713"/>
      <c r="C206" s="713"/>
      <c r="D206" s="713"/>
      <c r="E206" s="714"/>
      <c r="F206" s="697" t="s">
        <v>45</v>
      </c>
      <c r="G206" s="713"/>
      <c r="H206" s="715" t="s">
        <v>46</v>
      </c>
      <c r="I206" s="716"/>
      <c r="J206" s="227" t="s">
        <v>47</v>
      </c>
      <c r="K206" s="697" t="s">
        <v>48</v>
      </c>
      <c r="L206" s="698"/>
      <c r="M206" s="228" t="s">
        <v>49</v>
      </c>
    </row>
    <row r="207" spans="1:13">
      <c r="A207" s="653" t="s">
        <v>103</v>
      </c>
      <c r="B207" s="654"/>
      <c r="C207" s="654"/>
      <c r="D207" s="654"/>
      <c r="E207" s="699"/>
      <c r="F207" s="731"/>
      <c r="G207" s="699"/>
      <c r="H207" s="731" t="s">
        <v>125</v>
      </c>
      <c r="I207" s="699"/>
      <c r="J207" s="232">
        <v>4108</v>
      </c>
      <c r="K207" s="719">
        <v>2.17</v>
      </c>
      <c r="L207" s="702"/>
      <c r="M207" s="301">
        <f>J207*K207</f>
        <v>8914.36</v>
      </c>
    </row>
    <row r="208" spans="1:13">
      <c r="A208" s="265"/>
      <c r="B208" s="243"/>
      <c r="C208" s="243"/>
      <c r="D208" s="243"/>
      <c r="E208" s="237"/>
      <c r="F208" s="236"/>
      <c r="G208" s="237"/>
      <c r="H208" s="236"/>
      <c r="I208" s="237"/>
      <c r="J208" s="285"/>
      <c r="K208" s="719"/>
      <c r="L208" s="702"/>
      <c r="M208" s="301">
        <f>J208*K208</f>
        <v>0</v>
      </c>
    </row>
    <row r="209" spans="1:19" ht="13.8" thickBot="1">
      <c r="A209" s="606"/>
      <c r="B209" s="607"/>
      <c r="C209" s="607"/>
      <c r="D209" s="607"/>
      <c r="E209" s="631"/>
      <c r="F209" s="632"/>
      <c r="G209" s="631"/>
      <c r="H209" s="632"/>
      <c r="I209" s="631"/>
      <c r="J209" s="286"/>
      <c r="K209" s="633"/>
      <c r="L209" s="634"/>
      <c r="M209" s="301">
        <f>J209*K209</f>
        <v>0</v>
      </c>
    </row>
    <row r="210" spans="1:19" ht="13.8" thickBot="1">
      <c r="A210" s="603" t="s">
        <v>50</v>
      </c>
      <c r="B210" s="604"/>
      <c r="C210" s="604"/>
      <c r="D210" s="604"/>
      <c r="E210" s="604"/>
      <c r="F210" s="604"/>
      <c r="G210" s="604"/>
      <c r="H210" s="604"/>
      <c r="I210" s="604"/>
      <c r="J210" s="604"/>
      <c r="K210" s="604"/>
      <c r="L210" s="605"/>
      <c r="M210" s="239">
        <f>SUM(M207:M209)</f>
        <v>8914.36</v>
      </c>
    </row>
    <row r="211" spans="1:19">
      <c r="A211" s="640" t="s">
        <v>51</v>
      </c>
      <c r="B211" s="641"/>
      <c r="C211" s="641"/>
      <c r="D211" s="641"/>
      <c r="E211" s="641"/>
      <c r="F211" s="641"/>
      <c r="G211" s="641"/>
      <c r="H211" s="641"/>
      <c r="I211" s="641"/>
      <c r="J211" s="641"/>
      <c r="K211" s="641"/>
      <c r="L211" s="641"/>
      <c r="M211" s="642"/>
    </row>
    <row r="212" spans="1:19">
      <c r="A212" s="643"/>
      <c r="B212" s="644"/>
      <c r="C212" s="644"/>
      <c r="D212" s="644"/>
      <c r="E212" s="644"/>
      <c r="F212" s="644"/>
      <c r="G212" s="644"/>
      <c r="H212" s="644"/>
      <c r="I212" s="644"/>
      <c r="J212" s="644"/>
      <c r="K212" s="644"/>
      <c r="L212" s="644"/>
      <c r="M212" s="645"/>
    </row>
    <row r="213" spans="1:19" ht="13.8" thickBot="1">
      <c r="A213" s="646"/>
      <c r="B213" s="647"/>
      <c r="C213" s="647"/>
      <c r="D213" s="647"/>
      <c r="E213" s="647"/>
      <c r="F213" s="647"/>
      <c r="G213" s="647"/>
      <c r="H213" s="647"/>
      <c r="I213" s="647"/>
      <c r="J213" s="647"/>
      <c r="K213" s="647"/>
      <c r="L213" s="647"/>
      <c r="M213" s="648"/>
    </row>
    <row r="214" spans="1:19">
      <c r="A214" s="649" t="s">
        <v>42</v>
      </c>
      <c r="B214" s="650"/>
      <c r="C214" s="650"/>
      <c r="D214" s="650"/>
      <c r="E214" s="650"/>
      <c r="F214" s="650"/>
      <c r="G214" s="650"/>
      <c r="H214" s="698"/>
      <c r="I214" s="226" t="s">
        <v>43</v>
      </c>
      <c r="J214" s="227" t="s">
        <v>12</v>
      </c>
      <c r="K214" s="697" t="s">
        <v>52</v>
      </c>
      <c r="L214" s="698"/>
      <c r="M214" s="228" t="s">
        <v>49</v>
      </c>
    </row>
    <row r="215" spans="1:19">
      <c r="A215" s="653"/>
      <c r="B215" s="654"/>
      <c r="C215" s="654"/>
      <c r="D215" s="654"/>
      <c r="E215" s="654"/>
      <c r="F215" s="654"/>
      <c r="G215" s="654"/>
      <c r="H215" s="699"/>
      <c r="I215" s="241"/>
      <c r="J215" s="242"/>
      <c r="K215" s="709"/>
      <c r="L215" s="710"/>
      <c r="M215" s="233">
        <f>J215*K215</f>
        <v>0</v>
      </c>
    </row>
    <row r="216" spans="1:19" ht="13.8" thickBot="1">
      <c r="A216" s="606"/>
      <c r="B216" s="607"/>
      <c r="C216" s="607"/>
      <c r="D216" s="607"/>
      <c r="E216" s="607"/>
      <c r="F216" s="607"/>
      <c r="G216" s="607"/>
      <c r="H216" s="631"/>
      <c r="I216" s="243"/>
      <c r="J216" s="244"/>
      <c r="K216" s="655"/>
      <c r="L216" s="656"/>
      <c r="M216" s="233">
        <f>J216*K216</f>
        <v>0</v>
      </c>
    </row>
    <row r="217" spans="1:19" ht="13.8" thickBot="1">
      <c r="A217" s="603" t="s">
        <v>50</v>
      </c>
      <c r="B217" s="604"/>
      <c r="C217" s="604"/>
      <c r="D217" s="604"/>
      <c r="E217" s="604"/>
      <c r="F217" s="604"/>
      <c r="G217" s="604"/>
      <c r="H217" s="604"/>
      <c r="I217" s="604"/>
      <c r="J217" s="604"/>
      <c r="K217" s="604"/>
      <c r="L217" s="605"/>
      <c r="M217" s="245">
        <f>SUM(M215:M216)</f>
        <v>0</v>
      </c>
      <c r="N217" s="291"/>
      <c r="O217" s="291"/>
      <c r="P217" s="292"/>
      <c r="Q217" s="292"/>
      <c r="R217" s="293"/>
      <c r="S217" s="293"/>
    </row>
    <row r="218" spans="1:19">
      <c r="A218" s="640" t="s">
        <v>53</v>
      </c>
      <c r="B218" s="641"/>
      <c r="C218" s="641"/>
      <c r="D218" s="641"/>
      <c r="E218" s="641"/>
      <c r="F218" s="641"/>
      <c r="G218" s="641"/>
      <c r="H218" s="641"/>
      <c r="I218" s="641"/>
      <c r="J218" s="641"/>
      <c r="K218" s="641"/>
      <c r="L218" s="641"/>
      <c r="M218" s="642"/>
      <c r="N218" s="294"/>
      <c r="O218" s="302"/>
      <c r="P218" s="294"/>
      <c r="Q218" s="300"/>
      <c r="R218" s="306"/>
      <c r="S218" s="307"/>
    </row>
    <row r="219" spans="1:19">
      <c r="A219" s="643"/>
      <c r="B219" s="644"/>
      <c r="C219" s="644"/>
      <c r="D219" s="644"/>
      <c r="E219" s="644"/>
      <c r="F219" s="644"/>
      <c r="G219" s="644"/>
      <c r="H219" s="644"/>
      <c r="I219" s="644"/>
      <c r="J219" s="644"/>
      <c r="K219" s="644"/>
      <c r="L219" s="644"/>
      <c r="M219" s="645"/>
      <c r="N219" s="294"/>
      <c r="O219" s="302"/>
      <c r="P219" s="294"/>
      <c r="Q219" s="300"/>
      <c r="R219" s="306"/>
      <c r="S219" s="307"/>
    </row>
    <row r="220" spans="1:19" ht="13.8" thickBot="1">
      <c r="A220" s="646"/>
      <c r="B220" s="647"/>
      <c r="C220" s="647"/>
      <c r="D220" s="647"/>
      <c r="E220" s="647"/>
      <c r="F220" s="647"/>
      <c r="G220" s="647"/>
      <c r="H220" s="647"/>
      <c r="I220" s="647"/>
      <c r="J220" s="647"/>
      <c r="K220" s="647"/>
      <c r="L220" s="647"/>
      <c r="M220" s="648"/>
      <c r="N220" s="294"/>
      <c r="O220" s="302"/>
      <c r="P220" s="294"/>
      <c r="Q220" s="300"/>
      <c r="R220" s="306"/>
      <c r="S220" s="307"/>
    </row>
    <row r="221" spans="1:19">
      <c r="A221" s="649" t="s">
        <v>54</v>
      </c>
      <c r="B221" s="650"/>
      <c r="C221" s="650"/>
      <c r="D221" s="650"/>
      <c r="E221" s="650"/>
      <c r="F221" s="650"/>
      <c r="G221" s="650"/>
      <c r="H221" s="227" t="s">
        <v>55</v>
      </c>
      <c r="I221" s="240" t="s">
        <v>56</v>
      </c>
      <c r="J221" s="246" t="s">
        <v>304</v>
      </c>
      <c r="K221" s="697" t="s">
        <v>57</v>
      </c>
      <c r="L221" s="698"/>
      <c r="M221" s="228" t="s">
        <v>49</v>
      </c>
      <c r="N221" s="294"/>
      <c r="O221" s="302"/>
      <c r="P221" s="294"/>
      <c r="Q221" s="300"/>
      <c r="R221" s="306"/>
      <c r="S221" s="307"/>
    </row>
    <row r="222" spans="1:19">
      <c r="A222" s="653"/>
      <c r="B222" s="654"/>
      <c r="C222" s="654"/>
      <c r="D222" s="654"/>
      <c r="E222" s="654"/>
      <c r="F222" s="654"/>
      <c r="G222" s="654"/>
      <c r="H222" s="247"/>
      <c r="I222" s="248"/>
      <c r="J222" s="247"/>
      <c r="K222" s="596"/>
      <c r="L222" s="597"/>
      <c r="M222" s="301">
        <f>J222*K222</f>
        <v>0</v>
      </c>
      <c r="N222" s="302"/>
      <c r="O222" s="302"/>
      <c r="P222" s="302"/>
      <c r="Q222" s="303"/>
      <c r="R222" s="303"/>
      <c r="S222" s="304"/>
    </row>
    <row r="223" spans="1:19" ht="13.8" thickBot="1">
      <c r="A223" s="606"/>
      <c r="B223" s="607"/>
      <c r="C223" s="607"/>
      <c r="D223" s="607"/>
      <c r="E223" s="607"/>
      <c r="F223" s="607"/>
      <c r="G223" s="607"/>
      <c r="H223" s="249"/>
      <c r="I223" s="250"/>
      <c r="J223" s="249"/>
      <c r="K223" s="655"/>
      <c r="L223" s="656"/>
      <c r="M223" s="301">
        <f>J223*K223</f>
        <v>0</v>
      </c>
      <c r="N223" s="308"/>
      <c r="O223" s="308"/>
      <c r="P223" s="308"/>
      <c r="Q223" s="309"/>
      <c r="R223" s="310"/>
      <c r="S223" s="311"/>
    </row>
    <row r="224" spans="1:19" ht="13.8" thickBot="1">
      <c r="A224" s="603" t="s">
        <v>50</v>
      </c>
      <c r="B224" s="604"/>
      <c r="C224" s="604"/>
      <c r="D224" s="604"/>
      <c r="E224" s="604"/>
      <c r="F224" s="604"/>
      <c r="G224" s="604"/>
      <c r="H224" s="604"/>
      <c r="I224" s="604"/>
      <c r="J224" s="604"/>
      <c r="K224" s="604"/>
      <c r="L224" s="605"/>
      <c r="M224" s="239">
        <f>SUM(M222:M223)</f>
        <v>0</v>
      </c>
      <c r="N224" s="291"/>
      <c r="O224" s="291"/>
      <c r="P224" s="292"/>
      <c r="Q224" s="312"/>
      <c r="R224" s="313"/>
      <c r="S224" s="293"/>
    </row>
    <row r="225" spans="1:19">
      <c r="A225" s="640" t="s">
        <v>58</v>
      </c>
      <c r="B225" s="641"/>
      <c r="C225" s="641"/>
      <c r="D225" s="641"/>
      <c r="E225" s="641"/>
      <c r="F225" s="641"/>
      <c r="G225" s="641"/>
      <c r="H225" s="641"/>
      <c r="I225" s="641"/>
      <c r="J225" s="641"/>
      <c r="K225" s="641"/>
      <c r="L225" s="641"/>
      <c r="M225" s="642"/>
      <c r="N225" s="294"/>
      <c r="O225" s="302"/>
      <c r="P225" s="314"/>
      <c r="Q225" s="300"/>
      <c r="R225" s="338"/>
      <c r="S225" s="307"/>
    </row>
    <row r="226" spans="1:19">
      <c r="A226" s="643"/>
      <c r="B226" s="644"/>
      <c r="C226" s="644"/>
      <c r="D226" s="644"/>
      <c r="E226" s="644"/>
      <c r="F226" s="644"/>
      <c r="G226" s="644"/>
      <c r="H226" s="644"/>
      <c r="I226" s="644"/>
      <c r="J226" s="644"/>
      <c r="K226" s="644"/>
      <c r="L226" s="644"/>
      <c r="M226" s="645"/>
      <c r="N226" s="302"/>
      <c r="O226" s="302"/>
      <c r="P226" s="302"/>
      <c r="Q226" s="291"/>
      <c r="R226" s="291"/>
      <c r="S226" s="317"/>
    </row>
    <row r="227" spans="1:19" ht="13.8" thickBot="1">
      <c r="A227" s="646"/>
      <c r="B227" s="647"/>
      <c r="C227" s="647"/>
      <c r="D227" s="647"/>
      <c r="E227" s="647"/>
      <c r="F227" s="647"/>
      <c r="G227" s="647"/>
      <c r="H227" s="647"/>
      <c r="I227" s="647"/>
      <c r="J227" s="647"/>
      <c r="K227" s="647"/>
      <c r="L227" s="647"/>
      <c r="M227" s="648"/>
      <c r="N227" s="308"/>
      <c r="O227" s="308"/>
      <c r="P227" s="308"/>
      <c r="Q227" s="309"/>
      <c r="R227" s="310"/>
      <c r="S227" s="311"/>
    </row>
    <row r="228" spans="1:19">
      <c r="A228" s="649" t="s">
        <v>59</v>
      </c>
      <c r="B228" s="650"/>
      <c r="C228" s="650"/>
      <c r="D228" s="650"/>
      <c r="E228" s="650"/>
      <c r="F228" s="650"/>
      <c r="G228" s="650"/>
      <c r="H228" s="227" t="s">
        <v>60</v>
      </c>
      <c r="I228" s="251" t="s">
        <v>61</v>
      </c>
      <c r="J228" s="252" t="s">
        <v>62</v>
      </c>
      <c r="K228" s="651" t="s">
        <v>48</v>
      </c>
      <c r="L228" s="652"/>
      <c r="M228" s="254" t="s">
        <v>49</v>
      </c>
      <c r="N228" s="291"/>
      <c r="O228" s="291"/>
      <c r="P228" s="292"/>
      <c r="Q228" s="292"/>
      <c r="R228" s="293"/>
      <c r="S228" s="293"/>
    </row>
    <row r="229" spans="1:19" ht="25.5" customHeight="1">
      <c r="A229" s="739" t="s">
        <v>173</v>
      </c>
      <c r="B229" s="740"/>
      <c r="C229" s="740"/>
      <c r="D229" s="740"/>
      <c r="E229" s="740"/>
      <c r="F229" s="740"/>
      <c r="G229" s="741"/>
      <c r="H229" s="255"/>
      <c r="I229" s="256"/>
      <c r="J229" s="257">
        <v>41075</v>
      </c>
      <c r="K229" s="598">
        <v>2.17</v>
      </c>
      <c r="L229" s="599"/>
      <c r="M229" s="413">
        <f>J229*K229</f>
        <v>89132.75</v>
      </c>
      <c r="N229" s="294"/>
      <c r="O229" s="339"/>
      <c r="P229" s="320"/>
      <c r="Q229" s="300"/>
      <c r="R229" s="322"/>
      <c r="S229" s="307"/>
    </row>
    <row r="230" spans="1:19">
      <c r="A230" s="234"/>
      <c r="B230" s="235"/>
      <c r="C230" s="235"/>
      <c r="D230" s="235"/>
      <c r="E230" s="235"/>
      <c r="F230" s="235"/>
      <c r="G230" s="235"/>
      <c r="H230" s="255"/>
      <c r="I230" s="256"/>
      <c r="J230" s="259"/>
      <c r="K230" s="598"/>
      <c r="L230" s="599"/>
      <c r="M230" s="413">
        <f>J230*K230</f>
        <v>0</v>
      </c>
      <c r="N230" s="302"/>
      <c r="O230" s="302"/>
      <c r="P230" s="302"/>
      <c r="Q230" s="291"/>
      <c r="R230" s="291"/>
      <c r="S230" s="304"/>
    </row>
    <row r="231" spans="1:19">
      <c r="A231" s="234"/>
      <c r="B231" s="235"/>
      <c r="C231" s="235"/>
      <c r="D231" s="235"/>
      <c r="E231" s="235"/>
      <c r="F231" s="235"/>
      <c r="G231" s="235"/>
      <c r="H231" s="255"/>
      <c r="I231" s="256"/>
      <c r="J231" s="259"/>
      <c r="K231" s="596"/>
      <c r="L231" s="597"/>
      <c r="M231" s="413">
        <f>J231*K231</f>
        <v>0</v>
      </c>
      <c r="N231" s="308"/>
      <c r="O231" s="308"/>
      <c r="P231" s="308"/>
      <c r="Q231" s="323"/>
      <c r="R231" s="323"/>
      <c r="S231" s="311"/>
    </row>
    <row r="232" spans="1:19" ht="13.8" thickBot="1">
      <c r="A232" s="606"/>
      <c r="B232" s="607"/>
      <c r="C232" s="607"/>
      <c r="D232" s="607"/>
      <c r="E232" s="607"/>
      <c r="F232" s="607"/>
      <c r="G232" s="607"/>
      <c r="H232" s="249"/>
      <c r="I232" s="250"/>
      <c r="J232" s="249"/>
      <c r="K232" s="655"/>
      <c r="L232" s="656"/>
      <c r="M232" s="413">
        <f>J232*K232</f>
        <v>0</v>
      </c>
      <c r="N232" s="294"/>
      <c r="O232" s="294"/>
      <c r="P232" s="294"/>
      <c r="Q232" s="291"/>
      <c r="R232" s="291"/>
      <c r="S232" s="304"/>
    </row>
    <row r="233" spans="1:19" ht="13.8" thickBot="1">
      <c r="A233" s="603" t="s">
        <v>50</v>
      </c>
      <c r="B233" s="604"/>
      <c r="C233" s="604"/>
      <c r="D233" s="604"/>
      <c r="E233" s="604"/>
      <c r="F233" s="604"/>
      <c r="G233" s="604"/>
      <c r="H233" s="604"/>
      <c r="I233" s="604"/>
      <c r="J233" s="604"/>
      <c r="K233" s="604"/>
      <c r="L233" s="605"/>
      <c r="M233" s="412">
        <f>SUM(M229:M232)</f>
        <v>89132.75</v>
      </c>
    </row>
    <row r="234" spans="1:19" ht="13.8" thickBot="1">
      <c r="A234" s="221"/>
      <c r="M234" s="222"/>
    </row>
    <row r="235" spans="1:19" ht="13.8" thickBot="1">
      <c r="A235" s="637" t="s">
        <v>63</v>
      </c>
      <c r="B235" s="638"/>
      <c r="C235" s="638"/>
      <c r="D235" s="638"/>
      <c r="E235" s="638"/>
      <c r="F235" s="638"/>
      <c r="G235" s="638"/>
      <c r="H235" s="638"/>
      <c r="I235" s="638"/>
      <c r="J235" s="638"/>
      <c r="K235" s="638"/>
      <c r="L235" s="639"/>
      <c r="M235" s="260">
        <f>ROUND(M210+M217+M224+M233,0)</f>
        <v>98047</v>
      </c>
    </row>
    <row r="236" spans="1:19">
      <c r="A236" s="640" t="s">
        <v>64</v>
      </c>
      <c r="B236" s="641"/>
      <c r="C236" s="641"/>
      <c r="D236" s="641"/>
      <c r="E236" s="641"/>
      <c r="F236" s="641"/>
      <c r="G236" s="641"/>
      <c r="H236" s="641"/>
      <c r="I236" s="641"/>
      <c r="J236" s="641"/>
      <c r="K236" s="641"/>
      <c r="L236" s="641"/>
      <c r="M236" s="642"/>
    </row>
    <row r="237" spans="1:19">
      <c r="A237" s="643"/>
      <c r="B237" s="644"/>
      <c r="C237" s="644"/>
      <c r="D237" s="644"/>
      <c r="E237" s="644"/>
      <c r="F237" s="644"/>
      <c r="G237" s="644"/>
      <c r="H237" s="644"/>
      <c r="I237" s="644"/>
      <c r="J237" s="644"/>
      <c r="K237" s="644"/>
      <c r="L237" s="644"/>
      <c r="M237" s="645"/>
    </row>
    <row r="238" spans="1:19" ht="13.8" thickBot="1">
      <c r="A238" s="646"/>
      <c r="B238" s="647"/>
      <c r="C238" s="647"/>
      <c r="D238" s="647"/>
      <c r="E238" s="647"/>
      <c r="F238" s="647"/>
      <c r="G238" s="647"/>
      <c r="H238" s="647"/>
      <c r="I238" s="647"/>
      <c r="J238" s="647"/>
      <c r="K238" s="647"/>
      <c r="L238" s="647"/>
      <c r="M238" s="648"/>
    </row>
    <row r="239" spans="1:19">
      <c r="A239" s="649" t="s">
        <v>65</v>
      </c>
      <c r="B239" s="650"/>
      <c r="C239" s="650"/>
      <c r="D239" s="650"/>
      <c r="E239" s="650"/>
      <c r="F239" s="650"/>
      <c r="G239" s="650"/>
      <c r="H239" s="240"/>
      <c r="I239" s="253"/>
      <c r="J239" s="252" t="s">
        <v>66</v>
      </c>
      <c r="K239" s="651" t="s">
        <v>67</v>
      </c>
      <c r="L239" s="652"/>
      <c r="M239" s="254"/>
    </row>
    <row r="240" spans="1:19">
      <c r="A240" s="653" t="s">
        <v>20</v>
      </c>
      <c r="B240" s="654"/>
      <c r="C240" s="654"/>
      <c r="D240" s="654"/>
      <c r="E240" s="654"/>
      <c r="F240" s="654"/>
      <c r="G240" s="654"/>
      <c r="H240" s="261"/>
      <c r="I240" s="262"/>
      <c r="J240" s="263">
        <v>0.28000000000000003</v>
      </c>
      <c r="K240" s="594">
        <f>+M235</f>
        <v>98047</v>
      </c>
      <c r="L240" s="595"/>
      <c r="M240" s="411">
        <f>J240*K240</f>
        <v>27453.160000000003</v>
      </c>
    </row>
    <row r="241" spans="1:13">
      <c r="A241" s="265" t="s">
        <v>68</v>
      </c>
      <c r="B241" s="243"/>
      <c r="C241" s="243"/>
      <c r="D241" s="243"/>
      <c r="E241" s="243"/>
      <c r="F241" s="243"/>
      <c r="G241" s="243"/>
      <c r="H241" s="261"/>
      <c r="I241" s="262"/>
      <c r="J241" s="263">
        <v>0.01</v>
      </c>
      <c r="K241" s="594">
        <f>+M235</f>
        <v>98047</v>
      </c>
      <c r="L241" s="595"/>
      <c r="M241" s="411">
        <f>J241*K241</f>
        <v>980.47</v>
      </c>
    </row>
    <row r="242" spans="1:13" ht="13.8" thickBot="1">
      <c r="A242" s="215" t="s">
        <v>69</v>
      </c>
      <c r="B242" s="216"/>
      <c r="C242" s="216"/>
      <c r="D242" s="216"/>
      <c r="E242" s="216"/>
      <c r="F242" s="216"/>
      <c r="G242" s="216"/>
      <c r="H242" s="266"/>
      <c r="I242" s="267"/>
      <c r="J242" s="263">
        <v>0.05</v>
      </c>
      <c r="K242" s="635">
        <f>+M235</f>
        <v>98047</v>
      </c>
      <c r="L242" s="636"/>
      <c r="M242" s="411">
        <f>J242*K242</f>
        <v>4902.3500000000004</v>
      </c>
    </row>
    <row r="243" spans="1:13" ht="13.8" thickBot="1">
      <c r="A243" s="603" t="s">
        <v>50</v>
      </c>
      <c r="B243" s="604"/>
      <c r="C243" s="604"/>
      <c r="D243" s="604"/>
      <c r="E243" s="604"/>
      <c r="F243" s="604"/>
      <c r="G243" s="604"/>
      <c r="H243" s="604"/>
      <c r="I243" s="604"/>
      <c r="J243" s="604"/>
      <c r="K243" s="604"/>
      <c r="L243" s="605"/>
      <c r="M243" s="412">
        <f>ROUND(SUM(M240:M242),0)</f>
        <v>33336</v>
      </c>
    </row>
    <row r="244" spans="1:13" ht="13.8" thickBot="1">
      <c r="A244" s="221"/>
      <c r="M244" s="222"/>
    </row>
    <row r="245" spans="1:13" ht="13.8" thickBot="1">
      <c r="A245" s="637" t="s">
        <v>70</v>
      </c>
      <c r="B245" s="638"/>
      <c r="C245" s="638"/>
      <c r="D245" s="638"/>
      <c r="E245" s="638"/>
      <c r="F245" s="638"/>
      <c r="G245" s="638"/>
      <c r="H245" s="638"/>
      <c r="I245" s="638"/>
      <c r="J245" s="638"/>
      <c r="K245" s="638"/>
      <c r="L245" s="639"/>
      <c r="M245" s="269">
        <f>M235+M243</f>
        <v>131383</v>
      </c>
    </row>
    <row r="246" spans="1:13">
      <c r="A246" s="218"/>
      <c r="B246" s="219"/>
      <c r="C246" s="219"/>
      <c r="D246" s="219"/>
      <c r="E246" s="219"/>
      <c r="F246" s="219"/>
      <c r="G246" s="219"/>
      <c r="H246" s="219"/>
      <c r="I246" s="219"/>
      <c r="J246" s="219"/>
      <c r="K246" s="219"/>
      <c r="L246" s="219"/>
      <c r="M246" s="220"/>
    </row>
    <row r="247" spans="1:13">
      <c r="A247" s="221"/>
      <c r="M247" s="222"/>
    </row>
    <row r="248" spans="1:13">
      <c r="A248" s="221"/>
      <c r="M248" s="222"/>
    </row>
    <row r="249" spans="1:13">
      <c r="A249" s="221"/>
      <c r="F249" s="270" t="s">
        <v>71</v>
      </c>
      <c r="G249" s="270"/>
      <c r="H249" s="270"/>
      <c r="I249" s="270"/>
      <c r="M249" s="222"/>
    </row>
    <row r="250" spans="1:13" ht="13.8">
      <c r="A250" s="271"/>
      <c r="B250" s="272"/>
      <c r="C250" s="272"/>
      <c r="D250" s="272"/>
      <c r="E250" s="272"/>
      <c r="F250" s="196" t="s">
        <v>305</v>
      </c>
      <c r="G250" s="196" t="s">
        <v>102</v>
      </c>
      <c r="I250" s="273"/>
      <c r="J250" s="272"/>
      <c r="K250" s="272"/>
      <c r="L250" s="272"/>
      <c r="M250" s="274"/>
    </row>
    <row r="251" spans="1:13" ht="13.8">
      <c r="A251" s="271"/>
      <c r="B251" s="272"/>
      <c r="C251" s="272"/>
      <c r="D251" s="272"/>
      <c r="E251" s="272"/>
      <c r="F251" s="196" t="s">
        <v>99</v>
      </c>
      <c r="I251" s="273"/>
      <c r="J251" s="272"/>
      <c r="K251" s="272"/>
      <c r="L251" s="272"/>
      <c r="M251" s="274"/>
    </row>
    <row r="252" spans="1:13">
      <c r="A252" s="207"/>
      <c r="B252" s="275"/>
      <c r="C252" s="275"/>
      <c r="D252" s="275"/>
      <c r="E252" s="275"/>
      <c r="I252" s="275"/>
      <c r="J252" s="275"/>
      <c r="K252" s="275"/>
      <c r="L252" s="275"/>
      <c r="M252" s="276"/>
    </row>
    <row r="253" spans="1:13">
      <c r="A253" s="221"/>
      <c r="F253" s="196" t="s">
        <v>73</v>
      </c>
      <c r="M253" s="222"/>
    </row>
    <row r="254" spans="1:13">
      <c r="A254" s="277" t="s">
        <v>74</v>
      </c>
      <c r="B254" s="230"/>
      <c r="C254" s="230"/>
      <c r="D254" s="230"/>
      <c r="E254" s="230"/>
      <c r="F254" s="230"/>
      <c r="G254" s="230"/>
      <c r="H254" s="230"/>
      <c r="I254" s="230"/>
      <c r="J254" s="230"/>
      <c r="K254" s="230"/>
      <c r="L254" s="230"/>
      <c r="M254" s="278"/>
    </row>
    <row r="255" spans="1:13">
      <c r="A255" s="619"/>
      <c r="B255" s="620"/>
      <c r="C255" s="620"/>
      <c r="D255" s="620"/>
      <c r="E255" s="620"/>
      <c r="F255" s="620"/>
      <c r="G255" s="620"/>
      <c r="H255" s="620"/>
      <c r="I255" s="620"/>
      <c r="J255" s="620"/>
      <c r="K255" s="620"/>
      <c r="L255" s="620"/>
      <c r="M255" s="621"/>
    </row>
    <row r="256" spans="1:13">
      <c r="A256" s="619"/>
      <c r="B256" s="620"/>
      <c r="C256" s="620"/>
      <c r="D256" s="620"/>
      <c r="E256" s="620"/>
      <c r="F256" s="620"/>
      <c r="G256" s="620"/>
      <c r="H256" s="620"/>
      <c r="I256" s="620"/>
      <c r="J256" s="620"/>
      <c r="K256" s="620"/>
      <c r="L256" s="620"/>
      <c r="M256" s="621"/>
    </row>
    <row r="257" spans="1:13">
      <c r="A257" s="207"/>
      <c r="B257" s="275"/>
      <c r="C257" s="275"/>
      <c r="D257" s="275"/>
      <c r="E257" s="275"/>
      <c r="F257" s="275"/>
      <c r="G257" s="275"/>
      <c r="H257" s="275"/>
      <c r="I257" s="275"/>
      <c r="J257" s="275"/>
      <c r="K257" s="275"/>
      <c r="L257" s="275"/>
      <c r="M257" s="276"/>
    </row>
    <row r="258" spans="1:13">
      <c r="A258" s="279" t="s">
        <v>75</v>
      </c>
      <c r="B258" s="275"/>
      <c r="C258" s="275"/>
      <c r="D258" s="275"/>
      <c r="E258" s="275"/>
      <c r="F258" s="275"/>
      <c r="G258" s="275"/>
      <c r="H258" s="275"/>
      <c r="I258" s="275"/>
      <c r="J258" s="275"/>
      <c r="K258" s="275"/>
      <c r="L258" s="275"/>
      <c r="M258" s="276"/>
    </row>
    <row r="259" spans="1:13">
      <c r="A259" s="622" t="s">
        <v>76</v>
      </c>
      <c r="B259" s="623"/>
      <c r="C259" s="623"/>
      <c r="D259" s="623"/>
      <c r="E259" s="623"/>
      <c r="F259" s="623"/>
      <c r="G259" s="623"/>
      <c r="H259" s="623"/>
      <c r="I259" s="623"/>
      <c r="J259" s="623"/>
      <c r="K259" s="623"/>
      <c r="L259" s="623"/>
      <c r="M259" s="624"/>
    </row>
    <row r="260" spans="1:13">
      <c r="A260" s="622"/>
      <c r="B260" s="623"/>
      <c r="C260" s="623"/>
      <c r="D260" s="623"/>
      <c r="E260" s="623"/>
      <c r="F260" s="623"/>
      <c r="G260" s="623"/>
      <c r="H260" s="623"/>
      <c r="I260" s="623"/>
      <c r="J260" s="623"/>
      <c r="K260" s="623"/>
      <c r="L260" s="623"/>
      <c r="M260" s="624"/>
    </row>
    <row r="261" spans="1:13">
      <c r="A261" s="622" t="s">
        <v>77</v>
      </c>
      <c r="B261" s="623"/>
      <c r="C261" s="623"/>
      <c r="D261" s="623"/>
      <c r="E261" s="623"/>
      <c r="F261" s="623"/>
      <c r="G261" s="623"/>
      <c r="H261" s="623"/>
      <c r="I261" s="623"/>
      <c r="J261" s="623"/>
      <c r="K261" s="623"/>
      <c r="L261" s="623"/>
      <c r="M261" s="624"/>
    </row>
    <row r="262" spans="1:13">
      <c r="A262" s="622"/>
      <c r="B262" s="623"/>
      <c r="C262" s="623"/>
      <c r="D262" s="623"/>
      <c r="E262" s="623"/>
      <c r="F262" s="623"/>
      <c r="G262" s="623"/>
      <c r="H262" s="623"/>
      <c r="I262" s="623"/>
      <c r="J262" s="623"/>
      <c r="K262" s="623"/>
      <c r="L262" s="623"/>
      <c r="M262" s="624"/>
    </row>
    <row r="263" spans="1:13">
      <c r="A263" s="207"/>
      <c r="B263" s="275"/>
      <c r="C263" s="275"/>
      <c r="D263" s="275"/>
      <c r="E263" s="275"/>
      <c r="F263" s="275"/>
      <c r="G263" s="275"/>
      <c r="H263" s="275"/>
      <c r="I263" s="275"/>
      <c r="J263" s="275"/>
      <c r="K263" s="275"/>
      <c r="L263" s="275"/>
      <c r="M263" s="276"/>
    </row>
    <row r="264" spans="1:13">
      <c r="A264" s="221"/>
      <c r="F264" s="270" t="s">
        <v>71</v>
      </c>
      <c r="M264" s="222"/>
    </row>
    <row r="265" spans="1:13">
      <c r="A265" s="221"/>
      <c r="F265" s="196" t="s">
        <v>72</v>
      </c>
      <c r="G265" s="243" t="s">
        <v>100</v>
      </c>
      <c r="H265" s="243"/>
      <c r="I265" s="243"/>
      <c r="M265" s="222"/>
    </row>
    <row r="266" spans="1:13">
      <c r="A266" s="221"/>
      <c r="F266" s="196" t="s">
        <v>101</v>
      </c>
      <c r="G266" s="280"/>
      <c r="H266" s="280"/>
      <c r="I266" s="280"/>
      <c r="M266" s="222"/>
    </row>
    <row r="267" spans="1:13">
      <c r="A267" s="281"/>
      <c r="B267" s="275"/>
      <c r="C267" s="275"/>
      <c r="D267" s="275"/>
      <c r="E267" s="275"/>
      <c r="J267" s="275"/>
      <c r="K267" s="275"/>
      <c r="L267" s="275"/>
      <c r="M267" s="276"/>
    </row>
    <row r="268" spans="1:13">
      <c r="A268" s="282"/>
      <c r="B268" s="283"/>
      <c r="C268" s="283"/>
      <c r="I268" s="625"/>
      <c r="J268" s="625"/>
      <c r="K268" s="625"/>
      <c r="L268" s="625"/>
      <c r="M268" s="626"/>
    </row>
    <row r="269" spans="1:13" ht="13.8" thickBot="1">
      <c r="A269" s="629"/>
      <c r="B269" s="630"/>
      <c r="C269" s="630"/>
      <c r="D269" s="250"/>
      <c r="E269" s="250"/>
      <c r="F269" s="250"/>
      <c r="G269" s="250"/>
      <c r="H269" s="250"/>
      <c r="I269" s="627"/>
      <c r="J269" s="627"/>
      <c r="K269" s="627"/>
      <c r="L269" s="627"/>
      <c r="M269" s="628"/>
    </row>
    <row r="270" spans="1:13" ht="42" customHeight="1">
      <c r="A270" s="773" t="s">
        <v>308</v>
      </c>
      <c r="B270" s="773"/>
      <c r="C270" s="773"/>
      <c r="D270" s="773"/>
      <c r="E270" s="219"/>
      <c r="F270" s="219"/>
      <c r="G270" s="219"/>
      <c r="H270" s="219"/>
      <c r="I270" s="219"/>
      <c r="J270" s="219"/>
      <c r="K270" s="219"/>
      <c r="L270" s="219"/>
      <c r="M270" s="220"/>
    </row>
    <row r="271" spans="1:13" ht="28.5" customHeight="1">
      <c r="A271" s="1" t="s">
        <v>0</v>
      </c>
      <c r="B271" s="367" t="s">
        <v>1</v>
      </c>
      <c r="C271" s="1" t="s">
        <v>2</v>
      </c>
      <c r="D271" s="367">
        <v>2</v>
      </c>
      <c r="M271" s="222"/>
    </row>
    <row r="272" spans="1:13" ht="15">
      <c r="A272" s="657" t="s">
        <v>28</v>
      </c>
      <c r="B272" s="657"/>
      <c r="C272" s="657"/>
      <c r="D272" s="657"/>
      <c r="E272" s="657"/>
      <c r="F272" s="657"/>
      <c r="G272" s="657"/>
      <c r="H272" s="657"/>
      <c r="I272" s="657"/>
      <c r="J272" s="657"/>
      <c r="K272" s="657"/>
      <c r="L272" s="657"/>
      <c r="M272" s="657"/>
    </row>
    <row r="273" spans="1:13" ht="13.8" thickBot="1"/>
    <row r="274" spans="1:13">
      <c r="A274" s="658"/>
      <c r="B274" s="660"/>
      <c r="C274" s="661"/>
      <c r="D274" s="661"/>
      <c r="E274" s="661"/>
      <c r="F274" s="661"/>
      <c r="G274" s="661"/>
      <c r="H274" s="661"/>
      <c r="I274" s="662"/>
      <c r="J274" s="663"/>
      <c r="K274" s="664"/>
      <c r="L274" s="664"/>
      <c r="M274" s="665"/>
    </row>
    <row r="275" spans="1:13">
      <c r="A275" s="659"/>
      <c r="B275" s="669" t="s">
        <v>89</v>
      </c>
      <c r="C275" s="670"/>
      <c r="D275" s="670"/>
      <c r="E275" s="670"/>
      <c r="F275" s="670"/>
      <c r="G275" s="670"/>
      <c r="H275" s="670"/>
      <c r="I275" s="671"/>
      <c r="J275" s="666"/>
      <c r="K275" s="667"/>
      <c r="L275" s="667"/>
      <c r="M275" s="668"/>
    </row>
    <row r="276" spans="1:13">
      <c r="A276" s="659"/>
      <c r="B276" s="672"/>
      <c r="C276" s="673"/>
      <c r="D276" s="673"/>
      <c r="E276" s="673"/>
      <c r="F276" s="673"/>
      <c r="G276" s="673"/>
      <c r="H276" s="673"/>
      <c r="I276" s="674"/>
      <c r="J276" s="675" t="s">
        <v>29</v>
      </c>
      <c r="K276" s="677"/>
      <c r="L276" s="678"/>
      <c r="M276" s="679"/>
    </row>
    <row r="277" spans="1:13">
      <c r="A277" s="659"/>
      <c r="B277" s="669" t="s">
        <v>30</v>
      </c>
      <c r="C277" s="670"/>
      <c r="D277" s="670"/>
      <c r="E277" s="670"/>
      <c r="F277" s="670"/>
      <c r="G277" s="670"/>
      <c r="H277" s="670"/>
      <c r="I277" s="671"/>
      <c r="J277" s="676"/>
      <c r="K277" s="680"/>
      <c r="L277" s="681"/>
      <c r="M277" s="682"/>
    </row>
    <row r="278" spans="1:13">
      <c r="A278" s="659"/>
      <c r="B278" s="683"/>
      <c r="C278" s="684"/>
      <c r="D278" s="684"/>
      <c r="E278" s="684"/>
      <c r="F278" s="684"/>
      <c r="G278" s="684"/>
      <c r="H278" s="684"/>
      <c r="I278" s="685"/>
      <c r="J278" s="675" t="s">
        <v>31</v>
      </c>
      <c r="K278" s="675">
        <v>1</v>
      </c>
      <c r="L278" s="675" t="s">
        <v>32</v>
      </c>
      <c r="M278" s="687">
        <v>1</v>
      </c>
    </row>
    <row r="279" spans="1:13">
      <c r="A279" s="659"/>
      <c r="B279" s="683"/>
      <c r="C279" s="684"/>
      <c r="D279" s="684"/>
      <c r="E279" s="684"/>
      <c r="F279" s="684"/>
      <c r="G279" s="684"/>
      <c r="H279" s="684"/>
      <c r="I279" s="685"/>
      <c r="J279" s="686"/>
      <c r="K279" s="686"/>
      <c r="L279" s="686"/>
      <c r="M279" s="688"/>
    </row>
    <row r="280" spans="1:13">
      <c r="A280" s="659"/>
      <c r="B280" s="669" t="s">
        <v>33</v>
      </c>
      <c r="C280" s="670"/>
      <c r="D280" s="670"/>
      <c r="E280" s="670"/>
      <c r="F280" s="670"/>
      <c r="G280" s="670"/>
      <c r="H280" s="670"/>
      <c r="I280" s="671"/>
      <c r="J280" s="686"/>
      <c r="K280" s="686"/>
      <c r="L280" s="686"/>
      <c r="M280" s="688"/>
    </row>
    <row r="281" spans="1:13" ht="13.8" thickBot="1">
      <c r="A281" s="198"/>
      <c r="B281" s="199"/>
      <c r="C281" s="199"/>
      <c r="D281" s="199"/>
      <c r="E281" s="199"/>
      <c r="F281" s="199"/>
      <c r="G281" s="199"/>
      <c r="H281" s="199"/>
      <c r="I281" s="199"/>
      <c r="J281" s="199"/>
      <c r="K281" s="200"/>
      <c r="L281" s="200"/>
      <c r="M281" s="201"/>
    </row>
    <row r="282" spans="1:13">
      <c r="A282" s="202"/>
      <c r="B282" s="203"/>
      <c r="C282" s="203"/>
      <c r="D282" s="203"/>
      <c r="E282" s="203"/>
      <c r="F282" s="203"/>
      <c r="G282" s="203"/>
      <c r="H282" s="203"/>
      <c r="I282" s="203"/>
      <c r="J282" s="204" t="s">
        <v>34</v>
      </c>
      <c r="K282" s="205" t="s">
        <v>35</v>
      </c>
      <c r="L282" s="205" t="s">
        <v>36</v>
      </c>
      <c r="M282" s="206" t="s">
        <v>37</v>
      </c>
    </row>
    <row r="283" spans="1:13">
      <c r="A283" s="207"/>
      <c r="B283" s="197"/>
      <c r="C283" s="197"/>
      <c r="D283" s="197"/>
      <c r="E283" s="197"/>
      <c r="F283" s="197"/>
      <c r="G283" s="197"/>
      <c r="H283" s="197"/>
      <c r="I283" s="197"/>
      <c r="J283" s="208"/>
      <c r="K283" s="209"/>
      <c r="L283" s="209">
        <v>8</v>
      </c>
      <c r="M283" s="210">
        <v>2026</v>
      </c>
    </row>
    <row r="284" spans="1:13">
      <c r="A284" s="703" t="s">
        <v>38</v>
      </c>
      <c r="B284" s="704"/>
      <c r="C284" s="704"/>
      <c r="D284" s="704"/>
      <c r="E284" s="197"/>
      <c r="F284" s="197"/>
      <c r="G284" s="197" t="s">
        <v>39</v>
      </c>
      <c r="I284" s="197"/>
      <c r="J284" s="208"/>
      <c r="M284" s="211"/>
    </row>
    <row r="285" spans="1:13" ht="13.8">
      <c r="A285" s="212"/>
      <c r="B285" s="213"/>
      <c r="C285" s="213"/>
      <c r="D285" s="213"/>
      <c r="E285" s="213"/>
      <c r="F285" s="213"/>
      <c r="G285" s="213"/>
      <c r="H285" s="213"/>
      <c r="I285" s="213"/>
      <c r="J285" s="213"/>
      <c r="K285" s="213"/>
      <c r="L285" s="213"/>
      <c r="M285" s="214"/>
    </row>
    <row r="286" spans="1:13" ht="13.8" thickBot="1">
      <c r="A286" s="215"/>
      <c r="B286" s="216"/>
      <c r="C286" s="216"/>
      <c r="D286" s="216"/>
      <c r="E286" s="216"/>
      <c r="F286" s="216"/>
      <c r="G286" s="216"/>
      <c r="H286" s="216"/>
      <c r="I286" s="216"/>
      <c r="J286" s="216"/>
      <c r="K286" s="216"/>
      <c r="L286" s="216"/>
      <c r="M286" s="217"/>
    </row>
    <row r="287" spans="1:13" ht="13.8" thickBot="1">
      <c r="A287" s="218"/>
      <c r="B287" s="219"/>
      <c r="C287" s="219"/>
      <c r="D287" s="219"/>
      <c r="E287" s="219"/>
      <c r="F287" s="219"/>
      <c r="I287" s="219"/>
      <c r="J287" s="219"/>
      <c r="K287" s="219"/>
      <c r="L287" s="219"/>
      <c r="M287" s="220"/>
    </row>
    <row r="288" spans="1:13">
      <c r="A288" s="728" t="s">
        <v>40</v>
      </c>
      <c r="B288" s="729"/>
      <c r="C288" s="729"/>
      <c r="D288" s="729"/>
      <c r="E288" s="729"/>
      <c r="F288" s="729"/>
      <c r="G288" s="729"/>
      <c r="H288" s="729"/>
      <c r="I288" s="729"/>
      <c r="J288" s="729"/>
      <c r="K288" s="729"/>
      <c r="L288" s="729"/>
      <c r="M288" s="730"/>
    </row>
    <row r="289" spans="1:20" ht="13.8" thickBot="1">
      <c r="A289" s="221"/>
      <c r="M289" s="222"/>
    </row>
    <row r="290" spans="1:20">
      <c r="A290" s="223" t="s">
        <v>41</v>
      </c>
      <c r="B290" s="734" t="s">
        <v>42</v>
      </c>
      <c r="C290" s="735"/>
      <c r="D290" s="735"/>
      <c r="E290" s="735"/>
      <c r="F290" s="735"/>
      <c r="G290" s="735"/>
      <c r="H290" s="735"/>
      <c r="I290" s="735"/>
      <c r="J290" s="736"/>
      <c r="K290" s="726" t="s">
        <v>43</v>
      </c>
      <c r="L290" s="727"/>
      <c r="M290" s="223" t="s">
        <v>12</v>
      </c>
    </row>
    <row r="291" spans="1:20" ht="36" customHeight="1" thickBot="1">
      <c r="A291" s="224">
        <f>+'PRESUPUESTO OFICIAL'!B15</f>
        <v>1.4</v>
      </c>
      <c r="B291" s="717" t="str">
        <f>+'PRESUPUESTO OFICIAL'!E15</f>
        <v>Relleno con base granular seleccionada o clasificada, compactada y transportada</v>
      </c>
      <c r="C291" s="718"/>
      <c r="D291" s="718"/>
      <c r="E291" s="718"/>
      <c r="F291" s="718"/>
      <c r="G291" s="718"/>
      <c r="H291" s="718"/>
      <c r="I291" s="718"/>
      <c r="J291" s="712"/>
      <c r="K291" s="711" t="str">
        <f>+'PRESUPUESTO OFICIAL'!F15</f>
        <v>M3</v>
      </c>
      <c r="L291" s="712"/>
      <c r="M291" s="225"/>
    </row>
    <row r="292" spans="1:20">
      <c r="A292" s="640" t="s">
        <v>44</v>
      </c>
      <c r="B292" s="641"/>
      <c r="C292" s="641"/>
      <c r="D292" s="641"/>
      <c r="E292" s="641"/>
      <c r="F292" s="641"/>
      <c r="G292" s="641"/>
      <c r="H292" s="641"/>
      <c r="I292" s="641"/>
      <c r="J292" s="641"/>
      <c r="K292" s="641"/>
      <c r="L292" s="641"/>
      <c r="M292" s="642"/>
    </row>
    <row r="293" spans="1:20">
      <c r="A293" s="643"/>
      <c r="B293" s="644"/>
      <c r="C293" s="644"/>
      <c r="D293" s="644"/>
      <c r="E293" s="644"/>
      <c r="F293" s="644"/>
      <c r="G293" s="644"/>
      <c r="H293" s="644"/>
      <c r="I293" s="644"/>
      <c r="J293" s="644"/>
      <c r="K293" s="644"/>
      <c r="L293" s="644"/>
      <c r="M293" s="645"/>
    </row>
    <row r="294" spans="1:20" ht="13.8" thickBot="1">
      <c r="A294" s="646"/>
      <c r="B294" s="647"/>
      <c r="C294" s="647"/>
      <c r="D294" s="647"/>
      <c r="E294" s="647"/>
      <c r="F294" s="647"/>
      <c r="G294" s="647"/>
      <c r="H294" s="647"/>
      <c r="I294" s="647"/>
      <c r="J294" s="647"/>
      <c r="K294" s="647"/>
      <c r="L294" s="647"/>
      <c r="M294" s="648"/>
    </row>
    <row r="295" spans="1:20">
      <c r="A295" s="649" t="s">
        <v>42</v>
      </c>
      <c r="B295" s="713"/>
      <c r="C295" s="713"/>
      <c r="D295" s="713"/>
      <c r="E295" s="714"/>
      <c r="F295" s="697" t="s">
        <v>45</v>
      </c>
      <c r="G295" s="713"/>
      <c r="H295" s="715" t="s">
        <v>46</v>
      </c>
      <c r="I295" s="716"/>
      <c r="J295" s="227" t="s">
        <v>47</v>
      </c>
      <c r="K295" s="697" t="s">
        <v>48</v>
      </c>
      <c r="L295" s="698"/>
      <c r="M295" s="228" t="s">
        <v>49</v>
      </c>
    </row>
    <row r="296" spans="1:20">
      <c r="A296" s="653" t="s">
        <v>177</v>
      </c>
      <c r="B296" s="654"/>
      <c r="C296" s="654"/>
      <c r="D296" s="654"/>
      <c r="E296" s="699"/>
      <c r="F296" s="731"/>
      <c r="G296" s="699"/>
      <c r="H296" s="731" t="s">
        <v>125</v>
      </c>
      <c r="I296" s="699"/>
      <c r="J296" s="232">
        <v>4108</v>
      </c>
      <c r="K296" s="719">
        <v>0.5</v>
      </c>
      <c r="L296" s="702"/>
      <c r="M296" s="411">
        <f>J296*K296</f>
        <v>2054</v>
      </c>
    </row>
    <row r="297" spans="1:20">
      <c r="A297" s="290" t="s">
        <v>178</v>
      </c>
      <c r="B297" s="243"/>
      <c r="C297" s="243"/>
      <c r="D297" s="243"/>
      <c r="E297" s="237"/>
      <c r="F297" s="236"/>
      <c r="G297" s="237"/>
      <c r="H297" s="731" t="s">
        <v>125</v>
      </c>
      <c r="I297" s="699"/>
      <c r="J297" s="232">
        <v>13715</v>
      </c>
      <c r="K297" s="719">
        <v>0.30299999999999999</v>
      </c>
      <c r="L297" s="702"/>
      <c r="M297" s="411">
        <f>J297*K297</f>
        <v>4155.6449999999995</v>
      </c>
    </row>
    <row r="298" spans="1:20" ht="13.8" thickBot="1">
      <c r="A298" s="606"/>
      <c r="B298" s="607"/>
      <c r="C298" s="607"/>
      <c r="D298" s="607"/>
      <c r="E298" s="631"/>
      <c r="F298" s="632"/>
      <c r="G298" s="631"/>
      <c r="H298" s="632"/>
      <c r="I298" s="631"/>
      <c r="J298" s="286"/>
      <c r="K298" s="633"/>
      <c r="L298" s="634"/>
      <c r="M298" s="411">
        <f>J298*K298</f>
        <v>0</v>
      </c>
    </row>
    <row r="299" spans="1:20" ht="13.8" thickBot="1">
      <c r="A299" s="603" t="s">
        <v>50</v>
      </c>
      <c r="B299" s="604"/>
      <c r="C299" s="604"/>
      <c r="D299" s="604"/>
      <c r="E299" s="604"/>
      <c r="F299" s="604"/>
      <c r="G299" s="604"/>
      <c r="H299" s="604"/>
      <c r="I299" s="604"/>
      <c r="J299" s="604"/>
      <c r="K299" s="604"/>
      <c r="L299" s="605"/>
      <c r="M299" s="412">
        <f>SUM(M296:M298)</f>
        <v>6209.6449999999995</v>
      </c>
    </row>
    <row r="300" spans="1:20">
      <c r="A300" s="640" t="s">
        <v>51</v>
      </c>
      <c r="B300" s="641"/>
      <c r="C300" s="641"/>
      <c r="D300" s="641"/>
      <c r="E300" s="641"/>
      <c r="F300" s="641"/>
      <c r="G300" s="641"/>
      <c r="H300" s="641"/>
      <c r="I300" s="641"/>
      <c r="J300" s="641"/>
      <c r="K300" s="641"/>
      <c r="L300" s="641"/>
      <c r="M300" s="642"/>
      <c r="O300" s="615" t="s">
        <v>160</v>
      </c>
      <c r="P300" s="616"/>
      <c r="Q300" s="340" t="s">
        <v>43</v>
      </c>
      <c r="R300" s="340" t="s">
        <v>12</v>
      </c>
      <c r="S300" s="341" t="s">
        <v>13</v>
      </c>
      <c r="T300" s="342" t="s">
        <v>18</v>
      </c>
    </row>
    <row r="301" spans="1:20" ht="52.8">
      <c r="A301" s="643"/>
      <c r="B301" s="644"/>
      <c r="C301" s="644"/>
      <c r="D301" s="644"/>
      <c r="E301" s="644"/>
      <c r="F301" s="644"/>
      <c r="G301" s="644"/>
      <c r="H301" s="644"/>
      <c r="I301" s="644"/>
      <c r="J301" s="644"/>
      <c r="K301" s="644"/>
      <c r="L301" s="644"/>
      <c r="M301" s="645"/>
      <c r="O301" s="343">
        <v>1</v>
      </c>
      <c r="P301" s="344" t="s">
        <v>175</v>
      </c>
      <c r="Q301" s="324" t="s">
        <v>176</v>
      </c>
      <c r="R301" s="287">
        <v>1.25</v>
      </c>
      <c r="S301" s="345">
        <v>62815</v>
      </c>
      <c r="T301" s="346">
        <f>ROUND((R301*S301),4)</f>
        <v>78518.75</v>
      </c>
    </row>
    <row r="302" spans="1:20" ht="13.8" thickBot="1">
      <c r="A302" s="646"/>
      <c r="B302" s="647"/>
      <c r="C302" s="647"/>
      <c r="D302" s="647"/>
      <c r="E302" s="647"/>
      <c r="F302" s="647"/>
      <c r="G302" s="647"/>
      <c r="H302" s="647"/>
      <c r="I302" s="647"/>
      <c r="J302" s="647"/>
      <c r="K302" s="647"/>
      <c r="L302" s="647"/>
      <c r="M302" s="648"/>
      <c r="O302" s="347"/>
      <c r="P302" s="348"/>
      <c r="Q302" s="325"/>
      <c r="R302" s="326"/>
      <c r="S302" s="345"/>
      <c r="T302" s="346">
        <f>ROUND((R302*S302),4)</f>
        <v>0</v>
      </c>
    </row>
    <row r="303" spans="1:20">
      <c r="A303" s="649" t="s">
        <v>42</v>
      </c>
      <c r="B303" s="650"/>
      <c r="C303" s="650"/>
      <c r="D303" s="650"/>
      <c r="E303" s="650"/>
      <c r="F303" s="650"/>
      <c r="G303" s="650"/>
      <c r="H303" s="698"/>
      <c r="I303" s="226" t="s">
        <v>43</v>
      </c>
      <c r="J303" s="227" t="s">
        <v>12</v>
      </c>
      <c r="K303" s="697" t="s">
        <v>52</v>
      </c>
      <c r="L303" s="698"/>
      <c r="M303" s="228" t="s">
        <v>49</v>
      </c>
      <c r="O303" s="347"/>
      <c r="P303" s="348"/>
      <c r="Q303" s="325"/>
      <c r="R303" s="326"/>
      <c r="S303" s="345"/>
      <c r="T303" s="346">
        <f>ROUND((R303*S303),4)</f>
        <v>0</v>
      </c>
    </row>
    <row r="304" spans="1:20">
      <c r="A304" s="653" t="s">
        <v>175</v>
      </c>
      <c r="B304" s="654"/>
      <c r="C304" s="654"/>
      <c r="D304" s="654"/>
      <c r="E304" s="654"/>
      <c r="F304" s="654"/>
      <c r="G304" s="654"/>
      <c r="H304" s="699"/>
      <c r="I304" s="241" t="s">
        <v>85</v>
      </c>
      <c r="J304" s="242">
        <v>1.25</v>
      </c>
      <c r="K304" s="700">
        <v>62815</v>
      </c>
      <c r="L304" s="701"/>
      <c r="M304" s="301">
        <f>J304*K304</f>
        <v>78518.75</v>
      </c>
      <c r="O304" s="347"/>
      <c r="P304" s="348"/>
      <c r="Q304" s="325"/>
      <c r="R304" s="326"/>
      <c r="S304" s="345"/>
      <c r="T304" s="346">
        <f>ROUND((R304*S304),4)</f>
        <v>0</v>
      </c>
    </row>
    <row r="305" spans="1:20" ht="13.8" thickBot="1">
      <c r="A305" s="606"/>
      <c r="B305" s="607"/>
      <c r="C305" s="607"/>
      <c r="D305" s="607"/>
      <c r="E305" s="607"/>
      <c r="F305" s="607"/>
      <c r="G305" s="607"/>
      <c r="H305" s="631"/>
      <c r="I305" s="243"/>
      <c r="J305" s="244"/>
      <c r="K305" s="695"/>
      <c r="L305" s="696"/>
      <c r="M305" s="301">
        <f>J305*K305</f>
        <v>0</v>
      </c>
      <c r="O305" s="689"/>
      <c r="P305" s="690"/>
      <c r="Q305" s="690"/>
      <c r="R305" s="691" t="s">
        <v>161</v>
      </c>
      <c r="S305" s="691"/>
      <c r="T305" s="349">
        <f>SUM(T301:T304)</f>
        <v>78518.75</v>
      </c>
    </row>
    <row r="306" spans="1:20" ht="13.8" thickBot="1">
      <c r="A306" s="603" t="s">
        <v>50</v>
      </c>
      <c r="B306" s="604"/>
      <c r="C306" s="604"/>
      <c r="D306" s="604"/>
      <c r="E306" s="604"/>
      <c r="F306" s="604"/>
      <c r="G306" s="604"/>
      <c r="H306" s="604"/>
      <c r="I306" s="604"/>
      <c r="J306" s="604"/>
      <c r="K306" s="604"/>
      <c r="L306" s="605"/>
      <c r="M306" s="412">
        <f>SUM(M304:M305)</f>
        <v>78518.75</v>
      </c>
      <c r="O306" s="692"/>
      <c r="P306" s="693"/>
      <c r="Q306" s="693"/>
      <c r="R306" s="693"/>
      <c r="S306" s="693"/>
      <c r="T306" s="694"/>
    </row>
    <row r="307" spans="1:20">
      <c r="A307" s="640" t="s">
        <v>53</v>
      </c>
      <c r="B307" s="641"/>
      <c r="C307" s="641"/>
      <c r="D307" s="641"/>
      <c r="E307" s="641"/>
      <c r="F307" s="641"/>
      <c r="G307" s="641"/>
      <c r="H307" s="641"/>
      <c r="I307" s="641"/>
      <c r="J307" s="641"/>
      <c r="K307" s="641"/>
      <c r="L307" s="641"/>
      <c r="M307" s="642"/>
      <c r="O307" s="608" t="s">
        <v>162</v>
      </c>
      <c r="P307" s="609"/>
      <c r="Q307" s="340" t="str">
        <f>+Q300</f>
        <v>UNIDAD</v>
      </c>
      <c r="R307" s="340" t="s">
        <v>48</v>
      </c>
      <c r="S307" s="341" t="str">
        <f>+S300</f>
        <v>VALOR UNITARIO</v>
      </c>
      <c r="T307" s="342" t="str">
        <f>+T300</f>
        <v>VALOR TOTAL</v>
      </c>
    </row>
    <row r="308" spans="1:20">
      <c r="A308" s="643"/>
      <c r="B308" s="644"/>
      <c r="C308" s="644"/>
      <c r="D308" s="644"/>
      <c r="E308" s="644"/>
      <c r="F308" s="644"/>
      <c r="G308" s="644"/>
      <c r="H308" s="644"/>
      <c r="I308" s="644"/>
      <c r="J308" s="644"/>
      <c r="K308" s="644"/>
      <c r="L308" s="644"/>
      <c r="M308" s="645"/>
      <c r="O308" s="343">
        <v>1</v>
      </c>
      <c r="P308" s="334" t="s">
        <v>177</v>
      </c>
      <c r="Q308" s="351" t="s">
        <v>125</v>
      </c>
      <c r="R308" s="288">
        <v>0.5</v>
      </c>
      <c r="S308" s="232">
        <v>4108</v>
      </c>
      <c r="T308" s="352">
        <f>ROUND(S308*R308,4)</f>
        <v>2054</v>
      </c>
    </row>
    <row r="309" spans="1:20" ht="13.8" thickBot="1">
      <c r="A309" s="646"/>
      <c r="B309" s="647"/>
      <c r="C309" s="647"/>
      <c r="D309" s="647"/>
      <c r="E309" s="647"/>
      <c r="F309" s="647"/>
      <c r="G309" s="647"/>
      <c r="H309" s="647"/>
      <c r="I309" s="647"/>
      <c r="J309" s="647"/>
      <c r="K309" s="647"/>
      <c r="L309" s="647"/>
      <c r="M309" s="648"/>
      <c r="O309" s="343">
        <v>2</v>
      </c>
      <c r="P309" s="290" t="s">
        <v>178</v>
      </c>
      <c r="Q309" s="351" t="s">
        <v>125</v>
      </c>
      <c r="R309" s="288">
        <v>0.30299999999999999</v>
      </c>
      <c r="S309" s="232">
        <v>13715</v>
      </c>
      <c r="T309" s="352">
        <f>ROUND(S309*R309,4)</f>
        <v>4155.6450000000004</v>
      </c>
    </row>
    <row r="310" spans="1:20">
      <c r="A310" s="649" t="s">
        <v>54</v>
      </c>
      <c r="B310" s="650"/>
      <c r="C310" s="650"/>
      <c r="D310" s="650"/>
      <c r="E310" s="650"/>
      <c r="F310" s="650"/>
      <c r="G310" s="650"/>
      <c r="H310" s="227" t="s">
        <v>55</v>
      </c>
      <c r="I310" s="240" t="s">
        <v>56</v>
      </c>
      <c r="J310" s="246" t="s">
        <v>304</v>
      </c>
      <c r="K310" s="697" t="s">
        <v>57</v>
      </c>
      <c r="L310" s="698"/>
      <c r="M310" s="228" t="s">
        <v>49</v>
      </c>
      <c r="O310" s="343"/>
      <c r="P310" s="290"/>
      <c r="Q310" s="353"/>
      <c r="R310" s="326"/>
      <c r="S310" s="232"/>
      <c r="T310" s="352">
        <f>ROUND(S310*R310,4)</f>
        <v>0</v>
      </c>
    </row>
    <row r="311" spans="1:20">
      <c r="A311" s="653" t="s">
        <v>179</v>
      </c>
      <c r="B311" s="654"/>
      <c r="C311" s="654"/>
      <c r="D311" s="654"/>
      <c r="E311" s="654"/>
      <c r="F311" s="654"/>
      <c r="G311" s="654"/>
      <c r="H311" s="247"/>
      <c r="I311" s="248">
        <v>1</v>
      </c>
      <c r="J311" s="247" t="s">
        <v>85</v>
      </c>
      <c r="K311" s="596">
        <f>+'TRANSPORTE DE MATERIALES'!$M$143</f>
        <v>19834</v>
      </c>
      <c r="L311" s="597"/>
      <c r="M311" s="411">
        <f>I311*K311</f>
        <v>19834</v>
      </c>
      <c r="O311" s="343"/>
      <c r="P311" s="290"/>
      <c r="Q311" s="353"/>
      <c r="R311" s="326"/>
      <c r="S311" s="232"/>
      <c r="T311" s="352">
        <f>ROUND(S311*R311,4)</f>
        <v>0</v>
      </c>
    </row>
    <row r="312" spans="1:20" ht="13.8" thickBot="1">
      <c r="A312" s="606"/>
      <c r="B312" s="607"/>
      <c r="C312" s="607"/>
      <c r="D312" s="607"/>
      <c r="E312" s="607"/>
      <c r="F312" s="607"/>
      <c r="G312" s="607"/>
      <c r="H312" s="249"/>
      <c r="I312" s="250"/>
      <c r="J312" s="249"/>
      <c r="K312" s="655"/>
      <c r="L312" s="656"/>
      <c r="M312" s="411">
        <f>I312*K312</f>
        <v>0</v>
      </c>
      <c r="O312" s="689"/>
      <c r="P312" s="690"/>
      <c r="Q312" s="690"/>
      <c r="R312" s="691" t="s">
        <v>163</v>
      </c>
      <c r="S312" s="691"/>
      <c r="T312" s="349">
        <f>+SUM(T308:T311)</f>
        <v>6209.6450000000004</v>
      </c>
    </row>
    <row r="313" spans="1:20" ht="13.8" thickBot="1">
      <c r="A313" s="603" t="s">
        <v>50</v>
      </c>
      <c r="B313" s="604"/>
      <c r="C313" s="604"/>
      <c r="D313" s="604"/>
      <c r="E313" s="604"/>
      <c r="F313" s="604"/>
      <c r="G313" s="604"/>
      <c r="H313" s="604"/>
      <c r="I313" s="604"/>
      <c r="J313" s="604"/>
      <c r="K313" s="604"/>
      <c r="L313" s="605"/>
      <c r="M313" s="412">
        <f>SUM(M311:M312)</f>
        <v>19834</v>
      </c>
      <c r="O313" s="354"/>
      <c r="P313" s="308"/>
      <c r="Q313" s="308"/>
      <c r="R313" s="309"/>
      <c r="S313" s="310"/>
      <c r="T313" s="355"/>
    </row>
    <row r="314" spans="1:20" ht="25.2">
      <c r="A314" s="640" t="s">
        <v>58</v>
      </c>
      <c r="B314" s="641"/>
      <c r="C314" s="641"/>
      <c r="D314" s="641"/>
      <c r="E314" s="641"/>
      <c r="F314" s="641"/>
      <c r="G314" s="641"/>
      <c r="H314" s="641"/>
      <c r="I314" s="641"/>
      <c r="J314" s="641"/>
      <c r="K314" s="641"/>
      <c r="L314" s="641"/>
      <c r="M314" s="642"/>
      <c r="O314" s="608" t="s">
        <v>164</v>
      </c>
      <c r="P314" s="609"/>
      <c r="Q314" s="340" t="s">
        <v>165</v>
      </c>
      <c r="R314" s="356" t="s">
        <v>172</v>
      </c>
      <c r="S314" s="357" t="s">
        <v>166</v>
      </c>
      <c r="T314" s="342" t="s">
        <v>18</v>
      </c>
    </row>
    <row r="315" spans="1:20">
      <c r="A315" s="643"/>
      <c r="B315" s="644"/>
      <c r="C315" s="644"/>
      <c r="D315" s="644"/>
      <c r="E315" s="644"/>
      <c r="F315" s="644"/>
      <c r="G315" s="644"/>
      <c r="H315" s="644"/>
      <c r="I315" s="644"/>
      <c r="J315" s="644"/>
      <c r="K315" s="644"/>
      <c r="L315" s="644"/>
      <c r="M315" s="645"/>
      <c r="O315" s="343">
        <v>1</v>
      </c>
      <c r="P315" s="334" t="s">
        <v>179</v>
      </c>
      <c r="Q315" s="358" t="s">
        <v>176</v>
      </c>
      <c r="R315" s="332">
        <v>1</v>
      </c>
      <c r="S315" s="336">
        <f>+[203]ANIDADOS!Y231</f>
        <v>0</v>
      </c>
      <c r="T315" s="352">
        <f>ROUND(S315*R315,4)</f>
        <v>0</v>
      </c>
    </row>
    <row r="316" spans="1:20" ht="13.8" thickBot="1">
      <c r="A316" s="646"/>
      <c r="B316" s="647"/>
      <c r="C316" s="647"/>
      <c r="D316" s="647"/>
      <c r="E316" s="647"/>
      <c r="F316" s="647"/>
      <c r="G316" s="647"/>
      <c r="H316" s="647"/>
      <c r="I316" s="647"/>
      <c r="J316" s="647"/>
      <c r="K316" s="647"/>
      <c r="L316" s="647"/>
      <c r="M316" s="648"/>
      <c r="O316" s="610"/>
      <c r="P316" s="611"/>
      <c r="Q316" s="612"/>
      <c r="R316" s="613" t="s">
        <v>167</v>
      </c>
      <c r="S316" s="614"/>
      <c r="T316" s="359">
        <f>+SUM(T315)</f>
        <v>0</v>
      </c>
    </row>
    <row r="317" spans="1:20">
      <c r="A317" s="649" t="s">
        <v>59</v>
      </c>
      <c r="B317" s="650"/>
      <c r="C317" s="650"/>
      <c r="D317" s="650"/>
      <c r="E317" s="650"/>
      <c r="F317" s="650"/>
      <c r="G317" s="650"/>
      <c r="H317" s="227" t="s">
        <v>60</v>
      </c>
      <c r="I317" s="251" t="s">
        <v>61</v>
      </c>
      <c r="J317" s="252" t="s">
        <v>62</v>
      </c>
      <c r="K317" s="651" t="s">
        <v>48</v>
      </c>
      <c r="L317" s="652"/>
      <c r="M317" s="254" t="s">
        <v>49</v>
      </c>
      <c r="O317" s="354"/>
      <c r="P317" s="308"/>
      <c r="Q317" s="308"/>
      <c r="R317" s="309"/>
      <c r="S317" s="310"/>
      <c r="T317" s="355"/>
    </row>
    <row r="318" spans="1:20" ht="25.5" customHeight="1">
      <c r="A318" s="600" t="s">
        <v>106</v>
      </c>
      <c r="B318" s="601"/>
      <c r="C318" s="601"/>
      <c r="D318" s="601"/>
      <c r="E318" s="601"/>
      <c r="F318" s="601"/>
      <c r="G318" s="602"/>
      <c r="H318" s="255" t="s">
        <v>125</v>
      </c>
      <c r="I318" s="256"/>
      <c r="J318" s="257">
        <v>41075</v>
      </c>
      <c r="K318" s="598">
        <v>0.5</v>
      </c>
      <c r="L318" s="599"/>
      <c r="M318" s="258">
        <f>J318*K318</f>
        <v>20537.5</v>
      </c>
      <c r="O318" s="615" t="s">
        <v>168</v>
      </c>
      <c r="P318" s="616"/>
      <c r="Q318" s="340" t="str">
        <f>+Q307</f>
        <v>UNIDAD</v>
      </c>
      <c r="R318" s="340" t="s">
        <v>48</v>
      </c>
      <c r="S318" s="341" t="s">
        <v>169</v>
      </c>
      <c r="T318" s="342" t="str">
        <f>+T307</f>
        <v>VALOR TOTAL</v>
      </c>
    </row>
    <row r="319" spans="1:20" ht="52.8">
      <c r="A319" s="234"/>
      <c r="B319" s="235"/>
      <c r="C319" s="235"/>
      <c r="D319" s="235"/>
      <c r="E319" s="235"/>
      <c r="F319" s="235"/>
      <c r="G319" s="235"/>
      <c r="H319" s="255"/>
      <c r="I319" s="256"/>
      <c r="J319" s="259"/>
      <c r="K319" s="598"/>
      <c r="L319" s="599"/>
      <c r="M319" s="258">
        <f>J319*K319</f>
        <v>0</v>
      </c>
      <c r="O319" s="343">
        <v>1</v>
      </c>
      <c r="P319" s="318" t="s">
        <v>106</v>
      </c>
      <c r="Q319" s="360" t="s">
        <v>180</v>
      </c>
      <c r="R319" s="361">
        <v>0.5</v>
      </c>
      <c r="S319" s="257">
        <v>41075</v>
      </c>
      <c r="T319" s="352">
        <f>ROUND((R319*S319),4)</f>
        <v>20537.5</v>
      </c>
    </row>
    <row r="320" spans="1:20">
      <c r="A320" s="234"/>
      <c r="B320" s="235"/>
      <c r="C320" s="235"/>
      <c r="D320" s="235"/>
      <c r="E320" s="235"/>
      <c r="F320" s="235"/>
      <c r="G320" s="235"/>
      <c r="H320" s="255"/>
      <c r="I320" s="256"/>
      <c r="J320" s="259"/>
      <c r="K320" s="596"/>
      <c r="L320" s="597"/>
      <c r="M320" s="258">
        <f>J320*K320</f>
        <v>0</v>
      </c>
      <c r="O320" s="617"/>
      <c r="P320" s="618"/>
      <c r="Q320" s="618"/>
      <c r="R320" s="613" t="s">
        <v>170</v>
      </c>
      <c r="S320" s="614"/>
      <c r="T320" s="349">
        <f>SUM(T319:T319)</f>
        <v>20537.5</v>
      </c>
    </row>
    <row r="321" spans="1:20" ht="13.8" thickBot="1">
      <c r="A321" s="606"/>
      <c r="B321" s="607"/>
      <c r="C321" s="607"/>
      <c r="D321" s="607"/>
      <c r="E321" s="607"/>
      <c r="F321" s="607"/>
      <c r="G321" s="607"/>
      <c r="H321" s="249"/>
      <c r="I321" s="250"/>
      <c r="J321" s="249"/>
      <c r="K321" s="655"/>
      <c r="L321" s="656"/>
      <c r="M321" s="258">
        <f>J321*K321</f>
        <v>0</v>
      </c>
      <c r="O321" s="354"/>
      <c r="P321" s="308"/>
      <c r="Q321" s="308"/>
      <c r="R321" s="362"/>
      <c r="S321" s="362"/>
      <c r="T321" s="355"/>
    </row>
    <row r="322" spans="1:20" ht="13.8" thickBot="1">
      <c r="A322" s="603" t="s">
        <v>50</v>
      </c>
      <c r="B322" s="604"/>
      <c r="C322" s="604"/>
      <c r="D322" s="604"/>
      <c r="E322" s="604"/>
      <c r="F322" s="604"/>
      <c r="G322" s="604"/>
      <c r="H322" s="604"/>
      <c r="I322" s="604"/>
      <c r="J322" s="604"/>
      <c r="K322" s="604"/>
      <c r="L322" s="605"/>
      <c r="M322" s="245">
        <f>SUM(M318:M321)</f>
        <v>20537.5</v>
      </c>
      <c r="O322" s="350"/>
      <c r="P322" s="294"/>
      <c r="Q322" s="294"/>
      <c r="R322" s="593" t="s">
        <v>174</v>
      </c>
      <c r="S322" s="593"/>
      <c r="T322" s="363">
        <f>ROUND((T305+T312+T320+T316),4)</f>
        <v>105265.895</v>
      </c>
    </row>
    <row r="323" spans="1:20" ht="13.8" thickBot="1">
      <c r="A323" s="221"/>
      <c r="M323" s="222"/>
    </row>
    <row r="324" spans="1:20" ht="13.8" thickBot="1">
      <c r="A324" s="637" t="s">
        <v>63</v>
      </c>
      <c r="B324" s="638"/>
      <c r="C324" s="638"/>
      <c r="D324" s="638"/>
      <c r="E324" s="638"/>
      <c r="F324" s="638"/>
      <c r="G324" s="638"/>
      <c r="H324" s="638"/>
      <c r="I324" s="638"/>
      <c r="J324" s="638"/>
      <c r="K324" s="638"/>
      <c r="L324" s="639"/>
      <c r="M324" s="260">
        <f>ROUND(M299+M306+M313+M322,0)</f>
        <v>125100</v>
      </c>
    </row>
    <row r="325" spans="1:20">
      <c r="A325" s="640" t="s">
        <v>64</v>
      </c>
      <c r="B325" s="641"/>
      <c r="C325" s="641"/>
      <c r="D325" s="641"/>
      <c r="E325" s="641"/>
      <c r="F325" s="641"/>
      <c r="G325" s="641"/>
      <c r="H325" s="641"/>
      <c r="I325" s="641"/>
      <c r="J325" s="641"/>
      <c r="K325" s="641"/>
      <c r="L325" s="641"/>
      <c r="M325" s="642"/>
    </row>
    <row r="326" spans="1:20">
      <c r="A326" s="643"/>
      <c r="B326" s="644"/>
      <c r="C326" s="644"/>
      <c r="D326" s="644"/>
      <c r="E326" s="644"/>
      <c r="F326" s="644"/>
      <c r="G326" s="644"/>
      <c r="H326" s="644"/>
      <c r="I326" s="644"/>
      <c r="J326" s="644"/>
      <c r="K326" s="644"/>
      <c r="L326" s="644"/>
      <c r="M326" s="645"/>
    </row>
    <row r="327" spans="1:20" ht="13.8" thickBot="1">
      <c r="A327" s="646"/>
      <c r="B327" s="647"/>
      <c r="C327" s="647"/>
      <c r="D327" s="647"/>
      <c r="E327" s="647"/>
      <c r="F327" s="647"/>
      <c r="G327" s="647"/>
      <c r="H327" s="647"/>
      <c r="I327" s="647"/>
      <c r="J327" s="647"/>
      <c r="K327" s="647"/>
      <c r="L327" s="647"/>
      <c r="M327" s="648"/>
    </row>
    <row r="328" spans="1:20">
      <c r="A328" s="649" t="s">
        <v>65</v>
      </c>
      <c r="B328" s="650"/>
      <c r="C328" s="650"/>
      <c r="D328" s="650"/>
      <c r="E328" s="650"/>
      <c r="F328" s="650"/>
      <c r="G328" s="650"/>
      <c r="H328" s="240"/>
      <c r="I328" s="253"/>
      <c r="J328" s="252" t="s">
        <v>66</v>
      </c>
      <c r="K328" s="651" t="s">
        <v>67</v>
      </c>
      <c r="L328" s="652"/>
      <c r="M328" s="254"/>
    </row>
    <row r="329" spans="1:20">
      <c r="A329" s="653" t="s">
        <v>20</v>
      </c>
      <c r="B329" s="654"/>
      <c r="C329" s="654"/>
      <c r="D329" s="654"/>
      <c r="E329" s="654"/>
      <c r="F329" s="654"/>
      <c r="G329" s="654"/>
      <c r="H329" s="261"/>
      <c r="I329" s="262"/>
      <c r="J329" s="263">
        <v>0.28000000000000003</v>
      </c>
      <c r="K329" s="594">
        <f>+M324</f>
        <v>125100</v>
      </c>
      <c r="L329" s="595"/>
      <c r="M329" s="264">
        <f>J329*K329</f>
        <v>35028</v>
      </c>
    </row>
    <row r="330" spans="1:20">
      <c r="A330" s="265" t="s">
        <v>68</v>
      </c>
      <c r="B330" s="243"/>
      <c r="C330" s="243"/>
      <c r="D330" s="243"/>
      <c r="E330" s="243"/>
      <c r="F330" s="243"/>
      <c r="G330" s="243"/>
      <c r="H330" s="261"/>
      <c r="I330" s="262"/>
      <c r="J330" s="263">
        <v>0.01</v>
      </c>
      <c r="K330" s="594">
        <f>+M324</f>
        <v>125100</v>
      </c>
      <c r="L330" s="595"/>
      <c r="M330" s="264">
        <f>J330*K330</f>
        <v>1251</v>
      </c>
    </row>
    <row r="331" spans="1:20" ht="13.8" thickBot="1">
      <c r="A331" s="215" t="s">
        <v>69</v>
      </c>
      <c r="B331" s="216"/>
      <c r="C331" s="216"/>
      <c r="D331" s="216"/>
      <c r="E331" s="216"/>
      <c r="F331" s="216"/>
      <c r="G331" s="216"/>
      <c r="H331" s="266"/>
      <c r="I331" s="267"/>
      <c r="J331" s="263">
        <v>0.05</v>
      </c>
      <c r="K331" s="635">
        <f>+M324</f>
        <v>125100</v>
      </c>
      <c r="L331" s="636"/>
      <c r="M331" s="264">
        <f>J331*K331</f>
        <v>6255</v>
      </c>
    </row>
    <row r="332" spans="1:20" ht="13.8" thickBot="1">
      <c r="A332" s="603" t="s">
        <v>50</v>
      </c>
      <c r="B332" s="604"/>
      <c r="C332" s="604"/>
      <c r="D332" s="604"/>
      <c r="E332" s="604"/>
      <c r="F332" s="604"/>
      <c r="G332" s="604"/>
      <c r="H332" s="604"/>
      <c r="I332" s="604"/>
      <c r="J332" s="604"/>
      <c r="K332" s="604"/>
      <c r="L332" s="605"/>
      <c r="M332" s="414">
        <f>ROUND(SUM(M329:M331),0)</f>
        <v>42534</v>
      </c>
    </row>
    <row r="333" spans="1:20" ht="13.8" thickBot="1">
      <c r="A333" s="221"/>
      <c r="M333" s="222"/>
    </row>
    <row r="334" spans="1:20" ht="13.8" thickBot="1">
      <c r="A334" s="637" t="s">
        <v>70</v>
      </c>
      <c r="B334" s="638"/>
      <c r="C334" s="638"/>
      <c r="D334" s="638"/>
      <c r="E334" s="638"/>
      <c r="F334" s="638"/>
      <c r="G334" s="638"/>
      <c r="H334" s="638"/>
      <c r="I334" s="638"/>
      <c r="J334" s="638"/>
      <c r="K334" s="638"/>
      <c r="L334" s="639"/>
      <c r="M334" s="269">
        <f>M324+M332</f>
        <v>167634</v>
      </c>
    </row>
    <row r="335" spans="1:20">
      <c r="A335" s="218"/>
      <c r="B335" s="219"/>
      <c r="C335" s="219"/>
      <c r="D335" s="219"/>
      <c r="E335" s="219"/>
      <c r="F335" s="219"/>
      <c r="G335" s="219"/>
      <c r="H335" s="219"/>
      <c r="I335" s="219"/>
      <c r="J335" s="219"/>
      <c r="K335" s="219"/>
      <c r="L335" s="219"/>
      <c r="M335" s="220"/>
    </row>
    <row r="336" spans="1:20">
      <c r="A336" s="221"/>
      <c r="M336" s="222"/>
    </row>
    <row r="337" spans="1:13">
      <c r="A337" s="221"/>
      <c r="M337" s="222"/>
    </row>
    <row r="338" spans="1:13">
      <c r="A338" s="221"/>
      <c r="F338" s="270" t="s">
        <v>71</v>
      </c>
      <c r="G338" s="270"/>
      <c r="H338" s="270"/>
      <c r="I338" s="270"/>
      <c r="M338" s="222"/>
    </row>
    <row r="339" spans="1:13" ht="13.8">
      <c r="A339" s="271"/>
      <c r="B339" s="272"/>
      <c r="C339" s="272"/>
      <c r="D339" s="272"/>
      <c r="E339" s="272"/>
      <c r="F339" s="196" t="s">
        <v>305</v>
      </c>
      <c r="G339" s="196" t="s">
        <v>102</v>
      </c>
      <c r="I339" s="273"/>
      <c r="J339" s="272"/>
      <c r="K339" s="272"/>
      <c r="L339" s="272"/>
      <c r="M339" s="274"/>
    </row>
    <row r="340" spans="1:13" ht="13.8">
      <c r="A340" s="271"/>
      <c r="B340" s="272"/>
      <c r="C340" s="272"/>
      <c r="D340" s="272"/>
      <c r="E340" s="272"/>
      <c r="F340" s="196" t="s">
        <v>99</v>
      </c>
      <c r="I340" s="273"/>
      <c r="J340" s="272"/>
      <c r="K340" s="272"/>
      <c r="L340" s="272"/>
      <c r="M340" s="274"/>
    </row>
    <row r="341" spans="1:13">
      <c r="A341" s="207"/>
      <c r="B341" s="275"/>
      <c r="C341" s="275"/>
      <c r="D341" s="275"/>
      <c r="E341" s="275"/>
      <c r="I341" s="275"/>
      <c r="J341" s="275"/>
      <c r="K341" s="275"/>
      <c r="L341" s="275"/>
      <c r="M341" s="276"/>
    </row>
    <row r="342" spans="1:13">
      <c r="A342" s="221"/>
      <c r="F342" s="196" t="s">
        <v>73</v>
      </c>
      <c r="M342" s="222"/>
    </row>
    <row r="343" spans="1:13">
      <c r="A343" s="277" t="s">
        <v>74</v>
      </c>
      <c r="B343" s="230"/>
      <c r="C343" s="230"/>
      <c r="D343" s="230"/>
      <c r="E343" s="230"/>
      <c r="F343" s="230"/>
      <c r="G343" s="230"/>
      <c r="H343" s="230"/>
      <c r="I343" s="230"/>
      <c r="J343" s="230"/>
      <c r="K343" s="230"/>
      <c r="L343" s="230"/>
      <c r="M343" s="278"/>
    </row>
    <row r="344" spans="1:13">
      <c r="A344" s="619"/>
      <c r="B344" s="620"/>
      <c r="C344" s="620"/>
      <c r="D344" s="620"/>
      <c r="E344" s="620"/>
      <c r="F344" s="620"/>
      <c r="G344" s="620"/>
      <c r="H344" s="620"/>
      <c r="I344" s="620"/>
      <c r="J344" s="620"/>
      <c r="K344" s="620"/>
      <c r="L344" s="620"/>
      <c r="M344" s="621"/>
    </row>
    <row r="345" spans="1:13">
      <c r="A345" s="619"/>
      <c r="B345" s="620"/>
      <c r="C345" s="620"/>
      <c r="D345" s="620"/>
      <c r="E345" s="620"/>
      <c r="F345" s="620"/>
      <c r="G345" s="620"/>
      <c r="H345" s="620"/>
      <c r="I345" s="620"/>
      <c r="J345" s="620"/>
      <c r="K345" s="620"/>
      <c r="L345" s="620"/>
      <c r="M345" s="621"/>
    </row>
    <row r="346" spans="1:13">
      <c r="A346" s="207"/>
      <c r="B346" s="275"/>
      <c r="C346" s="275"/>
      <c r="D346" s="275"/>
      <c r="E346" s="275"/>
      <c r="F346" s="275"/>
      <c r="G346" s="275"/>
      <c r="H346" s="275"/>
      <c r="I346" s="275"/>
      <c r="J346" s="275"/>
      <c r="K346" s="275"/>
      <c r="L346" s="275"/>
      <c r="M346" s="276"/>
    </row>
    <row r="347" spans="1:13">
      <c r="A347" s="279" t="s">
        <v>75</v>
      </c>
      <c r="B347" s="275"/>
      <c r="C347" s="275"/>
      <c r="D347" s="275"/>
      <c r="E347" s="275"/>
      <c r="F347" s="275"/>
      <c r="G347" s="275"/>
      <c r="H347" s="275"/>
      <c r="I347" s="275"/>
      <c r="J347" s="275"/>
      <c r="K347" s="275"/>
      <c r="L347" s="275"/>
      <c r="M347" s="276"/>
    </row>
    <row r="348" spans="1:13">
      <c r="A348" s="622" t="s">
        <v>76</v>
      </c>
      <c r="B348" s="623"/>
      <c r="C348" s="623"/>
      <c r="D348" s="623"/>
      <c r="E348" s="623"/>
      <c r="F348" s="623"/>
      <c r="G348" s="623"/>
      <c r="H348" s="623"/>
      <c r="I348" s="623"/>
      <c r="J348" s="623"/>
      <c r="K348" s="623"/>
      <c r="L348" s="623"/>
      <c r="M348" s="624"/>
    </row>
    <row r="349" spans="1:13">
      <c r="A349" s="622"/>
      <c r="B349" s="623"/>
      <c r="C349" s="623"/>
      <c r="D349" s="623"/>
      <c r="E349" s="623"/>
      <c r="F349" s="623"/>
      <c r="G349" s="623"/>
      <c r="H349" s="623"/>
      <c r="I349" s="623"/>
      <c r="J349" s="623"/>
      <c r="K349" s="623"/>
      <c r="L349" s="623"/>
      <c r="M349" s="624"/>
    </row>
    <row r="350" spans="1:13">
      <c r="A350" s="622" t="s">
        <v>77</v>
      </c>
      <c r="B350" s="623"/>
      <c r="C350" s="623"/>
      <c r="D350" s="623"/>
      <c r="E350" s="623"/>
      <c r="F350" s="623"/>
      <c r="G350" s="623"/>
      <c r="H350" s="623"/>
      <c r="I350" s="623"/>
      <c r="J350" s="623"/>
      <c r="K350" s="623"/>
      <c r="L350" s="623"/>
      <c r="M350" s="624"/>
    </row>
    <row r="351" spans="1:13">
      <c r="A351" s="622"/>
      <c r="B351" s="623"/>
      <c r="C351" s="623"/>
      <c r="D351" s="623"/>
      <c r="E351" s="623"/>
      <c r="F351" s="623"/>
      <c r="G351" s="623"/>
      <c r="H351" s="623"/>
      <c r="I351" s="623"/>
      <c r="J351" s="623"/>
      <c r="K351" s="623"/>
      <c r="L351" s="623"/>
      <c r="M351" s="624"/>
    </row>
    <row r="352" spans="1:13">
      <c r="A352" s="207"/>
      <c r="B352" s="275"/>
      <c r="C352" s="275"/>
      <c r="D352" s="275"/>
      <c r="E352" s="275"/>
      <c r="F352" s="275"/>
      <c r="G352" s="275"/>
      <c r="H352" s="275"/>
      <c r="I352" s="275"/>
      <c r="J352" s="275"/>
      <c r="K352" s="275"/>
      <c r="L352" s="275"/>
      <c r="M352" s="276"/>
    </row>
    <row r="353" spans="1:13">
      <c r="A353" s="221"/>
      <c r="F353" s="270" t="s">
        <v>71</v>
      </c>
      <c r="M353" s="222"/>
    </row>
    <row r="354" spans="1:13">
      <c r="A354" s="221"/>
      <c r="F354" s="196" t="s">
        <v>72</v>
      </c>
      <c r="G354" s="243" t="s">
        <v>100</v>
      </c>
      <c r="H354" s="243"/>
      <c r="I354" s="243"/>
      <c r="M354" s="222"/>
    </row>
    <row r="355" spans="1:13">
      <c r="A355" s="221"/>
      <c r="F355" s="196" t="s">
        <v>101</v>
      </c>
      <c r="G355" s="280"/>
      <c r="H355" s="280"/>
      <c r="I355" s="280"/>
      <c r="M355" s="222"/>
    </row>
    <row r="356" spans="1:13">
      <c r="A356" s="281"/>
      <c r="B356" s="275"/>
      <c r="C356" s="275"/>
      <c r="D356" s="275"/>
      <c r="E356" s="275"/>
      <c r="J356" s="275"/>
      <c r="K356" s="275"/>
      <c r="L356" s="275"/>
      <c r="M356" s="276"/>
    </row>
    <row r="357" spans="1:13">
      <c r="A357" s="282"/>
      <c r="B357" s="283"/>
      <c r="C357" s="283"/>
      <c r="I357" s="625"/>
      <c r="J357" s="625"/>
      <c r="K357" s="625"/>
      <c r="L357" s="625"/>
      <c r="M357" s="626"/>
    </row>
    <row r="358" spans="1:13" ht="13.8" thickBot="1">
      <c r="A358" s="629"/>
      <c r="B358" s="630"/>
      <c r="C358" s="630"/>
      <c r="D358" s="250"/>
      <c r="E358" s="250"/>
      <c r="F358" s="250"/>
      <c r="G358" s="250"/>
      <c r="H358" s="250"/>
      <c r="I358" s="627"/>
      <c r="J358" s="627"/>
      <c r="K358" s="627"/>
      <c r="L358" s="627"/>
      <c r="M358" s="628"/>
    </row>
    <row r="359" spans="1:13" ht="42" customHeight="1">
      <c r="A359" s="773" t="s">
        <v>308</v>
      </c>
      <c r="B359" s="773"/>
      <c r="C359" s="773"/>
      <c r="D359" s="773"/>
      <c r="E359" s="219"/>
      <c r="F359" s="219"/>
      <c r="G359" s="219"/>
      <c r="H359" s="219"/>
      <c r="I359" s="219"/>
      <c r="J359" s="219"/>
      <c r="K359" s="219"/>
      <c r="L359" s="219"/>
      <c r="M359" s="220"/>
    </row>
    <row r="360" spans="1:13" ht="28.5" customHeight="1">
      <c r="A360" s="1" t="s">
        <v>0</v>
      </c>
      <c r="B360" s="367" t="s">
        <v>1</v>
      </c>
      <c r="C360" s="1" t="s">
        <v>2</v>
      </c>
      <c r="D360" s="367">
        <v>2</v>
      </c>
      <c r="M360" s="222"/>
    </row>
    <row r="361" spans="1:13" ht="13.8" thickBot="1">
      <c r="A361" s="284"/>
      <c r="B361" s="284"/>
      <c r="C361" s="284"/>
      <c r="D361" s="284"/>
      <c r="E361" s="284"/>
      <c r="F361" s="284"/>
      <c r="G361" s="284"/>
      <c r="H361" s="284"/>
      <c r="I361" s="284"/>
      <c r="J361" s="284"/>
      <c r="K361" s="284"/>
      <c r="L361" s="284"/>
      <c r="M361" s="284"/>
    </row>
    <row r="362" spans="1:13" ht="15.6" thickTop="1">
      <c r="A362" s="657" t="s">
        <v>28</v>
      </c>
      <c r="B362" s="657"/>
      <c r="C362" s="657"/>
      <c r="D362" s="657"/>
      <c r="E362" s="657"/>
      <c r="F362" s="657"/>
      <c r="G362" s="657"/>
      <c r="H362" s="657"/>
      <c r="I362" s="657"/>
      <c r="J362" s="657"/>
      <c r="K362" s="657"/>
      <c r="L362" s="657"/>
      <c r="M362" s="657"/>
    </row>
    <row r="363" spans="1:13" ht="13.8" thickBot="1"/>
    <row r="364" spans="1:13">
      <c r="A364" s="658"/>
      <c r="B364" s="660"/>
      <c r="C364" s="661"/>
      <c r="D364" s="661"/>
      <c r="E364" s="661"/>
      <c r="F364" s="661"/>
      <c r="G364" s="661"/>
      <c r="H364" s="661"/>
      <c r="I364" s="662"/>
      <c r="J364" s="663"/>
      <c r="K364" s="664"/>
      <c r="L364" s="664"/>
      <c r="M364" s="665"/>
    </row>
    <row r="365" spans="1:13">
      <c r="A365" s="659"/>
      <c r="B365" s="669" t="s">
        <v>89</v>
      </c>
      <c r="C365" s="670"/>
      <c r="D365" s="670"/>
      <c r="E365" s="670"/>
      <c r="F365" s="670"/>
      <c r="G365" s="670"/>
      <c r="H365" s="670"/>
      <c r="I365" s="671"/>
      <c r="J365" s="666"/>
      <c r="K365" s="667"/>
      <c r="L365" s="667"/>
      <c r="M365" s="668"/>
    </row>
    <row r="366" spans="1:13">
      <c r="A366" s="659"/>
      <c r="B366" s="672"/>
      <c r="C366" s="673"/>
      <c r="D366" s="673"/>
      <c r="E366" s="673"/>
      <c r="F366" s="673"/>
      <c r="G366" s="673"/>
      <c r="H366" s="673"/>
      <c r="I366" s="674"/>
      <c r="J366" s="675" t="s">
        <v>29</v>
      </c>
      <c r="K366" s="677"/>
      <c r="L366" s="678"/>
      <c r="M366" s="679"/>
    </row>
    <row r="367" spans="1:13">
      <c r="A367" s="659"/>
      <c r="B367" s="669" t="s">
        <v>30</v>
      </c>
      <c r="C367" s="670"/>
      <c r="D367" s="670"/>
      <c r="E367" s="670"/>
      <c r="F367" s="670"/>
      <c r="G367" s="670"/>
      <c r="H367" s="670"/>
      <c r="I367" s="671"/>
      <c r="J367" s="676"/>
      <c r="K367" s="680"/>
      <c r="L367" s="681"/>
      <c r="M367" s="682"/>
    </row>
    <row r="368" spans="1:13">
      <c r="A368" s="659"/>
      <c r="B368" s="683"/>
      <c r="C368" s="684"/>
      <c r="D368" s="684"/>
      <c r="E368" s="684"/>
      <c r="F368" s="684"/>
      <c r="G368" s="684"/>
      <c r="H368" s="684"/>
      <c r="I368" s="685"/>
      <c r="J368" s="675" t="s">
        <v>31</v>
      </c>
      <c r="K368" s="675">
        <v>1</v>
      </c>
      <c r="L368" s="675" t="s">
        <v>32</v>
      </c>
      <c r="M368" s="687">
        <v>1</v>
      </c>
    </row>
    <row r="369" spans="1:13">
      <c r="A369" s="659"/>
      <c r="B369" s="683"/>
      <c r="C369" s="684"/>
      <c r="D369" s="684"/>
      <c r="E369" s="684"/>
      <c r="F369" s="684"/>
      <c r="G369" s="684"/>
      <c r="H369" s="684"/>
      <c r="I369" s="685"/>
      <c r="J369" s="686"/>
      <c r="K369" s="686"/>
      <c r="L369" s="686"/>
      <c r="M369" s="688"/>
    </row>
    <row r="370" spans="1:13">
      <c r="A370" s="659"/>
      <c r="B370" s="669" t="s">
        <v>33</v>
      </c>
      <c r="C370" s="670"/>
      <c r="D370" s="670"/>
      <c r="E370" s="670"/>
      <c r="F370" s="670"/>
      <c r="G370" s="670"/>
      <c r="H370" s="670"/>
      <c r="I370" s="671"/>
      <c r="J370" s="686"/>
      <c r="K370" s="686"/>
      <c r="L370" s="686"/>
      <c r="M370" s="688"/>
    </row>
    <row r="371" spans="1:13" ht="13.8" thickBot="1">
      <c r="A371" s="198"/>
      <c r="B371" s="199"/>
      <c r="C371" s="199"/>
      <c r="D371" s="199"/>
      <c r="E371" s="199"/>
      <c r="F371" s="199"/>
      <c r="G371" s="199"/>
      <c r="H371" s="199"/>
      <c r="I371" s="199"/>
      <c r="J371" s="199"/>
      <c r="K371" s="200"/>
      <c r="L371" s="200"/>
      <c r="M371" s="201"/>
    </row>
    <row r="372" spans="1:13">
      <c r="A372" s="202"/>
      <c r="B372" s="203"/>
      <c r="C372" s="203"/>
      <c r="D372" s="203"/>
      <c r="E372" s="203"/>
      <c r="F372" s="203"/>
      <c r="G372" s="203"/>
      <c r="H372" s="203"/>
      <c r="I372" s="203"/>
      <c r="J372" s="204" t="s">
        <v>34</v>
      </c>
      <c r="K372" s="205" t="s">
        <v>35</v>
      </c>
      <c r="L372" s="205" t="s">
        <v>36</v>
      </c>
      <c r="M372" s="206" t="s">
        <v>37</v>
      </c>
    </row>
    <row r="373" spans="1:13">
      <c r="A373" s="207"/>
      <c r="B373" s="197"/>
      <c r="C373" s="197"/>
      <c r="D373" s="197"/>
      <c r="E373" s="197"/>
      <c r="F373" s="197"/>
      <c r="G373" s="197"/>
      <c r="H373" s="197"/>
      <c r="I373" s="197"/>
      <c r="J373" s="208"/>
      <c r="K373" s="209"/>
      <c r="L373" s="209">
        <v>8</v>
      </c>
      <c r="M373" s="210">
        <v>2026</v>
      </c>
    </row>
    <row r="374" spans="1:13">
      <c r="A374" s="703" t="s">
        <v>38</v>
      </c>
      <c r="B374" s="704"/>
      <c r="C374" s="704"/>
      <c r="D374" s="704"/>
      <c r="E374" s="197"/>
      <c r="F374" s="197"/>
      <c r="G374" s="197" t="s">
        <v>39</v>
      </c>
      <c r="I374" s="197"/>
      <c r="J374" s="208"/>
      <c r="M374" s="211"/>
    </row>
    <row r="375" spans="1:13" ht="13.8">
      <c r="A375" s="212"/>
      <c r="B375" s="213"/>
      <c r="C375" s="213"/>
      <c r="D375" s="213"/>
      <c r="E375" s="213"/>
      <c r="F375" s="213"/>
      <c r="G375" s="213"/>
      <c r="H375" s="213"/>
      <c r="I375" s="213"/>
      <c r="J375" s="213"/>
      <c r="K375" s="213"/>
      <c r="L375" s="213"/>
      <c r="M375" s="214"/>
    </row>
    <row r="376" spans="1:13" ht="13.8" thickBot="1">
      <c r="A376" s="215"/>
      <c r="B376" s="216"/>
      <c r="C376" s="216"/>
      <c r="D376" s="216"/>
      <c r="E376" s="216"/>
      <c r="F376" s="216"/>
      <c r="G376" s="216"/>
      <c r="H376" s="216"/>
      <c r="I376" s="216"/>
      <c r="J376" s="216"/>
      <c r="K376" s="216"/>
      <c r="L376" s="216"/>
      <c r="M376" s="217"/>
    </row>
    <row r="377" spans="1:13" ht="13.8" thickBot="1">
      <c r="A377" s="218"/>
      <c r="B377" s="219"/>
      <c r="C377" s="219"/>
      <c r="D377" s="219"/>
      <c r="E377" s="219"/>
      <c r="F377" s="219"/>
      <c r="I377" s="219"/>
      <c r="J377" s="219"/>
      <c r="K377" s="219"/>
      <c r="L377" s="219"/>
      <c r="M377" s="220"/>
    </row>
    <row r="378" spans="1:13">
      <c r="A378" s="728" t="s">
        <v>40</v>
      </c>
      <c r="B378" s="729"/>
      <c r="C378" s="729"/>
      <c r="D378" s="729"/>
      <c r="E378" s="729"/>
      <c r="F378" s="729"/>
      <c r="G378" s="729"/>
      <c r="H378" s="729"/>
      <c r="I378" s="729"/>
      <c r="J378" s="729"/>
      <c r="K378" s="729"/>
      <c r="L378" s="729"/>
      <c r="M378" s="730"/>
    </row>
    <row r="379" spans="1:13" ht="13.8" thickBot="1">
      <c r="A379" s="221"/>
      <c r="M379" s="222"/>
    </row>
    <row r="380" spans="1:13">
      <c r="A380" s="223" t="s">
        <v>41</v>
      </c>
      <c r="B380" s="734" t="s">
        <v>42</v>
      </c>
      <c r="C380" s="735"/>
      <c r="D380" s="735"/>
      <c r="E380" s="735"/>
      <c r="F380" s="735"/>
      <c r="G380" s="735"/>
      <c r="H380" s="735"/>
      <c r="I380" s="735"/>
      <c r="J380" s="736"/>
      <c r="K380" s="726" t="s">
        <v>43</v>
      </c>
      <c r="L380" s="727"/>
      <c r="M380" s="223" t="s">
        <v>12</v>
      </c>
    </row>
    <row r="381" spans="1:13" ht="36" customHeight="1" thickBot="1">
      <c r="A381" s="224">
        <f>+'PRESUPUESTO OFICIAL'!B16</f>
        <v>1.5</v>
      </c>
      <c r="B381" s="717" t="str">
        <f>+'PRESUPUESTO OFICIAL'!E16</f>
        <v>Nivelacion de cajas de valvulas para Red de acueducto</v>
      </c>
      <c r="C381" s="718"/>
      <c r="D381" s="718"/>
      <c r="E381" s="718"/>
      <c r="F381" s="718"/>
      <c r="G381" s="718"/>
      <c r="H381" s="718"/>
      <c r="I381" s="718"/>
      <c r="J381" s="712"/>
      <c r="K381" s="711" t="str">
        <f>+'PRESUPUESTO OFICIAL'!F16</f>
        <v>UND</v>
      </c>
      <c r="L381" s="712"/>
      <c r="M381" s="225"/>
    </row>
    <row r="382" spans="1:13">
      <c r="A382" s="640" t="s">
        <v>44</v>
      </c>
      <c r="B382" s="641"/>
      <c r="C382" s="641"/>
      <c r="D382" s="641"/>
      <c r="E382" s="641"/>
      <c r="F382" s="641"/>
      <c r="G382" s="641"/>
      <c r="H382" s="641"/>
      <c r="I382" s="641"/>
      <c r="J382" s="641"/>
      <c r="K382" s="641"/>
      <c r="L382" s="641"/>
      <c r="M382" s="642"/>
    </row>
    <row r="383" spans="1:13">
      <c r="A383" s="643"/>
      <c r="B383" s="644"/>
      <c r="C383" s="644"/>
      <c r="D383" s="644"/>
      <c r="E383" s="644"/>
      <c r="F383" s="644"/>
      <c r="G383" s="644"/>
      <c r="H383" s="644"/>
      <c r="I383" s="644"/>
      <c r="J383" s="644"/>
      <c r="K383" s="644"/>
      <c r="L383" s="644"/>
      <c r="M383" s="645"/>
    </row>
    <row r="384" spans="1:13" ht="13.8" thickBot="1">
      <c r="A384" s="646"/>
      <c r="B384" s="647"/>
      <c r="C384" s="647"/>
      <c r="D384" s="647"/>
      <c r="E384" s="647"/>
      <c r="F384" s="647"/>
      <c r="G384" s="647"/>
      <c r="H384" s="647"/>
      <c r="I384" s="647"/>
      <c r="J384" s="647"/>
      <c r="K384" s="647"/>
      <c r="L384" s="647"/>
      <c r="M384" s="648"/>
    </row>
    <row r="385" spans="1:13">
      <c r="A385" s="649" t="s">
        <v>42</v>
      </c>
      <c r="B385" s="713"/>
      <c r="C385" s="713"/>
      <c r="D385" s="713"/>
      <c r="E385" s="714"/>
      <c r="F385" s="697" t="s">
        <v>45</v>
      </c>
      <c r="G385" s="713"/>
      <c r="H385" s="715" t="s">
        <v>46</v>
      </c>
      <c r="I385" s="716"/>
      <c r="J385" s="227" t="s">
        <v>47</v>
      </c>
      <c r="K385" s="697" t="s">
        <v>48</v>
      </c>
      <c r="L385" s="698"/>
      <c r="M385" s="228" t="s">
        <v>49</v>
      </c>
    </row>
    <row r="386" spans="1:13">
      <c r="A386" s="653" t="s">
        <v>177</v>
      </c>
      <c r="B386" s="654"/>
      <c r="C386" s="654"/>
      <c r="D386" s="654"/>
      <c r="E386" s="699"/>
      <c r="F386" s="731"/>
      <c r="G386" s="699"/>
      <c r="H386" s="731" t="s">
        <v>125</v>
      </c>
      <c r="I386" s="699"/>
      <c r="J386" s="232">
        <v>4108</v>
      </c>
      <c r="K386" s="719">
        <v>1.6</v>
      </c>
      <c r="L386" s="702"/>
      <c r="M386" s="411">
        <f>J386*K386</f>
        <v>6572.8</v>
      </c>
    </row>
    <row r="387" spans="1:13">
      <c r="A387" s="265"/>
      <c r="B387" s="243"/>
      <c r="C387" s="243"/>
      <c r="D387" s="243"/>
      <c r="E387" s="237"/>
      <c r="F387" s="236"/>
      <c r="G387" s="237"/>
      <c r="H387" s="236"/>
      <c r="I387" s="237"/>
      <c r="J387" s="285"/>
      <c r="K387" s="719"/>
      <c r="L387" s="702"/>
      <c r="M387" s="411">
        <f>J387*K387</f>
        <v>0</v>
      </c>
    </row>
    <row r="388" spans="1:13" ht="13.8" thickBot="1">
      <c r="A388" s="606"/>
      <c r="B388" s="607"/>
      <c r="C388" s="607"/>
      <c r="D388" s="607"/>
      <c r="E388" s="631"/>
      <c r="F388" s="632"/>
      <c r="G388" s="631"/>
      <c r="H388" s="632"/>
      <c r="I388" s="631"/>
      <c r="J388" s="286"/>
      <c r="K388" s="633"/>
      <c r="L388" s="634"/>
      <c r="M388" s="411">
        <f>J388*K388</f>
        <v>0</v>
      </c>
    </row>
    <row r="389" spans="1:13" ht="13.8" thickBot="1">
      <c r="A389" s="603" t="s">
        <v>50</v>
      </c>
      <c r="B389" s="604"/>
      <c r="C389" s="604"/>
      <c r="D389" s="604"/>
      <c r="E389" s="604"/>
      <c r="F389" s="604"/>
      <c r="G389" s="604"/>
      <c r="H389" s="604"/>
      <c r="I389" s="604"/>
      <c r="J389" s="604"/>
      <c r="K389" s="604"/>
      <c r="L389" s="605"/>
      <c r="M389" s="412">
        <f>SUM(M386:M388)</f>
        <v>6572.8</v>
      </c>
    </row>
    <row r="390" spans="1:13">
      <c r="A390" s="640" t="s">
        <v>51</v>
      </c>
      <c r="B390" s="641"/>
      <c r="C390" s="641"/>
      <c r="D390" s="641"/>
      <c r="E390" s="641"/>
      <c r="F390" s="641"/>
      <c r="G390" s="641"/>
      <c r="H390" s="641"/>
      <c r="I390" s="641"/>
      <c r="J390" s="641"/>
      <c r="K390" s="641"/>
      <c r="L390" s="641"/>
      <c r="M390" s="642"/>
    </row>
    <row r="391" spans="1:13">
      <c r="A391" s="643"/>
      <c r="B391" s="644"/>
      <c r="C391" s="644"/>
      <c r="D391" s="644"/>
      <c r="E391" s="644"/>
      <c r="F391" s="644"/>
      <c r="G391" s="644"/>
      <c r="H391" s="644"/>
      <c r="I391" s="644"/>
      <c r="J391" s="644"/>
      <c r="K391" s="644"/>
      <c r="L391" s="644"/>
      <c r="M391" s="645"/>
    </row>
    <row r="392" spans="1:13" ht="13.8" thickBot="1">
      <c r="A392" s="646"/>
      <c r="B392" s="647"/>
      <c r="C392" s="647"/>
      <c r="D392" s="647"/>
      <c r="E392" s="647"/>
      <c r="F392" s="647"/>
      <c r="G392" s="647"/>
      <c r="H392" s="647"/>
      <c r="I392" s="647"/>
      <c r="J392" s="647"/>
      <c r="K392" s="647"/>
      <c r="L392" s="647"/>
      <c r="M392" s="648"/>
    </row>
    <row r="393" spans="1:13">
      <c r="A393" s="649" t="s">
        <v>42</v>
      </c>
      <c r="B393" s="650"/>
      <c r="C393" s="650"/>
      <c r="D393" s="650"/>
      <c r="E393" s="650"/>
      <c r="F393" s="650"/>
      <c r="G393" s="650"/>
      <c r="H393" s="698"/>
      <c r="I393" s="226" t="s">
        <v>43</v>
      </c>
      <c r="J393" s="227" t="s">
        <v>12</v>
      </c>
      <c r="K393" s="697" t="s">
        <v>52</v>
      </c>
      <c r="L393" s="698"/>
      <c r="M393" s="228" t="s">
        <v>49</v>
      </c>
    </row>
    <row r="394" spans="1:13">
      <c r="A394" s="653" t="s">
        <v>181</v>
      </c>
      <c r="B394" s="654"/>
      <c r="C394" s="654"/>
      <c r="D394" s="654"/>
      <c r="E394" s="654"/>
      <c r="F394" s="654"/>
      <c r="G394" s="654"/>
      <c r="H394" s="699"/>
      <c r="I394" s="324" t="s">
        <v>87</v>
      </c>
      <c r="J394" s="287">
        <v>1</v>
      </c>
      <c r="K394" s="705">
        <v>105000</v>
      </c>
      <c r="L394" s="706"/>
      <c r="M394" s="411">
        <f>J394*K394</f>
        <v>105000</v>
      </c>
    </row>
    <row r="395" spans="1:13" ht="13.8" thickBot="1">
      <c r="A395" s="606" t="s">
        <v>182</v>
      </c>
      <c r="B395" s="607"/>
      <c r="C395" s="607"/>
      <c r="D395" s="607"/>
      <c r="E395" s="607"/>
      <c r="F395" s="607"/>
      <c r="G395" s="607"/>
      <c r="H395" s="631"/>
      <c r="I395" s="325" t="s">
        <v>85</v>
      </c>
      <c r="J395" s="326">
        <v>1.7999999999999999E-2</v>
      </c>
      <c r="K395" s="707">
        <v>396811.27</v>
      </c>
      <c r="L395" s="708"/>
      <c r="M395" s="411">
        <f>J395*K395</f>
        <v>7142.60286</v>
      </c>
    </row>
    <row r="396" spans="1:13" ht="13.8" thickBot="1">
      <c r="A396" s="603" t="s">
        <v>50</v>
      </c>
      <c r="B396" s="604"/>
      <c r="C396" s="604"/>
      <c r="D396" s="604"/>
      <c r="E396" s="604"/>
      <c r="F396" s="604"/>
      <c r="G396" s="604"/>
      <c r="H396" s="604"/>
      <c r="I396" s="604"/>
      <c r="J396" s="604"/>
      <c r="K396" s="604"/>
      <c r="L396" s="605"/>
      <c r="M396" s="412">
        <f>SUM(M394:M395)</f>
        <v>112142.60286</v>
      </c>
    </row>
    <row r="397" spans="1:13">
      <c r="A397" s="640" t="s">
        <v>53</v>
      </c>
      <c r="B397" s="641"/>
      <c r="C397" s="641"/>
      <c r="D397" s="641"/>
      <c r="E397" s="641"/>
      <c r="F397" s="641"/>
      <c r="G397" s="641"/>
      <c r="H397" s="641"/>
      <c r="I397" s="641"/>
      <c r="J397" s="641"/>
      <c r="K397" s="641"/>
      <c r="L397" s="641"/>
      <c r="M397" s="642"/>
    </row>
    <row r="398" spans="1:13">
      <c r="A398" s="643"/>
      <c r="B398" s="644"/>
      <c r="C398" s="644"/>
      <c r="D398" s="644"/>
      <c r="E398" s="644"/>
      <c r="F398" s="644"/>
      <c r="G398" s="644"/>
      <c r="H398" s="644"/>
      <c r="I398" s="644"/>
      <c r="J398" s="644"/>
      <c r="K398" s="644"/>
      <c r="L398" s="644"/>
      <c r="M398" s="645"/>
    </row>
    <row r="399" spans="1:13" ht="13.8" thickBot="1">
      <c r="A399" s="646"/>
      <c r="B399" s="647"/>
      <c r="C399" s="647"/>
      <c r="D399" s="647"/>
      <c r="E399" s="647"/>
      <c r="F399" s="647"/>
      <c r="G399" s="647"/>
      <c r="H399" s="647"/>
      <c r="I399" s="647"/>
      <c r="J399" s="647"/>
      <c r="K399" s="647"/>
      <c r="L399" s="647"/>
      <c r="M399" s="648"/>
    </row>
    <row r="400" spans="1:13">
      <c r="A400" s="649" t="s">
        <v>54</v>
      </c>
      <c r="B400" s="650"/>
      <c r="C400" s="650"/>
      <c r="D400" s="650"/>
      <c r="E400" s="650"/>
      <c r="F400" s="650"/>
      <c r="G400" s="650"/>
      <c r="H400" s="227" t="s">
        <v>55</v>
      </c>
      <c r="I400" s="240" t="s">
        <v>56</v>
      </c>
      <c r="J400" s="246" t="s">
        <v>304</v>
      </c>
      <c r="K400" s="697" t="s">
        <v>57</v>
      </c>
      <c r="L400" s="698"/>
      <c r="M400" s="228" t="s">
        <v>49</v>
      </c>
    </row>
    <row r="401" spans="1:13">
      <c r="A401" s="653" t="s">
        <v>179</v>
      </c>
      <c r="B401" s="654"/>
      <c r="C401" s="654"/>
      <c r="D401" s="654"/>
      <c r="E401" s="654"/>
      <c r="F401" s="654"/>
      <c r="G401" s="654"/>
      <c r="H401" s="247"/>
      <c r="I401" s="248">
        <v>1</v>
      </c>
      <c r="J401" s="247" t="s">
        <v>85</v>
      </c>
      <c r="K401" s="596">
        <f>+'TRANSPORTE DE MATERIALES'!$M$143</f>
        <v>19834</v>
      </c>
      <c r="L401" s="597"/>
      <c r="M401" s="411">
        <f>I401*K401</f>
        <v>19834</v>
      </c>
    </row>
    <row r="402" spans="1:13" ht="13.8" thickBot="1">
      <c r="A402" s="606"/>
      <c r="B402" s="607"/>
      <c r="C402" s="607"/>
      <c r="D402" s="607"/>
      <c r="E402" s="607"/>
      <c r="F402" s="607"/>
      <c r="G402" s="607"/>
      <c r="H402" s="249"/>
      <c r="I402" s="250"/>
      <c r="J402" s="249"/>
      <c r="K402" s="655"/>
      <c r="L402" s="656"/>
      <c r="M402" s="411">
        <f>I402*K402</f>
        <v>0</v>
      </c>
    </row>
    <row r="403" spans="1:13" ht="13.8" thickBot="1">
      <c r="A403" s="603" t="s">
        <v>50</v>
      </c>
      <c r="B403" s="604"/>
      <c r="C403" s="604"/>
      <c r="D403" s="604"/>
      <c r="E403" s="604"/>
      <c r="F403" s="604"/>
      <c r="G403" s="604"/>
      <c r="H403" s="604"/>
      <c r="I403" s="604"/>
      <c r="J403" s="604"/>
      <c r="K403" s="604"/>
      <c r="L403" s="605"/>
      <c r="M403" s="412">
        <f>SUM(M401:M402)</f>
        <v>19834</v>
      </c>
    </row>
    <row r="404" spans="1:13">
      <c r="A404" s="640" t="s">
        <v>58</v>
      </c>
      <c r="B404" s="641"/>
      <c r="C404" s="641"/>
      <c r="D404" s="641"/>
      <c r="E404" s="641"/>
      <c r="F404" s="641"/>
      <c r="G404" s="641"/>
      <c r="H404" s="641"/>
      <c r="I404" s="641"/>
      <c r="J404" s="641"/>
      <c r="K404" s="641"/>
      <c r="L404" s="641"/>
      <c r="M404" s="642"/>
    </row>
    <row r="405" spans="1:13">
      <c r="A405" s="643"/>
      <c r="B405" s="644"/>
      <c r="C405" s="644"/>
      <c r="D405" s="644"/>
      <c r="E405" s="644"/>
      <c r="F405" s="644"/>
      <c r="G405" s="644"/>
      <c r="H405" s="644"/>
      <c r="I405" s="644"/>
      <c r="J405" s="644"/>
      <c r="K405" s="644"/>
      <c r="L405" s="644"/>
      <c r="M405" s="645"/>
    </row>
    <row r="406" spans="1:13" ht="13.8" thickBot="1">
      <c r="A406" s="646"/>
      <c r="B406" s="647"/>
      <c r="C406" s="647"/>
      <c r="D406" s="647"/>
      <c r="E406" s="647"/>
      <c r="F406" s="647"/>
      <c r="G406" s="647"/>
      <c r="H406" s="647"/>
      <c r="I406" s="647"/>
      <c r="J406" s="647"/>
      <c r="K406" s="647"/>
      <c r="L406" s="647"/>
      <c r="M406" s="648"/>
    </row>
    <row r="407" spans="1:13">
      <c r="A407" s="649" t="s">
        <v>59</v>
      </c>
      <c r="B407" s="650"/>
      <c r="C407" s="650"/>
      <c r="D407" s="650"/>
      <c r="E407" s="650"/>
      <c r="F407" s="650"/>
      <c r="G407" s="650"/>
      <c r="H407" s="227" t="s">
        <v>60</v>
      </c>
      <c r="I407" s="251" t="s">
        <v>61</v>
      </c>
      <c r="J407" s="252" t="s">
        <v>62</v>
      </c>
      <c r="K407" s="651" t="s">
        <v>48</v>
      </c>
      <c r="L407" s="652"/>
      <c r="M407" s="254" t="s">
        <v>49</v>
      </c>
    </row>
    <row r="408" spans="1:13" ht="25.5" customHeight="1">
      <c r="A408" s="600" t="s">
        <v>106</v>
      </c>
      <c r="B408" s="601"/>
      <c r="C408" s="601"/>
      <c r="D408" s="601"/>
      <c r="E408" s="601"/>
      <c r="F408" s="601"/>
      <c r="G408" s="602"/>
      <c r="H408" s="255" t="s">
        <v>125</v>
      </c>
      <c r="I408" s="256"/>
      <c r="J408" s="257">
        <v>41075</v>
      </c>
      <c r="K408" s="598">
        <v>1.6</v>
      </c>
      <c r="L408" s="599"/>
      <c r="M408" s="415">
        <f>J408*K408</f>
        <v>65720</v>
      </c>
    </row>
    <row r="409" spans="1:13">
      <c r="A409" s="234"/>
      <c r="B409" s="235"/>
      <c r="C409" s="235"/>
      <c r="D409" s="235"/>
      <c r="E409" s="235"/>
      <c r="F409" s="235"/>
      <c r="G409" s="235"/>
      <c r="H409" s="255"/>
      <c r="I409" s="256"/>
      <c r="J409" s="259"/>
      <c r="K409" s="598"/>
      <c r="L409" s="599"/>
      <c r="M409" s="415">
        <f>J409*K409</f>
        <v>0</v>
      </c>
    </row>
    <row r="410" spans="1:13">
      <c r="A410" s="234"/>
      <c r="B410" s="235"/>
      <c r="C410" s="235"/>
      <c r="D410" s="235"/>
      <c r="E410" s="235"/>
      <c r="F410" s="235"/>
      <c r="G410" s="235"/>
      <c r="H410" s="255"/>
      <c r="I410" s="256"/>
      <c r="J410" s="259"/>
      <c r="K410" s="596"/>
      <c r="L410" s="597"/>
      <c r="M410" s="415">
        <f>J410*K410</f>
        <v>0</v>
      </c>
    </row>
    <row r="411" spans="1:13" ht="13.8" thickBot="1">
      <c r="A411" s="606"/>
      <c r="B411" s="607"/>
      <c r="C411" s="607"/>
      <c r="D411" s="607"/>
      <c r="E411" s="607"/>
      <c r="F411" s="607"/>
      <c r="G411" s="607"/>
      <c r="H411" s="249"/>
      <c r="I411" s="250"/>
      <c r="J411" s="249"/>
      <c r="K411" s="655"/>
      <c r="L411" s="656"/>
      <c r="M411" s="415">
        <f>J411*K411</f>
        <v>0</v>
      </c>
    </row>
    <row r="412" spans="1:13" ht="13.8" thickBot="1">
      <c r="A412" s="603" t="s">
        <v>50</v>
      </c>
      <c r="B412" s="604"/>
      <c r="C412" s="604"/>
      <c r="D412" s="604"/>
      <c r="E412" s="604"/>
      <c r="F412" s="604"/>
      <c r="G412" s="604"/>
      <c r="H412" s="604"/>
      <c r="I412" s="604"/>
      <c r="J412" s="604"/>
      <c r="K412" s="604"/>
      <c r="L412" s="605"/>
      <c r="M412" s="412">
        <f>SUM(M408:M411)</f>
        <v>65720</v>
      </c>
    </row>
    <row r="413" spans="1:13" ht="13.8" thickBot="1">
      <c r="A413" s="221"/>
      <c r="M413" s="222"/>
    </row>
    <row r="414" spans="1:13" ht="13.8" thickBot="1">
      <c r="A414" s="637" t="s">
        <v>63</v>
      </c>
      <c r="B414" s="638"/>
      <c r="C414" s="638"/>
      <c r="D414" s="638"/>
      <c r="E414" s="638"/>
      <c r="F414" s="638"/>
      <c r="G414" s="638"/>
      <c r="H414" s="638"/>
      <c r="I414" s="638"/>
      <c r="J414" s="638"/>
      <c r="K414" s="638"/>
      <c r="L414" s="639"/>
      <c r="M414" s="260">
        <f>ROUND(M389+M396+M403+M412,0)</f>
        <v>204269</v>
      </c>
    </row>
    <row r="415" spans="1:13">
      <c r="A415" s="640" t="s">
        <v>64</v>
      </c>
      <c r="B415" s="641"/>
      <c r="C415" s="641"/>
      <c r="D415" s="641"/>
      <c r="E415" s="641"/>
      <c r="F415" s="641"/>
      <c r="G415" s="641"/>
      <c r="H415" s="641"/>
      <c r="I415" s="641"/>
      <c r="J415" s="641"/>
      <c r="K415" s="641"/>
      <c r="L415" s="641"/>
      <c r="M415" s="642"/>
    </row>
    <row r="416" spans="1:13">
      <c r="A416" s="643"/>
      <c r="B416" s="644"/>
      <c r="C416" s="644"/>
      <c r="D416" s="644"/>
      <c r="E416" s="644"/>
      <c r="F416" s="644"/>
      <c r="G416" s="644"/>
      <c r="H416" s="644"/>
      <c r="I416" s="644"/>
      <c r="J416" s="644"/>
      <c r="K416" s="644"/>
      <c r="L416" s="644"/>
      <c r="M416" s="645"/>
    </row>
    <row r="417" spans="1:13" ht="13.8" thickBot="1">
      <c r="A417" s="646"/>
      <c r="B417" s="647"/>
      <c r="C417" s="647"/>
      <c r="D417" s="647"/>
      <c r="E417" s="647"/>
      <c r="F417" s="647"/>
      <c r="G417" s="647"/>
      <c r="H417" s="647"/>
      <c r="I417" s="647"/>
      <c r="J417" s="647"/>
      <c r="K417" s="647"/>
      <c r="L417" s="647"/>
      <c r="M417" s="648"/>
    </row>
    <row r="418" spans="1:13">
      <c r="A418" s="649" t="s">
        <v>65</v>
      </c>
      <c r="B418" s="650"/>
      <c r="C418" s="650"/>
      <c r="D418" s="650"/>
      <c r="E418" s="650"/>
      <c r="F418" s="650"/>
      <c r="G418" s="650"/>
      <c r="H418" s="240"/>
      <c r="I418" s="253"/>
      <c r="J418" s="252" t="s">
        <v>66</v>
      </c>
      <c r="K418" s="651" t="s">
        <v>67</v>
      </c>
      <c r="L418" s="652"/>
      <c r="M418" s="254"/>
    </row>
    <row r="419" spans="1:13">
      <c r="A419" s="653" t="s">
        <v>20</v>
      </c>
      <c r="B419" s="654"/>
      <c r="C419" s="654"/>
      <c r="D419" s="654"/>
      <c r="E419" s="654"/>
      <c r="F419" s="654"/>
      <c r="G419" s="654"/>
      <c r="H419" s="261"/>
      <c r="I419" s="262"/>
      <c r="J419" s="263">
        <v>0.28000000000000003</v>
      </c>
      <c r="K419" s="742">
        <f>+M414</f>
        <v>204269</v>
      </c>
      <c r="L419" s="743"/>
      <c r="M419" s="289">
        <f>J419*K419</f>
        <v>57195.320000000007</v>
      </c>
    </row>
    <row r="420" spans="1:13">
      <c r="A420" s="265" t="s">
        <v>68</v>
      </c>
      <c r="B420" s="243"/>
      <c r="C420" s="243"/>
      <c r="D420" s="243"/>
      <c r="E420" s="243"/>
      <c r="F420" s="243"/>
      <c r="G420" s="243"/>
      <c r="H420" s="261"/>
      <c r="I420" s="262"/>
      <c r="J420" s="263">
        <v>0.01</v>
      </c>
      <c r="K420" s="742">
        <f>+M414</f>
        <v>204269</v>
      </c>
      <c r="L420" s="743"/>
      <c r="M420" s="289">
        <f>J420*K420</f>
        <v>2042.69</v>
      </c>
    </row>
    <row r="421" spans="1:13" ht="13.8" thickBot="1">
      <c r="A421" s="215" t="s">
        <v>69</v>
      </c>
      <c r="B421" s="216"/>
      <c r="C421" s="216"/>
      <c r="D421" s="216"/>
      <c r="E421" s="216"/>
      <c r="F421" s="216"/>
      <c r="G421" s="216"/>
      <c r="H421" s="266"/>
      <c r="I421" s="267"/>
      <c r="J421" s="263">
        <v>0.05</v>
      </c>
      <c r="K421" s="744">
        <f>+M414</f>
        <v>204269</v>
      </c>
      <c r="L421" s="745"/>
      <c r="M421" s="289">
        <f>J421*K421</f>
        <v>10213.450000000001</v>
      </c>
    </row>
    <row r="422" spans="1:13" ht="13.8" thickBot="1">
      <c r="A422" s="603" t="s">
        <v>50</v>
      </c>
      <c r="B422" s="604"/>
      <c r="C422" s="604"/>
      <c r="D422" s="604"/>
      <c r="E422" s="604"/>
      <c r="F422" s="604"/>
      <c r="G422" s="604"/>
      <c r="H422" s="604"/>
      <c r="I422" s="604"/>
      <c r="J422" s="604"/>
      <c r="K422" s="604"/>
      <c r="L422" s="605"/>
      <c r="M422" s="414">
        <f>ROUND(SUM(M419:M421),0)</f>
        <v>69451</v>
      </c>
    </row>
    <row r="423" spans="1:13" ht="13.8" thickBot="1">
      <c r="A423" s="221"/>
      <c r="M423" s="222"/>
    </row>
    <row r="424" spans="1:13" ht="13.8" thickBot="1">
      <c r="A424" s="637" t="s">
        <v>70</v>
      </c>
      <c r="B424" s="638"/>
      <c r="C424" s="638"/>
      <c r="D424" s="638"/>
      <c r="E424" s="638"/>
      <c r="F424" s="638"/>
      <c r="G424" s="638"/>
      <c r="H424" s="638"/>
      <c r="I424" s="638"/>
      <c r="J424" s="638"/>
      <c r="K424" s="638"/>
      <c r="L424" s="639"/>
      <c r="M424" s="269">
        <f>M414+M422</f>
        <v>273720</v>
      </c>
    </row>
    <row r="425" spans="1:13">
      <c r="A425" s="218"/>
      <c r="B425" s="219"/>
      <c r="C425" s="219"/>
      <c r="D425" s="219"/>
      <c r="E425" s="219"/>
      <c r="F425" s="219"/>
      <c r="G425" s="219"/>
      <c r="H425" s="219"/>
      <c r="I425" s="219"/>
      <c r="J425" s="219"/>
      <c r="K425" s="219"/>
      <c r="L425" s="219"/>
      <c r="M425" s="220"/>
    </row>
    <row r="426" spans="1:13">
      <c r="A426" s="221"/>
      <c r="M426" s="222"/>
    </row>
    <row r="427" spans="1:13">
      <c r="A427" s="221"/>
      <c r="M427" s="222"/>
    </row>
    <row r="428" spans="1:13">
      <c r="A428" s="221"/>
      <c r="F428" s="270" t="s">
        <v>71</v>
      </c>
      <c r="G428" s="270"/>
      <c r="H428" s="270"/>
      <c r="I428" s="270"/>
      <c r="M428" s="222"/>
    </row>
    <row r="429" spans="1:13" ht="13.8">
      <c r="A429" s="271"/>
      <c r="B429" s="272"/>
      <c r="C429" s="272"/>
      <c r="D429" s="272"/>
      <c r="E429" s="272"/>
      <c r="F429" s="196" t="s">
        <v>305</v>
      </c>
      <c r="G429" s="196" t="s">
        <v>102</v>
      </c>
      <c r="I429" s="273"/>
      <c r="J429" s="272"/>
      <c r="K429" s="272"/>
      <c r="L429" s="272"/>
      <c r="M429" s="274"/>
    </row>
    <row r="430" spans="1:13" ht="13.8">
      <c r="A430" s="271"/>
      <c r="B430" s="272"/>
      <c r="C430" s="272"/>
      <c r="D430" s="272"/>
      <c r="E430" s="272"/>
      <c r="F430" s="196" t="s">
        <v>99</v>
      </c>
      <c r="I430" s="273"/>
      <c r="J430" s="272"/>
      <c r="K430" s="272"/>
      <c r="L430" s="272"/>
      <c r="M430" s="274"/>
    </row>
    <row r="431" spans="1:13">
      <c r="A431" s="207"/>
      <c r="B431" s="275"/>
      <c r="C431" s="275"/>
      <c r="D431" s="275"/>
      <c r="E431" s="275"/>
      <c r="I431" s="275"/>
      <c r="J431" s="275"/>
      <c r="K431" s="275"/>
      <c r="L431" s="275"/>
      <c r="M431" s="276"/>
    </row>
    <row r="432" spans="1:13">
      <c r="A432" s="221"/>
      <c r="F432" s="196" t="s">
        <v>73</v>
      </c>
      <c r="M432" s="222"/>
    </row>
    <row r="433" spans="1:13">
      <c r="A433" s="277" t="s">
        <v>74</v>
      </c>
      <c r="B433" s="230"/>
      <c r="C433" s="230"/>
      <c r="D433" s="230"/>
      <c r="E433" s="230"/>
      <c r="F433" s="230"/>
      <c r="G433" s="230"/>
      <c r="H433" s="230"/>
      <c r="I433" s="230"/>
      <c r="J433" s="230"/>
      <c r="K433" s="230"/>
      <c r="L433" s="230"/>
      <c r="M433" s="278"/>
    </row>
    <row r="434" spans="1:13">
      <c r="A434" s="619"/>
      <c r="B434" s="620"/>
      <c r="C434" s="620"/>
      <c r="D434" s="620"/>
      <c r="E434" s="620"/>
      <c r="F434" s="620"/>
      <c r="G434" s="620"/>
      <c r="H434" s="620"/>
      <c r="I434" s="620"/>
      <c r="J434" s="620"/>
      <c r="K434" s="620"/>
      <c r="L434" s="620"/>
      <c r="M434" s="621"/>
    </row>
    <row r="435" spans="1:13">
      <c r="A435" s="619"/>
      <c r="B435" s="620"/>
      <c r="C435" s="620"/>
      <c r="D435" s="620"/>
      <c r="E435" s="620"/>
      <c r="F435" s="620"/>
      <c r="G435" s="620"/>
      <c r="H435" s="620"/>
      <c r="I435" s="620"/>
      <c r="J435" s="620"/>
      <c r="K435" s="620"/>
      <c r="L435" s="620"/>
      <c r="M435" s="621"/>
    </row>
    <row r="436" spans="1:13">
      <c r="A436" s="207"/>
      <c r="B436" s="275"/>
      <c r="C436" s="275"/>
      <c r="D436" s="275"/>
      <c r="E436" s="275"/>
      <c r="F436" s="275"/>
      <c r="G436" s="275"/>
      <c r="H436" s="275"/>
      <c r="I436" s="275"/>
      <c r="J436" s="275"/>
      <c r="K436" s="275"/>
      <c r="L436" s="275"/>
      <c r="M436" s="276"/>
    </row>
    <row r="437" spans="1:13">
      <c r="A437" s="279" t="s">
        <v>75</v>
      </c>
      <c r="B437" s="275"/>
      <c r="C437" s="275"/>
      <c r="D437" s="275"/>
      <c r="E437" s="275"/>
      <c r="F437" s="275"/>
      <c r="G437" s="275"/>
      <c r="H437" s="275"/>
      <c r="I437" s="275"/>
      <c r="J437" s="275"/>
      <c r="K437" s="275"/>
      <c r="L437" s="275"/>
      <c r="M437" s="276"/>
    </row>
    <row r="438" spans="1:13">
      <c r="A438" s="622" t="s">
        <v>76</v>
      </c>
      <c r="B438" s="623"/>
      <c r="C438" s="623"/>
      <c r="D438" s="623"/>
      <c r="E438" s="623"/>
      <c r="F438" s="623"/>
      <c r="G438" s="623"/>
      <c r="H438" s="623"/>
      <c r="I438" s="623"/>
      <c r="J438" s="623"/>
      <c r="K438" s="623"/>
      <c r="L438" s="623"/>
      <c r="M438" s="624"/>
    </row>
    <row r="439" spans="1:13">
      <c r="A439" s="622"/>
      <c r="B439" s="623"/>
      <c r="C439" s="623"/>
      <c r="D439" s="623"/>
      <c r="E439" s="623"/>
      <c r="F439" s="623"/>
      <c r="G439" s="623"/>
      <c r="H439" s="623"/>
      <c r="I439" s="623"/>
      <c r="J439" s="623"/>
      <c r="K439" s="623"/>
      <c r="L439" s="623"/>
      <c r="M439" s="624"/>
    </row>
    <row r="440" spans="1:13">
      <c r="A440" s="622" t="s">
        <v>77</v>
      </c>
      <c r="B440" s="623"/>
      <c r="C440" s="623"/>
      <c r="D440" s="623"/>
      <c r="E440" s="623"/>
      <c r="F440" s="623"/>
      <c r="G440" s="623"/>
      <c r="H440" s="623"/>
      <c r="I440" s="623"/>
      <c r="J440" s="623"/>
      <c r="K440" s="623"/>
      <c r="L440" s="623"/>
      <c r="M440" s="624"/>
    </row>
    <row r="441" spans="1:13">
      <c r="A441" s="622"/>
      <c r="B441" s="623"/>
      <c r="C441" s="623"/>
      <c r="D441" s="623"/>
      <c r="E441" s="623"/>
      <c r="F441" s="623"/>
      <c r="G441" s="623"/>
      <c r="H441" s="623"/>
      <c r="I441" s="623"/>
      <c r="J441" s="623"/>
      <c r="K441" s="623"/>
      <c r="L441" s="623"/>
      <c r="M441" s="624"/>
    </row>
    <row r="442" spans="1:13">
      <c r="A442" s="207"/>
      <c r="B442" s="275"/>
      <c r="C442" s="275"/>
      <c r="D442" s="275"/>
      <c r="E442" s="275"/>
      <c r="F442" s="275"/>
      <c r="G442" s="275"/>
      <c r="H442" s="275"/>
      <c r="I442" s="275"/>
      <c r="J442" s="275"/>
      <c r="K442" s="275"/>
      <c r="L442" s="275"/>
      <c r="M442" s="276"/>
    </row>
    <row r="443" spans="1:13">
      <c r="A443" s="221"/>
      <c r="F443" s="270" t="s">
        <v>71</v>
      </c>
      <c r="M443" s="222"/>
    </row>
    <row r="444" spans="1:13">
      <c r="A444" s="221"/>
      <c r="F444" s="196" t="s">
        <v>72</v>
      </c>
      <c r="G444" s="243" t="s">
        <v>100</v>
      </c>
      <c r="H444" s="243"/>
      <c r="I444" s="243"/>
      <c r="M444" s="222"/>
    </row>
    <row r="445" spans="1:13">
      <c r="A445" s="221"/>
      <c r="F445" s="196" t="s">
        <v>101</v>
      </c>
      <c r="G445" s="280"/>
      <c r="H445" s="280"/>
      <c r="I445" s="280"/>
      <c r="M445" s="222"/>
    </row>
    <row r="446" spans="1:13">
      <c r="A446" s="281"/>
      <c r="B446" s="275"/>
      <c r="C446" s="275"/>
      <c r="D446" s="275"/>
      <c r="E446" s="275"/>
      <c r="J446" s="275"/>
      <c r="K446" s="275"/>
      <c r="L446" s="275"/>
      <c r="M446" s="276"/>
    </row>
    <row r="447" spans="1:13">
      <c r="A447" s="282"/>
      <c r="B447" s="283"/>
      <c r="C447" s="283"/>
      <c r="I447" s="625"/>
      <c r="J447" s="625"/>
      <c r="K447" s="625"/>
      <c r="L447" s="625"/>
      <c r="M447" s="626"/>
    </row>
    <row r="448" spans="1:13" ht="13.8" thickBot="1">
      <c r="A448" s="629"/>
      <c r="B448" s="630"/>
      <c r="C448" s="630"/>
      <c r="D448" s="250"/>
      <c r="E448" s="250"/>
      <c r="F448" s="250"/>
      <c r="G448" s="250"/>
      <c r="H448" s="250"/>
      <c r="I448" s="627"/>
      <c r="J448" s="627"/>
      <c r="K448" s="627"/>
      <c r="L448" s="627"/>
      <c r="M448" s="628"/>
    </row>
    <row r="449" spans="1:13" ht="42" customHeight="1">
      <c r="A449" s="773" t="s">
        <v>308</v>
      </c>
      <c r="B449" s="773"/>
      <c r="C449" s="773"/>
      <c r="D449" s="773"/>
      <c r="E449" s="219"/>
      <c r="F449" s="219"/>
      <c r="G449" s="219"/>
      <c r="H449" s="219"/>
      <c r="I449" s="219"/>
      <c r="J449" s="219"/>
      <c r="K449" s="219"/>
      <c r="L449" s="219"/>
      <c r="M449" s="220"/>
    </row>
    <row r="450" spans="1:13" ht="28.5" customHeight="1">
      <c r="A450" s="1" t="s">
        <v>0</v>
      </c>
      <c r="B450" s="367" t="s">
        <v>1</v>
      </c>
      <c r="C450" s="1" t="s">
        <v>2</v>
      </c>
      <c r="D450" s="367">
        <v>2</v>
      </c>
      <c r="M450" s="222"/>
    </row>
    <row r="451" spans="1:13" ht="13.8" thickBot="1">
      <c r="A451" s="284"/>
      <c r="B451" s="284"/>
      <c r="C451" s="284"/>
      <c r="D451" s="284"/>
      <c r="E451" s="284"/>
      <c r="F451" s="284"/>
      <c r="G451" s="284"/>
      <c r="H451" s="284"/>
      <c r="I451" s="284"/>
      <c r="J451" s="284"/>
      <c r="K451" s="284"/>
      <c r="L451" s="284"/>
      <c r="M451" s="284"/>
    </row>
    <row r="452" spans="1:13" ht="15.6" thickTop="1">
      <c r="A452" s="657" t="s">
        <v>28</v>
      </c>
      <c r="B452" s="657"/>
      <c r="C452" s="657"/>
      <c r="D452" s="657"/>
      <c r="E452" s="657"/>
      <c r="F452" s="657"/>
      <c r="G452" s="657"/>
      <c r="H452" s="657"/>
      <c r="I452" s="657"/>
      <c r="J452" s="657"/>
      <c r="K452" s="657"/>
      <c r="L452" s="657"/>
      <c r="M452" s="657"/>
    </row>
    <row r="453" spans="1:13" ht="13.8" thickBot="1"/>
    <row r="454" spans="1:13">
      <c r="A454" s="658"/>
      <c r="B454" s="660"/>
      <c r="C454" s="661"/>
      <c r="D454" s="661"/>
      <c r="E454" s="661"/>
      <c r="F454" s="661"/>
      <c r="G454" s="661"/>
      <c r="H454" s="661"/>
      <c r="I454" s="662"/>
      <c r="J454" s="663"/>
      <c r="K454" s="664"/>
      <c r="L454" s="664"/>
      <c r="M454" s="665"/>
    </row>
    <row r="455" spans="1:13">
      <c r="A455" s="659"/>
      <c r="B455" s="669" t="s">
        <v>89</v>
      </c>
      <c r="C455" s="670"/>
      <c r="D455" s="670"/>
      <c r="E455" s="670"/>
      <c r="F455" s="670"/>
      <c r="G455" s="670"/>
      <c r="H455" s="670"/>
      <c r="I455" s="671"/>
      <c r="J455" s="666"/>
      <c r="K455" s="667"/>
      <c r="L455" s="667"/>
      <c r="M455" s="668"/>
    </row>
    <row r="456" spans="1:13">
      <c r="A456" s="659"/>
      <c r="B456" s="672"/>
      <c r="C456" s="673"/>
      <c r="D456" s="673"/>
      <c r="E456" s="673"/>
      <c r="F456" s="673"/>
      <c r="G456" s="673"/>
      <c r="H456" s="673"/>
      <c r="I456" s="674"/>
      <c r="J456" s="675" t="s">
        <v>29</v>
      </c>
      <c r="K456" s="677"/>
      <c r="L456" s="678"/>
      <c r="M456" s="679"/>
    </row>
    <row r="457" spans="1:13">
      <c r="A457" s="659"/>
      <c r="B457" s="669" t="s">
        <v>30</v>
      </c>
      <c r="C457" s="670"/>
      <c r="D457" s="670"/>
      <c r="E457" s="670"/>
      <c r="F457" s="670"/>
      <c r="G457" s="670"/>
      <c r="H457" s="670"/>
      <c r="I457" s="671"/>
      <c r="J457" s="676"/>
      <c r="K457" s="680"/>
      <c r="L457" s="681"/>
      <c r="M457" s="682"/>
    </row>
    <row r="458" spans="1:13">
      <c r="A458" s="659"/>
      <c r="B458" s="683"/>
      <c r="C458" s="684"/>
      <c r="D458" s="684"/>
      <c r="E458" s="684"/>
      <c r="F458" s="684"/>
      <c r="G458" s="684"/>
      <c r="H458" s="684"/>
      <c r="I458" s="685"/>
      <c r="J458" s="675" t="s">
        <v>31</v>
      </c>
      <c r="K458" s="675">
        <v>1</v>
      </c>
      <c r="L458" s="675" t="s">
        <v>32</v>
      </c>
      <c r="M458" s="687">
        <v>1</v>
      </c>
    </row>
    <row r="459" spans="1:13">
      <c r="A459" s="659"/>
      <c r="B459" s="683"/>
      <c r="C459" s="684"/>
      <c r="D459" s="684"/>
      <c r="E459" s="684"/>
      <c r="F459" s="684"/>
      <c r="G459" s="684"/>
      <c r="H459" s="684"/>
      <c r="I459" s="685"/>
      <c r="J459" s="686"/>
      <c r="K459" s="686"/>
      <c r="L459" s="686"/>
      <c r="M459" s="688"/>
    </row>
    <row r="460" spans="1:13">
      <c r="A460" s="659"/>
      <c r="B460" s="669" t="s">
        <v>33</v>
      </c>
      <c r="C460" s="670"/>
      <c r="D460" s="670"/>
      <c r="E460" s="670"/>
      <c r="F460" s="670"/>
      <c r="G460" s="670"/>
      <c r="H460" s="670"/>
      <c r="I460" s="671"/>
      <c r="J460" s="686"/>
      <c r="K460" s="686"/>
      <c r="L460" s="686"/>
      <c r="M460" s="688"/>
    </row>
    <row r="461" spans="1:13" ht="13.8" thickBot="1">
      <c r="A461" s="198"/>
      <c r="B461" s="199"/>
      <c r="C461" s="199"/>
      <c r="D461" s="199"/>
      <c r="E461" s="199"/>
      <c r="F461" s="199"/>
      <c r="G461" s="199"/>
      <c r="H461" s="199"/>
      <c r="I461" s="199"/>
      <c r="J461" s="199"/>
      <c r="K461" s="200"/>
      <c r="L461" s="200"/>
      <c r="M461" s="201"/>
    </row>
    <row r="462" spans="1:13">
      <c r="A462" s="202"/>
      <c r="B462" s="203"/>
      <c r="C462" s="203"/>
      <c r="D462" s="203"/>
      <c r="E462" s="203"/>
      <c r="F462" s="203"/>
      <c r="G462" s="203"/>
      <c r="H462" s="203"/>
      <c r="I462" s="203"/>
      <c r="J462" s="204" t="s">
        <v>34</v>
      </c>
      <c r="K462" s="205" t="s">
        <v>35</v>
      </c>
      <c r="L462" s="205" t="s">
        <v>36</v>
      </c>
      <c r="M462" s="206" t="s">
        <v>37</v>
      </c>
    </row>
    <row r="463" spans="1:13">
      <c r="A463" s="207"/>
      <c r="B463" s="197"/>
      <c r="C463" s="197"/>
      <c r="D463" s="197"/>
      <c r="E463" s="197"/>
      <c r="F463" s="197"/>
      <c r="G463" s="197"/>
      <c r="H463" s="197"/>
      <c r="I463" s="197"/>
      <c r="J463" s="208"/>
      <c r="K463" s="209"/>
      <c r="L463" s="209">
        <v>8</v>
      </c>
      <c r="M463" s="210">
        <v>2026</v>
      </c>
    </row>
    <row r="464" spans="1:13">
      <c r="A464" s="703" t="s">
        <v>38</v>
      </c>
      <c r="B464" s="704"/>
      <c r="C464" s="704"/>
      <c r="D464" s="704"/>
      <c r="E464" s="197"/>
      <c r="F464" s="197"/>
      <c r="G464" s="197" t="s">
        <v>39</v>
      </c>
      <c r="I464" s="197"/>
      <c r="J464" s="208"/>
      <c r="M464" s="211"/>
    </row>
    <row r="465" spans="1:19" ht="13.8">
      <c r="A465" s="212"/>
      <c r="B465" s="213"/>
      <c r="C465" s="213"/>
      <c r="D465" s="213"/>
      <c r="E465" s="213"/>
      <c r="F465" s="213"/>
      <c r="G465" s="213"/>
      <c r="H465" s="213"/>
      <c r="I465" s="213"/>
      <c r="J465" s="213"/>
      <c r="K465" s="213"/>
      <c r="L465" s="213"/>
      <c r="M465" s="214"/>
    </row>
    <row r="466" spans="1:19" ht="13.8" thickBot="1">
      <c r="A466" s="215"/>
      <c r="B466" s="216"/>
      <c r="C466" s="216"/>
      <c r="D466" s="216"/>
      <c r="E466" s="216"/>
      <c r="F466" s="216"/>
      <c r="G466" s="216"/>
      <c r="H466" s="216"/>
      <c r="I466" s="216"/>
      <c r="J466" s="216"/>
      <c r="K466" s="216"/>
      <c r="L466" s="216"/>
      <c r="M466" s="217"/>
    </row>
    <row r="467" spans="1:19" ht="13.8" thickBot="1">
      <c r="A467" s="218"/>
      <c r="B467" s="219"/>
      <c r="C467" s="219"/>
      <c r="D467" s="219"/>
      <c r="E467" s="219"/>
      <c r="F467" s="219"/>
      <c r="I467" s="219"/>
      <c r="J467" s="219"/>
      <c r="K467" s="219"/>
      <c r="L467" s="219"/>
      <c r="M467" s="220"/>
    </row>
    <row r="468" spans="1:19">
      <c r="A468" s="728" t="s">
        <v>40</v>
      </c>
      <c r="B468" s="729"/>
      <c r="C468" s="729"/>
      <c r="D468" s="729"/>
      <c r="E468" s="729"/>
      <c r="F468" s="729"/>
      <c r="G468" s="729"/>
      <c r="H468" s="729"/>
      <c r="I468" s="729"/>
      <c r="J468" s="729"/>
      <c r="K468" s="729"/>
      <c r="L468" s="729"/>
      <c r="M468" s="730"/>
    </row>
    <row r="469" spans="1:19" ht="13.8" thickBot="1">
      <c r="A469" s="221"/>
      <c r="M469" s="222"/>
    </row>
    <row r="470" spans="1:19">
      <c r="A470" s="223" t="s">
        <v>41</v>
      </c>
      <c r="B470" s="734" t="s">
        <v>42</v>
      </c>
      <c r="C470" s="735"/>
      <c r="D470" s="735"/>
      <c r="E470" s="735"/>
      <c r="F470" s="735"/>
      <c r="G470" s="735"/>
      <c r="H470" s="735"/>
      <c r="I470" s="735"/>
      <c r="J470" s="736"/>
      <c r="K470" s="726" t="s">
        <v>43</v>
      </c>
      <c r="L470" s="727"/>
      <c r="M470" s="223" t="s">
        <v>12</v>
      </c>
    </row>
    <row r="471" spans="1:19" ht="55.5" customHeight="1" thickBot="1">
      <c r="A471" s="224">
        <f>+'PRESUPUESTO OFICIAL'!B19</f>
        <v>2.1</v>
      </c>
      <c r="B471" s="749" t="str">
        <f>+'PRESUPUESTO OFICIAL'!E19</f>
        <v>Piso en concreto estampado, endurecido con color,
desmoldante neutro y sellante dos capas, incluye
placa base en concreto 3000 psi e=0.10 m reforzada
con malla Q-7.</v>
      </c>
      <c r="C471" s="750"/>
      <c r="D471" s="750"/>
      <c r="E471" s="750"/>
      <c r="F471" s="750"/>
      <c r="G471" s="750"/>
      <c r="H471" s="750"/>
      <c r="I471" s="750"/>
      <c r="J471" s="751"/>
      <c r="K471" s="711" t="str">
        <f>+'PRESUPUESTO OFICIAL'!F19</f>
        <v>M2</v>
      </c>
      <c r="L471" s="712"/>
      <c r="M471" s="225"/>
    </row>
    <row r="472" spans="1:19">
      <c r="A472" s="640" t="s">
        <v>44</v>
      </c>
      <c r="B472" s="641"/>
      <c r="C472" s="641"/>
      <c r="D472" s="641"/>
      <c r="E472" s="641"/>
      <c r="F472" s="641"/>
      <c r="G472" s="641"/>
      <c r="H472" s="641"/>
      <c r="I472" s="641"/>
      <c r="J472" s="641"/>
      <c r="K472" s="641"/>
      <c r="L472" s="641"/>
      <c r="M472" s="642"/>
    </row>
    <row r="473" spans="1:19">
      <c r="A473" s="643"/>
      <c r="B473" s="644"/>
      <c r="C473" s="644"/>
      <c r="D473" s="644"/>
      <c r="E473" s="644"/>
      <c r="F473" s="644"/>
      <c r="G473" s="644"/>
      <c r="H473" s="644"/>
      <c r="I473" s="644"/>
      <c r="J473" s="644"/>
      <c r="K473" s="644"/>
      <c r="L473" s="644"/>
      <c r="M473" s="645"/>
    </row>
    <row r="474" spans="1:19" ht="13.8" thickBot="1">
      <c r="A474" s="646"/>
      <c r="B474" s="647"/>
      <c r="C474" s="647"/>
      <c r="D474" s="647"/>
      <c r="E474" s="647"/>
      <c r="F474" s="647"/>
      <c r="G474" s="647"/>
      <c r="H474" s="647"/>
      <c r="I474" s="647"/>
      <c r="J474" s="647"/>
      <c r="K474" s="647"/>
      <c r="L474" s="647"/>
      <c r="M474" s="648"/>
    </row>
    <row r="475" spans="1:19">
      <c r="A475" s="649" t="s">
        <v>42</v>
      </c>
      <c r="B475" s="713"/>
      <c r="C475" s="713"/>
      <c r="D475" s="713"/>
      <c r="E475" s="714"/>
      <c r="F475" s="697" t="s">
        <v>45</v>
      </c>
      <c r="G475" s="713"/>
      <c r="H475" s="715" t="s">
        <v>46</v>
      </c>
      <c r="I475" s="716"/>
      <c r="J475" s="227" t="s">
        <v>47</v>
      </c>
      <c r="K475" s="697" t="s">
        <v>48</v>
      </c>
      <c r="L475" s="698"/>
      <c r="M475" s="228" t="s">
        <v>49</v>
      </c>
      <c r="N475" s="291"/>
      <c r="O475" s="291"/>
      <c r="P475" s="292"/>
      <c r="Q475" s="292"/>
      <c r="R475" s="293"/>
      <c r="S475" s="293"/>
    </row>
    <row r="476" spans="1:19">
      <c r="A476" s="746" t="s">
        <v>177</v>
      </c>
      <c r="B476" s="747"/>
      <c r="C476" s="747"/>
      <c r="D476" s="747"/>
      <c r="E476" s="748"/>
      <c r="F476" s="731"/>
      <c r="G476" s="699"/>
      <c r="H476" s="719" t="s">
        <v>125</v>
      </c>
      <c r="I476" s="702"/>
      <c r="J476" s="232">
        <v>4108</v>
      </c>
      <c r="K476" s="732">
        <v>1.3913</v>
      </c>
      <c r="L476" s="733"/>
      <c r="M476" s="233">
        <f>J476*K476</f>
        <v>5715.4603999999999</v>
      </c>
      <c r="N476" s="294"/>
      <c r="O476" s="295"/>
      <c r="P476" s="296"/>
      <c r="Q476" s="297"/>
      <c r="R476" s="298"/>
      <c r="S476" s="299"/>
    </row>
    <row r="477" spans="1:19">
      <c r="A477" s="746" t="s">
        <v>191</v>
      </c>
      <c r="B477" s="747"/>
      <c r="C477" s="747"/>
      <c r="D477" s="747"/>
      <c r="E477" s="748"/>
      <c r="F477" s="236"/>
      <c r="G477" s="237"/>
      <c r="H477" s="719" t="s">
        <v>125</v>
      </c>
      <c r="I477" s="702"/>
      <c r="J477" s="232">
        <v>22447</v>
      </c>
      <c r="K477" s="732">
        <v>0.32</v>
      </c>
      <c r="L477" s="733"/>
      <c r="M477" s="233">
        <f>J477*K477</f>
        <v>7183.04</v>
      </c>
      <c r="N477" s="294"/>
      <c r="O477" s="295"/>
      <c r="P477" s="296"/>
      <c r="Q477" s="297"/>
      <c r="R477" s="298"/>
      <c r="S477" s="299"/>
    </row>
    <row r="478" spans="1:19" ht="13.8" thickBot="1">
      <c r="A478" s="606"/>
      <c r="B478" s="607"/>
      <c r="C478" s="607"/>
      <c r="D478" s="607"/>
      <c r="E478" s="631"/>
      <c r="F478" s="632"/>
      <c r="G478" s="631"/>
      <c r="H478" s="632"/>
      <c r="I478" s="631"/>
      <c r="J478" s="286"/>
      <c r="K478" s="633"/>
      <c r="L478" s="634"/>
      <c r="M478" s="233">
        <f>J478*K478</f>
        <v>0</v>
      </c>
      <c r="N478" s="294"/>
      <c r="O478" s="295"/>
      <c r="P478" s="296"/>
      <c r="Q478" s="297"/>
      <c r="R478" s="298"/>
      <c r="S478" s="299"/>
    </row>
    <row r="479" spans="1:19" ht="13.8" thickBot="1">
      <c r="A479" s="603" t="s">
        <v>50</v>
      </c>
      <c r="B479" s="604"/>
      <c r="C479" s="604"/>
      <c r="D479" s="604"/>
      <c r="E479" s="604"/>
      <c r="F479" s="604"/>
      <c r="G479" s="604"/>
      <c r="H479" s="604"/>
      <c r="I479" s="604"/>
      <c r="J479" s="604"/>
      <c r="K479" s="604"/>
      <c r="L479" s="605"/>
      <c r="M479" s="239">
        <f>SUM(M476:M478)</f>
        <v>12898.500400000001</v>
      </c>
      <c r="N479" s="294"/>
      <c r="O479" s="295"/>
      <c r="P479" s="296"/>
      <c r="Q479" s="297"/>
      <c r="R479" s="298"/>
      <c r="S479" s="299"/>
    </row>
    <row r="480" spans="1:19">
      <c r="A480" s="640" t="s">
        <v>51</v>
      </c>
      <c r="B480" s="641"/>
      <c r="C480" s="641"/>
      <c r="D480" s="641"/>
      <c r="E480" s="641"/>
      <c r="F480" s="641"/>
      <c r="G480" s="641"/>
      <c r="H480" s="641"/>
      <c r="I480" s="641"/>
      <c r="J480" s="641"/>
      <c r="K480" s="641"/>
      <c r="L480" s="641"/>
      <c r="M480" s="642"/>
      <c r="N480" s="294"/>
      <c r="O480" s="295"/>
      <c r="P480" s="296"/>
      <c r="Q480" s="297"/>
      <c r="R480" s="298"/>
      <c r="S480" s="299"/>
    </row>
    <row r="481" spans="1:19">
      <c r="A481" s="643"/>
      <c r="B481" s="644"/>
      <c r="C481" s="644"/>
      <c r="D481" s="644"/>
      <c r="E481" s="644"/>
      <c r="F481" s="644"/>
      <c r="G481" s="644"/>
      <c r="H481" s="644"/>
      <c r="I481" s="644"/>
      <c r="J481" s="644"/>
      <c r="K481" s="644"/>
      <c r="L481" s="644"/>
      <c r="M481" s="645"/>
      <c r="N481" s="294"/>
      <c r="O481" s="295"/>
      <c r="P481" s="296"/>
      <c r="Q481" s="297"/>
      <c r="R481" s="298"/>
      <c r="S481" s="299"/>
    </row>
    <row r="482" spans="1:19" ht="13.8" thickBot="1">
      <c r="A482" s="646"/>
      <c r="B482" s="647"/>
      <c r="C482" s="647"/>
      <c r="D482" s="647"/>
      <c r="E482" s="647"/>
      <c r="F482" s="647"/>
      <c r="G482" s="647"/>
      <c r="H482" s="647"/>
      <c r="I482" s="647"/>
      <c r="J482" s="647"/>
      <c r="K482" s="647"/>
      <c r="L482" s="647"/>
      <c r="M482" s="648"/>
      <c r="N482" s="294"/>
      <c r="O482" s="295"/>
      <c r="P482" s="296"/>
      <c r="Q482" s="297"/>
      <c r="R482" s="298"/>
      <c r="S482" s="299"/>
    </row>
    <row r="483" spans="1:19">
      <c r="A483" s="649" t="s">
        <v>42</v>
      </c>
      <c r="B483" s="650"/>
      <c r="C483" s="650"/>
      <c r="D483" s="650"/>
      <c r="E483" s="650"/>
      <c r="F483" s="650"/>
      <c r="G483" s="650"/>
      <c r="H483" s="698"/>
      <c r="I483" s="226" t="s">
        <v>43</v>
      </c>
      <c r="J483" s="227" t="s">
        <v>12</v>
      </c>
      <c r="K483" s="697" t="s">
        <v>52</v>
      </c>
      <c r="L483" s="698"/>
      <c r="M483" s="228" t="s">
        <v>49</v>
      </c>
      <c r="N483" s="294"/>
      <c r="O483" s="295"/>
      <c r="P483" s="296"/>
      <c r="Q483" s="297"/>
      <c r="R483" s="298"/>
      <c r="S483" s="299"/>
    </row>
    <row r="484" spans="1:19">
      <c r="A484" s="752" t="s">
        <v>149</v>
      </c>
      <c r="B484" s="753"/>
      <c r="C484" s="753"/>
      <c r="D484" s="753"/>
      <c r="E484" s="753"/>
      <c r="F484" s="753"/>
      <c r="G484" s="753"/>
      <c r="H484" s="754"/>
      <c r="I484" s="325" t="s">
        <v>85</v>
      </c>
      <c r="J484" s="287">
        <v>0.1</v>
      </c>
      <c r="K484" s="755">
        <f>+'TRANSPORTE DE MATERIALES'!$M$403</f>
        <v>598474</v>
      </c>
      <c r="L484" s="756"/>
      <c r="M484" s="411">
        <f t="shared" ref="M484:M493" si="0">J484*K484</f>
        <v>59847.4</v>
      </c>
      <c r="N484" s="302"/>
      <c r="O484" s="302"/>
      <c r="P484" s="302"/>
      <c r="Q484" s="303"/>
      <c r="R484" s="303"/>
      <c r="S484" s="304"/>
    </row>
    <row r="485" spans="1:19">
      <c r="A485" s="752" t="s">
        <v>183</v>
      </c>
      <c r="B485" s="753"/>
      <c r="C485" s="753"/>
      <c r="D485" s="753"/>
      <c r="E485" s="753"/>
      <c r="F485" s="753"/>
      <c r="G485" s="753"/>
      <c r="H485" s="754"/>
      <c r="I485" s="325" t="s">
        <v>144</v>
      </c>
      <c r="J485" s="287">
        <v>5</v>
      </c>
      <c r="K485" s="755">
        <v>3266</v>
      </c>
      <c r="L485" s="756"/>
      <c r="M485" s="411">
        <f t="shared" si="0"/>
        <v>16330</v>
      </c>
      <c r="N485" s="308"/>
      <c r="O485" s="308"/>
      <c r="P485" s="308"/>
      <c r="Q485" s="309"/>
      <c r="R485" s="309"/>
      <c r="S485" s="304"/>
    </row>
    <row r="486" spans="1:19">
      <c r="A486" s="752" t="s">
        <v>184</v>
      </c>
      <c r="B486" s="753"/>
      <c r="C486" s="753"/>
      <c r="D486" s="753"/>
      <c r="E486" s="753"/>
      <c r="F486" s="753"/>
      <c r="G486" s="753"/>
      <c r="H486" s="754"/>
      <c r="I486" s="324" t="s">
        <v>144</v>
      </c>
      <c r="J486" s="287">
        <v>0.27500000000000002</v>
      </c>
      <c r="K486" s="755">
        <v>8011</v>
      </c>
      <c r="L486" s="756"/>
      <c r="M486" s="411">
        <f t="shared" si="0"/>
        <v>2203.0250000000001</v>
      </c>
      <c r="N486" s="308"/>
      <c r="O486" s="308"/>
      <c r="P486" s="308"/>
      <c r="Q486" s="309"/>
      <c r="R486" s="309"/>
      <c r="S486" s="304"/>
    </row>
    <row r="487" spans="1:19">
      <c r="A487" s="752" t="s">
        <v>185</v>
      </c>
      <c r="B487" s="753"/>
      <c r="C487" s="753"/>
      <c r="D487" s="753"/>
      <c r="E487" s="753"/>
      <c r="F487" s="753"/>
      <c r="G487" s="753"/>
      <c r="H487" s="754"/>
      <c r="I487" s="325" t="s">
        <v>43</v>
      </c>
      <c r="J487" s="287">
        <v>2.7000000000000001E-3</v>
      </c>
      <c r="K487" s="755">
        <v>1395528</v>
      </c>
      <c r="L487" s="756"/>
      <c r="M487" s="411">
        <f t="shared" si="0"/>
        <v>3767.9256</v>
      </c>
      <c r="N487" s="308"/>
      <c r="O487" s="308"/>
      <c r="P487" s="308"/>
      <c r="Q487" s="309"/>
      <c r="R487" s="309"/>
      <c r="S487" s="304"/>
    </row>
    <row r="488" spans="1:19">
      <c r="A488" s="752" t="s">
        <v>186</v>
      </c>
      <c r="B488" s="753"/>
      <c r="C488" s="753"/>
      <c r="D488" s="753"/>
      <c r="E488" s="753"/>
      <c r="F488" s="753"/>
      <c r="G488" s="753"/>
      <c r="H488" s="754"/>
      <c r="I488" s="325" t="s">
        <v>86</v>
      </c>
      <c r="J488" s="287">
        <v>1.05</v>
      </c>
      <c r="K488" s="755">
        <v>34777</v>
      </c>
      <c r="L488" s="756"/>
      <c r="M488" s="411">
        <f t="shared" si="0"/>
        <v>36515.85</v>
      </c>
      <c r="N488" s="308"/>
      <c r="O488" s="308"/>
      <c r="P488" s="308"/>
      <c r="Q488" s="309"/>
      <c r="R488" s="309"/>
      <c r="S488" s="304"/>
    </row>
    <row r="489" spans="1:19">
      <c r="A489" s="752" t="s">
        <v>187</v>
      </c>
      <c r="B489" s="753"/>
      <c r="C489" s="753"/>
      <c r="D489" s="753"/>
      <c r="E489" s="753"/>
      <c r="F489" s="753"/>
      <c r="G489" s="753"/>
      <c r="H489" s="754"/>
      <c r="I489" s="325" t="s">
        <v>188</v>
      </c>
      <c r="J489" s="287">
        <v>0.02</v>
      </c>
      <c r="K489" s="755">
        <v>59500</v>
      </c>
      <c r="L489" s="756"/>
      <c r="M489" s="411">
        <f t="shared" si="0"/>
        <v>1190</v>
      </c>
      <c r="N489" s="308"/>
      <c r="O489" s="308"/>
      <c r="P489" s="308"/>
      <c r="Q489" s="309"/>
      <c r="R489" s="309"/>
      <c r="S489" s="304"/>
    </row>
    <row r="490" spans="1:19">
      <c r="A490" s="752" t="s">
        <v>189</v>
      </c>
      <c r="B490" s="753"/>
      <c r="C490" s="753"/>
      <c r="D490" s="753"/>
      <c r="E490" s="753"/>
      <c r="F490" s="753"/>
      <c r="G490" s="753"/>
      <c r="H490" s="754"/>
      <c r="I490" s="325" t="s">
        <v>43</v>
      </c>
      <c r="J490" s="287">
        <v>5.5E-2</v>
      </c>
      <c r="K490" s="755">
        <v>303153</v>
      </c>
      <c r="L490" s="756"/>
      <c r="M490" s="411">
        <f t="shared" si="0"/>
        <v>16673.415000000001</v>
      </c>
      <c r="N490" s="308"/>
      <c r="O490" s="308"/>
      <c r="P490" s="308"/>
      <c r="Q490" s="309"/>
      <c r="R490" s="309"/>
      <c r="S490" s="304"/>
    </row>
    <row r="491" spans="1:19">
      <c r="A491" s="752" t="s">
        <v>190</v>
      </c>
      <c r="B491" s="753"/>
      <c r="C491" s="753"/>
      <c r="D491" s="753"/>
      <c r="E491" s="753"/>
      <c r="F491" s="753"/>
      <c r="G491" s="753"/>
      <c r="H491" s="754"/>
      <c r="I491" s="325" t="s">
        <v>88</v>
      </c>
      <c r="J491" s="287">
        <v>0.51</v>
      </c>
      <c r="K491" s="755">
        <v>10870</v>
      </c>
      <c r="L491" s="756"/>
      <c r="M491" s="411">
        <f t="shared" si="0"/>
        <v>5543.7</v>
      </c>
      <c r="N491" s="308"/>
      <c r="O491" s="308"/>
      <c r="P491" s="308"/>
      <c r="Q491" s="309"/>
      <c r="R491" s="309"/>
      <c r="S491" s="304"/>
    </row>
    <row r="492" spans="1:19">
      <c r="A492" s="265"/>
      <c r="B492" s="327"/>
      <c r="C492" s="327"/>
      <c r="D492" s="327"/>
      <c r="E492" s="327"/>
      <c r="F492" s="327"/>
      <c r="G492" s="327"/>
      <c r="H492" s="237"/>
      <c r="I492" s="328"/>
      <c r="J492" s="329"/>
      <c r="K492" s="330"/>
      <c r="L492" s="331"/>
      <c r="M492" s="411">
        <f t="shared" si="0"/>
        <v>0</v>
      </c>
      <c r="N492" s="308"/>
      <c r="O492" s="308"/>
      <c r="P492" s="308"/>
      <c r="Q492" s="309"/>
      <c r="R492" s="309"/>
      <c r="S492" s="304"/>
    </row>
    <row r="493" spans="1:19" ht="13.8" thickBot="1">
      <c r="A493" s="215"/>
      <c r="B493" s="216"/>
      <c r="C493" s="216"/>
      <c r="D493" s="216"/>
      <c r="E493" s="216"/>
      <c r="F493" s="216"/>
      <c r="G493" s="216"/>
      <c r="H493" s="238"/>
      <c r="I493" s="243"/>
      <c r="J493" s="244"/>
      <c r="K493" s="655"/>
      <c r="L493" s="656"/>
      <c r="M493" s="411">
        <f t="shared" si="0"/>
        <v>0</v>
      </c>
      <c r="N493" s="302"/>
      <c r="O493" s="302"/>
      <c r="P493" s="302"/>
      <c r="Q493" s="302"/>
      <c r="R493" s="302"/>
      <c r="S493" s="302"/>
    </row>
    <row r="494" spans="1:19" ht="13.8" thickBot="1">
      <c r="A494" s="603" t="s">
        <v>50</v>
      </c>
      <c r="B494" s="604"/>
      <c r="C494" s="604"/>
      <c r="D494" s="604"/>
      <c r="E494" s="604"/>
      <c r="F494" s="604"/>
      <c r="G494" s="604"/>
      <c r="H494" s="604"/>
      <c r="I494" s="604"/>
      <c r="J494" s="604"/>
      <c r="K494" s="604"/>
      <c r="L494" s="605"/>
      <c r="M494" s="412">
        <f>SUM(M484:M493)</f>
        <v>142071.3156</v>
      </c>
      <c r="N494" s="291"/>
      <c r="O494" s="291"/>
      <c r="P494" s="292"/>
      <c r="Q494" s="292"/>
      <c r="R494" s="293"/>
      <c r="S494" s="293"/>
    </row>
    <row r="495" spans="1:19">
      <c r="A495" s="640" t="s">
        <v>53</v>
      </c>
      <c r="B495" s="641"/>
      <c r="C495" s="641"/>
      <c r="D495" s="641"/>
      <c r="E495" s="641"/>
      <c r="F495" s="641"/>
      <c r="G495" s="641"/>
      <c r="H495" s="641"/>
      <c r="I495" s="641"/>
      <c r="J495" s="641"/>
      <c r="K495" s="641"/>
      <c r="L495" s="641"/>
      <c r="M495" s="642"/>
      <c r="N495" s="294"/>
      <c r="O495" s="302"/>
      <c r="P495" s="294"/>
      <c r="Q495" s="305"/>
      <c r="R495" s="306"/>
      <c r="S495" s="307"/>
    </row>
    <row r="496" spans="1:19">
      <c r="A496" s="643"/>
      <c r="B496" s="644"/>
      <c r="C496" s="644"/>
      <c r="D496" s="644"/>
      <c r="E496" s="644"/>
      <c r="F496" s="644"/>
      <c r="G496" s="644"/>
      <c r="H496" s="644"/>
      <c r="I496" s="644"/>
      <c r="J496" s="644"/>
      <c r="K496" s="644"/>
      <c r="L496" s="644"/>
      <c r="M496" s="645"/>
      <c r="N496" s="294"/>
      <c r="O496" s="302"/>
      <c r="P496" s="294"/>
      <c r="Q496" s="305"/>
      <c r="R496" s="306"/>
      <c r="S496" s="307"/>
    </row>
    <row r="497" spans="1:19" ht="13.8" thickBot="1">
      <c r="A497" s="646"/>
      <c r="B497" s="647"/>
      <c r="C497" s="647"/>
      <c r="D497" s="647"/>
      <c r="E497" s="647"/>
      <c r="F497" s="647"/>
      <c r="G497" s="647"/>
      <c r="H497" s="647"/>
      <c r="I497" s="647"/>
      <c r="J497" s="647"/>
      <c r="K497" s="647"/>
      <c r="L497" s="647"/>
      <c r="M497" s="648"/>
      <c r="N497" s="294"/>
      <c r="O497" s="302"/>
      <c r="P497" s="294"/>
      <c r="Q497" s="300"/>
      <c r="R497" s="306"/>
      <c r="S497" s="307"/>
    </row>
    <row r="498" spans="1:19">
      <c r="A498" s="649" t="s">
        <v>54</v>
      </c>
      <c r="B498" s="650"/>
      <c r="C498" s="650"/>
      <c r="D498" s="650"/>
      <c r="E498" s="650"/>
      <c r="F498" s="650"/>
      <c r="G498" s="650"/>
      <c r="H498" s="227" t="s">
        <v>55</v>
      </c>
      <c r="I498" s="240" t="s">
        <v>56</v>
      </c>
      <c r="J498" s="246" t="s">
        <v>304</v>
      </c>
      <c r="K498" s="697" t="s">
        <v>57</v>
      </c>
      <c r="L498" s="698"/>
      <c r="M498" s="228" t="s">
        <v>49</v>
      </c>
      <c r="N498" s="294"/>
      <c r="O498" s="302"/>
      <c r="P498" s="294"/>
      <c r="Q498" s="300"/>
      <c r="R498" s="306"/>
      <c r="S498" s="307"/>
    </row>
    <row r="499" spans="1:19">
      <c r="A499" s="653" t="s">
        <v>147</v>
      </c>
      <c r="B499" s="654"/>
      <c r="C499" s="654"/>
      <c r="D499" s="654"/>
      <c r="E499" s="654"/>
      <c r="F499" s="654"/>
      <c r="G499" s="654"/>
      <c r="H499" s="247" t="s">
        <v>138</v>
      </c>
      <c r="I499" s="332">
        <v>0.03</v>
      </c>
      <c r="J499" s="247"/>
      <c r="K499" s="705">
        <v>27906</v>
      </c>
      <c r="L499" s="706"/>
      <c r="M499" s="411">
        <f>I499*K499</f>
        <v>837.18</v>
      </c>
      <c r="N499" s="302"/>
      <c r="O499" s="302"/>
      <c r="P499" s="302"/>
      <c r="Q499" s="303"/>
      <c r="R499" s="303"/>
      <c r="S499" s="304"/>
    </row>
    <row r="500" spans="1:19" ht="13.8" thickBot="1">
      <c r="A500" s="606"/>
      <c r="B500" s="607"/>
      <c r="C500" s="607"/>
      <c r="D500" s="607"/>
      <c r="E500" s="607"/>
      <c r="F500" s="607"/>
      <c r="G500" s="607"/>
      <c r="H500" s="249"/>
      <c r="I500" s="250"/>
      <c r="J500" s="249"/>
      <c r="K500" s="655"/>
      <c r="L500" s="656"/>
      <c r="M500" s="411">
        <f>J500*K500</f>
        <v>0</v>
      </c>
      <c r="N500" s="308"/>
      <c r="O500" s="308"/>
      <c r="P500" s="308"/>
      <c r="Q500" s="309"/>
      <c r="R500" s="310"/>
      <c r="S500" s="311"/>
    </row>
    <row r="501" spans="1:19" ht="13.8" thickBot="1">
      <c r="A501" s="603" t="s">
        <v>50</v>
      </c>
      <c r="B501" s="604"/>
      <c r="C501" s="604"/>
      <c r="D501" s="604"/>
      <c r="E501" s="604"/>
      <c r="F501" s="604"/>
      <c r="G501" s="604"/>
      <c r="H501" s="604"/>
      <c r="I501" s="604"/>
      <c r="J501" s="604"/>
      <c r="K501" s="604"/>
      <c r="L501" s="605"/>
      <c r="M501" s="412">
        <f>SUM(M499:M500)</f>
        <v>837.18</v>
      </c>
      <c r="N501" s="291"/>
      <c r="O501" s="291"/>
      <c r="P501" s="292"/>
      <c r="Q501" s="312"/>
      <c r="R501" s="313"/>
      <c r="S501" s="293"/>
    </row>
    <row r="502" spans="1:19">
      <c r="A502" s="640" t="s">
        <v>58</v>
      </c>
      <c r="B502" s="641"/>
      <c r="C502" s="641"/>
      <c r="D502" s="641"/>
      <c r="E502" s="641"/>
      <c r="F502" s="641"/>
      <c r="G502" s="641"/>
      <c r="H502" s="641"/>
      <c r="I502" s="641"/>
      <c r="J502" s="641"/>
      <c r="K502" s="641"/>
      <c r="L502" s="641"/>
      <c r="M502" s="642"/>
      <c r="N502" s="294"/>
      <c r="O502" s="302"/>
      <c r="P502" s="314"/>
      <c r="Q502" s="315"/>
      <c r="R502" s="316"/>
      <c r="S502" s="307"/>
    </row>
    <row r="503" spans="1:19">
      <c r="A503" s="643"/>
      <c r="B503" s="644"/>
      <c r="C503" s="644"/>
      <c r="D503" s="644"/>
      <c r="E503" s="644"/>
      <c r="F503" s="644"/>
      <c r="G503" s="644"/>
      <c r="H503" s="644"/>
      <c r="I503" s="644"/>
      <c r="J503" s="644"/>
      <c r="K503" s="644"/>
      <c r="L503" s="644"/>
      <c r="M503" s="645"/>
      <c r="N503" s="302"/>
      <c r="O503" s="302"/>
      <c r="P503" s="302"/>
      <c r="Q503" s="291"/>
      <c r="R503" s="291"/>
      <c r="S503" s="333"/>
    </row>
    <row r="504" spans="1:19" ht="13.8" thickBot="1">
      <c r="A504" s="646"/>
      <c r="B504" s="647"/>
      <c r="C504" s="647"/>
      <c r="D504" s="647"/>
      <c r="E504" s="647"/>
      <c r="F504" s="647"/>
      <c r="G504" s="647"/>
      <c r="H504" s="647"/>
      <c r="I504" s="647"/>
      <c r="J504" s="647"/>
      <c r="K504" s="647"/>
      <c r="L504" s="647"/>
      <c r="M504" s="648"/>
      <c r="N504" s="308"/>
      <c r="O504" s="308"/>
      <c r="P504" s="308"/>
      <c r="Q504" s="309"/>
      <c r="R504" s="310"/>
      <c r="S504" s="311"/>
    </row>
    <row r="505" spans="1:19">
      <c r="A505" s="649" t="s">
        <v>59</v>
      </c>
      <c r="B505" s="650"/>
      <c r="C505" s="650"/>
      <c r="D505" s="650"/>
      <c r="E505" s="650"/>
      <c r="F505" s="650"/>
      <c r="G505" s="650"/>
      <c r="H505" s="227" t="s">
        <v>60</v>
      </c>
      <c r="I505" s="251" t="s">
        <v>61</v>
      </c>
      <c r="J505" s="252" t="s">
        <v>62</v>
      </c>
      <c r="K505" s="651" t="s">
        <v>48</v>
      </c>
      <c r="L505" s="652"/>
      <c r="M505" s="254" t="s">
        <v>49</v>
      </c>
      <c r="N505" s="291"/>
      <c r="O505" s="291"/>
      <c r="P505" s="292"/>
      <c r="Q505" s="292"/>
      <c r="R505" s="293"/>
      <c r="S505" s="293"/>
    </row>
    <row r="506" spans="1:19" ht="25.5" customHeight="1">
      <c r="A506" s="600" t="s">
        <v>106</v>
      </c>
      <c r="B506" s="601"/>
      <c r="C506" s="601"/>
      <c r="D506" s="601"/>
      <c r="E506" s="601"/>
      <c r="F506" s="601"/>
      <c r="G506" s="602"/>
      <c r="H506" s="255" t="s">
        <v>125</v>
      </c>
      <c r="I506" s="256"/>
      <c r="J506" s="257">
        <v>41075</v>
      </c>
      <c r="K506" s="598">
        <v>1.3913</v>
      </c>
      <c r="L506" s="599"/>
      <c r="M506" s="415">
        <f>J506*K506</f>
        <v>57147.647499999999</v>
      </c>
      <c r="N506" s="294"/>
      <c r="O506" s="319"/>
      <c r="P506" s="320"/>
      <c r="Q506" s="321"/>
      <c r="R506" s="322"/>
      <c r="S506" s="307"/>
    </row>
    <row r="507" spans="1:19">
      <c r="A507" s="234"/>
      <c r="B507" s="235"/>
      <c r="C507" s="235"/>
      <c r="D507" s="235"/>
      <c r="E507" s="235"/>
      <c r="F507" s="235"/>
      <c r="G507" s="235"/>
      <c r="H507" s="255"/>
      <c r="I507" s="256"/>
      <c r="J507" s="259"/>
      <c r="K507" s="598"/>
      <c r="L507" s="599"/>
      <c r="M507" s="415">
        <f>J507*K507</f>
        <v>0</v>
      </c>
      <c r="N507" s="302"/>
      <c r="O507" s="302"/>
      <c r="P507" s="302"/>
      <c r="Q507" s="291"/>
      <c r="R507" s="291"/>
      <c r="S507" s="304"/>
    </row>
    <row r="508" spans="1:19">
      <c r="A508" s="234"/>
      <c r="B508" s="235"/>
      <c r="C508" s="235"/>
      <c r="D508" s="235"/>
      <c r="E508" s="235"/>
      <c r="F508" s="235"/>
      <c r="G508" s="235"/>
      <c r="H508" s="255"/>
      <c r="I508" s="256"/>
      <c r="J508" s="259"/>
      <c r="K508" s="596"/>
      <c r="L508" s="597"/>
      <c r="M508" s="415">
        <f>J508*K508</f>
        <v>0</v>
      </c>
      <c r="N508" s="308"/>
      <c r="O508" s="308"/>
      <c r="P508" s="308"/>
      <c r="Q508" s="323"/>
      <c r="R508" s="323"/>
      <c r="S508" s="311"/>
    </row>
    <row r="509" spans="1:19" ht="13.8" thickBot="1">
      <c r="A509" s="606"/>
      <c r="B509" s="607"/>
      <c r="C509" s="607"/>
      <c r="D509" s="607"/>
      <c r="E509" s="607"/>
      <c r="F509" s="607"/>
      <c r="G509" s="607"/>
      <c r="H509" s="249"/>
      <c r="I509" s="250"/>
      <c r="J509" s="249"/>
      <c r="K509" s="655"/>
      <c r="L509" s="656"/>
      <c r="M509" s="415">
        <f>J509*K509</f>
        <v>0</v>
      </c>
      <c r="N509" s="294"/>
      <c r="O509" s="294"/>
      <c r="P509" s="294"/>
      <c r="Q509" s="291"/>
      <c r="R509" s="291"/>
      <c r="S509" s="304"/>
    </row>
    <row r="510" spans="1:19" ht="13.8" thickBot="1">
      <c r="A510" s="603" t="s">
        <v>50</v>
      </c>
      <c r="B510" s="604"/>
      <c r="C510" s="604"/>
      <c r="D510" s="604"/>
      <c r="E510" s="604"/>
      <c r="F510" s="604"/>
      <c r="G510" s="604"/>
      <c r="H510" s="604"/>
      <c r="I510" s="604"/>
      <c r="J510" s="604"/>
      <c r="K510" s="604"/>
      <c r="L510" s="605"/>
      <c r="M510" s="412">
        <f>SUM(M506:M509)</f>
        <v>57147.647499999999</v>
      </c>
    </row>
    <row r="511" spans="1:19" ht="13.8" thickBot="1">
      <c r="A511" s="221"/>
      <c r="M511" s="222"/>
    </row>
    <row r="512" spans="1:19" ht="13.8" thickBot="1">
      <c r="A512" s="637" t="s">
        <v>63</v>
      </c>
      <c r="B512" s="638"/>
      <c r="C512" s="638"/>
      <c r="D512" s="638"/>
      <c r="E512" s="638"/>
      <c r="F512" s="638"/>
      <c r="G512" s="638"/>
      <c r="H512" s="638"/>
      <c r="I512" s="638"/>
      <c r="J512" s="638"/>
      <c r="K512" s="638"/>
      <c r="L512" s="639"/>
      <c r="M512" s="260">
        <f>ROUND(M479+M494+M501+M510,0)</f>
        <v>212955</v>
      </c>
    </row>
    <row r="513" spans="1:13">
      <c r="A513" s="640" t="s">
        <v>64</v>
      </c>
      <c r="B513" s="641"/>
      <c r="C513" s="641"/>
      <c r="D513" s="641"/>
      <c r="E513" s="641"/>
      <c r="F513" s="641"/>
      <c r="G513" s="641"/>
      <c r="H513" s="641"/>
      <c r="I513" s="641"/>
      <c r="J513" s="641"/>
      <c r="K513" s="641"/>
      <c r="L513" s="641"/>
      <c r="M513" s="642"/>
    </row>
    <row r="514" spans="1:13">
      <c r="A514" s="643"/>
      <c r="B514" s="644"/>
      <c r="C514" s="644"/>
      <c r="D514" s="644"/>
      <c r="E514" s="644"/>
      <c r="F514" s="644"/>
      <c r="G514" s="644"/>
      <c r="H514" s="644"/>
      <c r="I514" s="644"/>
      <c r="J514" s="644"/>
      <c r="K514" s="644"/>
      <c r="L514" s="644"/>
      <c r="M514" s="645"/>
    </row>
    <row r="515" spans="1:13" ht="13.8" thickBot="1">
      <c r="A515" s="646"/>
      <c r="B515" s="647"/>
      <c r="C515" s="647"/>
      <c r="D515" s="647"/>
      <c r="E515" s="647"/>
      <c r="F515" s="647"/>
      <c r="G515" s="647"/>
      <c r="H515" s="647"/>
      <c r="I515" s="647"/>
      <c r="J515" s="647"/>
      <c r="K515" s="647"/>
      <c r="L515" s="647"/>
      <c r="M515" s="648"/>
    </row>
    <row r="516" spans="1:13">
      <c r="A516" s="649" t="s">
        <v>65</v>
      </c>
      <c r="B516" s="650"/>
      <c r="C516" s="650"/>
      <c r="D516" s="650"/>
      <c r="E516" s="650"/>
      <c r="F516" s="650"/>
      <c r="G516" s="650"/>
      <c r="H516" s="240"/>
      <c r="I516" s="253"/>
      <c r="J516" s="252" t="s">
        <v>66</v>
      </c>
      <c r="K516" s="651" t="s">
        <v>67</v>
      </c>
      <c r="L516" s="652"/>
      <c r="M516" s="254"/>
    </row>
    <row r="517" spans="1:13">
      <c r="A517" s="653" t="s">
        <v>20</v>
      </c>
      <c r="B517" s="654"/>
      <c r="C517" s="654"/>
      <c r="D517" s="654"/>
      <c r="E517" s="654"/>
      <c r="F517" s="654"/>
      <c r="G517" s="654"/>
      <c r="H517" s="261"/>
      <c r="I517" s="262"/>
      <c r="J517" s="263">
        <v>0.28000000000000003</v>
      </c>
      <c r="K517" s="742">
        <f>+M512</f>
        <v>212955</v>
      </c>
      <c r="L517" s="743"/>
      <c r="M517" s="289">
        <f>J517*K517</f>
        <v>59627.400000000009</v>
      </c>
    </row>
    <row r="518" spans="1:13">
      <c r="A518" s="265" t="s">
        <v>68</v>
      </c>
      <c r="B518" s="243"/>
      <c r="C518" s="243"/>
      <c r="D518" s="243"/>
      <c r="E518" s="243"/>
      <c r="F518" s="243"/>
      <c r="G518" s="243"/>
      <c r="H518" s="261"/>
      <c r="I518" s="262"/>
      <c r="J518" s="263">
        <v>0.01</v>
      </c>
      <c r="K518" s="742">
        <f>+M512</f>
        <v>212955</v>
      </c>
      <c r="L518" s="743"/>
      <c r="M518" s="289">
        <f>J518*K518</f>
        <v>2129.5500000000002</v>
      </c>
    </row>
    <row r="519" spans="1:13" ht="13.8" thickBot="1">
      <c r="A519" s="215" t="s">
        <v>69</v>
      </c>
      <c r="B519" s="216"/>
      <c r="C519" s="216"/>
      <c r="D519" s="216"/>
      <c r="E519" s="216"/>
      <c r="F519" s="216"/>
      <c r="G519" s="216"/>
      <c r="H519" s="266"/>
      <c r="I519" s="267"/>
      <c r="J519" s="263">
        <v>0.05</v>
      </c>
      <c r="K519" s="744">
        <f>+M512</f>
        <v>212955</v>
      </c>
      <c r="L519" s="745"/>
      <c r="M519" s="289">
        <f>J519*K519</f>
        <v>10647.75</v>
      </c>
    </row>
    <row r="520" spans="1:13" ht="13.8" thickBot="1">
      <c r="A520" s="603" t="s">
        <v>50</v>
      </c>
      <c r="B520" s="604"/>
      <c r="C520" s="604"/>
      <c r="D520" s="604"/>
      <c r="E520" s="604"/>
      <c r="F520" s="604"/>
      <c r="G520" s="604"/>
      <c r="H520" s="604"/>
      <c r="I520" s="604"/>
      <c r="J520" s="604"/>
      <c r="K520" s="604"/>
      <c r="L520" s="605"/>
      <c r="M520" s="414">
        <f>ROUND(SUM(M517:M519),0)</f>
        <v>72405</v>
      </c>
    </row>
    <row r="521" spans="1:13" ht="13.8" thickBot="1">
      <c r="A521" s="221"/>
      <c r="M521" s="222"/>
    </row>
    <row r="522" spans="1:13" ht="13.8" thickBot="1">
      <c r="A522" s="637" t="s">
        <v>70</v>
      </c>
      <c r="B522" s="638"/>
      <c r="C522" s="638"/>
      <c r="D522" s="638"/>
      <c r="E522" s="638"/>
      <c r="F522" s="638"/>
      <c r="G522" s="638"/>
      <c r="H522" s="638"/>
      <c r="I522" s="638"/>
      <c r="J522" s="638"/>
      <c r="K522" s="638"/>
      <c r="L522" s="639"/>
      <c r="M522" s="416">
        <f>M512+M520</f>
        <v>285360</v>
      </c>
    </row>
    <row r="523" spans="1:13">
      <c r="A523" s="218"/>
      <c r="B523" s="219"/>
      <c r="C523" s="219"/>
      <c r="D523" s="219"/>
      <c r="E523" s="219"/>
      <c r="F523" s="219"/>
      <c r="G523" s="219"/>
      <c r="H523" s="219"/>
      <c r="I523" s="219"/>
      <c r="J523" s="219"/>
      <c r="K523" s="219"/>
      <c r="L523" s="219"/>
      <c r="M523" s="220"/>
    </row>
    <row r="524" spans="1:13">
      <c r="A524" s="221"/>
      <c r="M524" s="222"/>
    </row>
    <row r="525" spans="1:13">
      <c r="A525" s="221"/>
      <c r="M525" s="222"/>
    </row>
    <row r="526" spans="1:13">
      <c r="A526" s="221"/>
      <c r="F526" s="270" t="s">
        <v>71</v>
      </c>
      <c r="G526" s="270"/>
      <c r="H526" s="270"/>
      <c r="I526" s="270"/>
      <c r="M526" s="222"/>
    </row>
    <row r="527" spans="1:13" ht="13.8">
      <c r="A527" s="271"/>
      <c r="B527" s="272"/>
      <c r="C527" s="272"/>
      <c r="D527" s="272"/>
      <c r="E527" s="272"/>
      <c r="F527" s="196" t="s">
        <v>305</v>
      </c>
      <c r="G527" s="196" t="s">
        <v>102</v>
      </c>
      <c r="I527" s="273"/>
      <c r="J527" s="272"/>
      <c r="K527" s="272"/>
      <c r="L527" s="272"/>
      <c r="M527" s="274"/>
    </row>
    <row r="528" spans="1:13" ht="13.8">
      <c r="A528" s="271"/>
      <c r="B528" s="272"/>
      <c r="C528" s="272"/>
      <c r="D528" s="272"/>
      <c r="E528" s="272"/>
      <c r="F528" s="196" t="s">
        <v>99</v>
      </c>
      <c r="I528" s="273"/>
      <c r="J528" s="272"/>
      <c r="K528" s="272"/>
      <c r="L528" s="272"/>
      <c r="M528" s="274"/>
    </row>
    <row r="529" spans="1:13">
      <c r="A529" s="207"/>
      <c r="B529" s="275"/>
      <c r="C529" s="275"/>
      <c r="D529" s="275"/>
      <c r="E529" s="275"/>
      <c r="I529" s="275"/>
      <c r="J529" s="275"/>
      <c r="K529" s="275"/>
      <c r="L529" s="275"/>
      <c r="M529" s="276"/>
    </row>
    <row r="530" spans="1:13">
      <c r="A530" s="221"/>
      <c r="F530" s="196" t="s">
        <v>73</v>
      </c>
      <c r="M530" s="222"/>
    </row>
    <row r="531" spans="1:13">
      <c r="A531" s="277" t="s">
        <v>74</v>
      </c>
      <c r="B531" s="230"/>
      <c r="C531" s="230"/>
      <c r="D531" s="230"/>
      <c r="E531" s="230"/>
      <c r="F531" s="230"/>
      <c r="G531" s="230"/>
      <c r="H531" s="230"/>
      <c r="I531" s="230"/>
      <c r="J531" s="230"/>
      <c r="K531" s="230"/>
      <c r="L531" s="230"/>
      <c r="M531" s="278"/>
    </row>
    <row r="532" spans="1:13">
      <c r="A532" s="619"/>
      <c r="B532" s="620"/>
      <c r="C532" s="620"/>
      <c r="D532" s="620"/>
      <c r="E532" s="620"/>
      <c r="F532" s="620"/>
      <c r="G532" s="620"/>
      <c r="H532" s="620"/>
      <c r="I532" s="620"/>
      <c r="J532" s="620"/>
      <c r="K532" s="620"/>
      <c r="L532" s="620"/>
      <c r="M532" s="621"/>
    </row>
    <row r="533" spans="1:13">
      <c r="A533" s="619"/>
      <c r="B533" s="620"/>
      <c r="C533" s="620"/>
      <c r="D533" s="620"/>
      <c r="E533" s="620"/>
      <c r="F533" s="620"/>
      <c r="G533" s="620"/>
      <c r="H533" s="620"/>
      <c r="I533" s="620"/>
      <c r="J533" s="620"/>
      <c r="K533" s="620"/>
      <c r="L533" s="620"/>
      <c r="M533" s="621"/>
    </row>
    <row r="534" spans="1:13">
      <c r="A534" s="207"/>
      <c r="B534" s="275"/>
      <c r="C534" s="275"/>
      <c r="D534" s="275"/>
      <c r="E534" s="275"/>
      <c r="F534" s="275"/>
      <c r="G534" s="275"/>
      <c r="H534" s="275"/>
      <c r="I534" s="275"/>
      <c r="J534" s="275"/>
      <c r="K534" s="275"/>
      <c r="L534" s="275"/>
      <c r="M534" s="276"/>
    </row>
    <row r="535" spans="1:13">
      <c r="A535" s="279" t="s">
        <v>75</v>
      </c>
      <c r="B535" s="275"/>
      <c r="C535" s="275"/>
      <c r="D535" s="275"/>
      <c r="E535" s="275"/>
      <c r="F535" s="275"/>
      <c r="G535" s="275"/>
      <c r="H535" s="275"/>
      <c r="I535" s="275"/>
      <c r="J535" s="275"/>
      <c r="K535" s="275"/>
      <c r="L535" s="275"/>
      <c r="M535" s="276"/>
    </row>
    <row r="536" spans="1:13">
      <c r="A536" s="622" t="s">
        <v>76</v>
      </c>
      <c r="B536" s="623"/>
      <c r="C536" s="623"/>
      <c r="D536" s="623"/>
      <c r="E536" s="623"/>
      <c r="F536" s="623"/>
      <c r="G536" s="623"/>
      <c r="H536" s="623"/>
      <c r="I536" s="623"/>
      <c r="J536" s="623"/>
      <c r="K536" s="623"/>
      <c r="L536" s="623"/>
      <c r="M536" s="624"/>
    </row>
    <row r="537" spans="1:13">
      <c r="A537" s="622"/>
      <c r="B537" s="623"/>
      <c r="C537" s="623"/>
      <c r="D537" s="623"/>
      <c r="E537" s="623"/>
      <c r="F537" s="623"/>
      <c r="G537" s="623"/>
      <c r="H537" s="623"/>
      <c r="I537" s="623"/>
      <c r="J537" s="623"/>
      <c r="K537" s="623"/>
      <c r="L537" s="623"/>
      <c r="M537" s="624"/>
    </row>
    <row r="538" spans="1:13">
      <c r="A538" s="622" t="s">
        <v>77</v>
      </c>
      <c r="B538" s="623"/>
      <c r="C538" s="623"/>
      <c r="D538" s="623"/>
      <c r="E538" s="623"/>
      <c r="F538" s="623"/>
      <c r="G538" s="623"/>
      <c r="H538" s="623"/>
      <c r="I538" s="623"/>
      <c r="J538" s="623"/>
      <c r="K538" s="623"/>
      <c r="L538" s="623"/>
      <c r="M538" s="624"/>
    </row>
    <row r="539" spans="1:13">
      <c r="A539" s="622"/>
      <c r="B539" s="623"/>
      <c r="C539" s="623"/>
      <c r="D539" s="623"/>
      <c r="E539" s="623"/>
      <c r="F539" s="623"/>
      <c r="G539" s="623"/>
      <c r="H539" s="623"/>
      <c r="I539" s="623"/>
      <c r="J539" s="623"/>
      <c r="K539" s="623"/>
      <c r="L539" s="623"/>
      <c r="M539" s="624"/>
    </row>
    <row r="540" spans="1:13">
      <c r="A540" s="207"/>
      <c r="B540" s="275"/>
      <c r="C540" s="275"/>
      <c r="D540" s="275"/>
      <c r="E540" s="275"/>
      <c r="F540" s="275"/>
      <c r="G540" s="275"/>
      <c r="H540" s="275"/>
      <c r="I540" s="275"/>
      <c r="J540" s="275"/>
      <c r="K540" s="275"/>
      <c r="L540" s="275"/>
      <c r="M540" s="276"/>
    </row>
    <row r="541" spans="1:13">
      <c r="A541" s="221"/>
      <c r="F541" s="270" t="s">
        <v>71</v>
      </c>
      <c r="M541" s="222"/>
    </row>
    <row r="542" spans="1:13">
      <c r="A542" s="221"/>
      <c r="F542" s="196" t="s">
        <v>72</v>
      </c>
      <c r="G542" s="243" t="s">
        <v>100</v>
      </c>
      <c r="H542" s="243"/>
      <c r="I542" s="243"/>
      <c r="M542" s="222"/>
    </row>
    <row r="543" spans="1:13" ht="13.8" thickBot="1">
      <c r="A543" s="221"/>
      <c r="F543" s="196" t="s">
        <v>101</v>
      </c>
      <c r="G543" s="280"/>
      <c r="H543" s="280"/>
      <c r="I543" s="280"/>
      <c r="M543" s="222"/>
    </row>
    <row r="544" spans="1:13" ht="42" customHeight="1">
      <c r="A544" s="773" t="s">
        <v>308</v>
      </c>
      <c r="B544" s="773"/>
      <c r="C544" s="773"/>
      <c r="D544" s="773"/>
      <c r="E544" s="219"/>
      <c r="F544" s="219"/>
      <c r="G544" s="219"/>
      <c r="H544" s="219"/>
      <c r="I544" s="219"/>
      <c r="J544" s="219"/>
      <c r="K544" s="219"/>
      <c r="L544" s="219"/>
      <c r="M544" s="220"/>
    </row>
    <row r="545" spans="1:13" ht="28.5" customHeight="1">
      <c r="A545" s="1" t="s">
        <v>0</v>
      </c>
      <c r="B545" s="367" t="s">
        <v>1</v>
      </c>
      <c r="C545" s="1" t="s">
        <v>2</v>
      </c>
      <c r="D545" s="367">
        <v>2</v>
      </c>
      <c r="M545" s="222"/>
    </row>
    <row r="546" spans="1:13" ht="13.8" thickBot="1">
      <c r="A546" s="284"/>
      <c r="B546" s="284"/>
      <c r="C546" s="284"/>
      <c r="D546" s="284"/>
      <c r="E546" s="284"/>
      <c r="F546" s="284"/>
      <c r="G546" s="284"/>
      <c r="H546" s="284"/>
      <c r="I546" s="284"/>
      <c r="J546" s="284"/>
      <c r="K546" s="284"/>
      <c r="L546" s="284"/>
      <c r="M546" s="284"/>
    </row>
    <row r="547" spans="1:13" ht="15.6" thickTop="1">
      <c r="A547" s="657" t="s">
        <v>28</v>
      </c>
      <c r="B547" s="657"/>
      <c r="C547" s="657"/>
      <c r="D547" s="657"/>
      <c r="E547" s="657"/>
      <c r="F547" s="657"/>
      <c r="G547" s="657"/>
      <c r="H547" s="657"/>
      <c r="I547" s="657"/>
      <c r="J547" s="657"/>
      <c r="K547" s="657"/>
      <c r="L547" s="657"/>
      <c r="M547" s="657"/>
    </row>
    <row r="548" spans="1:13" ht="13.8" thickBot="1"/>
    <row r="549" spans="1:13">
      <c r="A549" s="658"/>
      <c r="B549" s="660"/>
      <c r="C549" s="661"/>
      <c r="D549" s="661"/>
      <c r="E549" s="661"/>
      <c r="F549" s="661"/>
      <c r="G549" s="661"/>
      <c r="H549" s="661"/>
      <c r="I549" s="662"/>
      <c r="J549" s="663"/>
      <c r="K549" s="664"/>
      <c r="L549" s="664"/>
      <c r="M549" s="665"/>
    </row>
    <row r="550" spans="1:13">
      <c r="A550" s="659"/>
      <c r="B550" s="669" t="s">
        <v>89</v>
      </c>
      <c r="C550" s="670"/>
      <c r="D550" s="670"/>
      <c r="E550" s="670"/>
      <c r="F550" s="670"/>
      <c r="G550" s="670"/>
      <c r="H550" s="670"/>
      <c r="I550" s="671"/>
      <c r="J550" s="666"/>
      <c r="K550" s="667"/>
      <c r="L550" s="667"/>
      <c r="M550" s="668"/>
    </row>
    <row r="551" spans="1:13">
      <c r="A551" s="659"/>
      <c r="B551" s="672"/>
      <c r="C551" s="673"/>
      <c r="D551" s="673"/>
      <c r="E551" s="673"/>
      <c r="F551" s="673"/>
      <c r="G551" s="673"/>
      <c r="H551" s="673"/>
      <c r="I551" s="674"/>
      <c r="J551" s="675" t="s">
        <v>29</v>
      </c>
      <c r="K551" s="677"/>
      <c r="L551" s="678"/>
      <c r="M551" s="679"/>
    </row>
    <row r="552" spans="1:13">
      <c r="A552" s="659"/>
      <c r="B552" s="669" t="s">
        <v>30</v>
      </c>
      <c r="C552" s="670"/>
      <c r="D552" s="670"/>
      <c r="E552" s="670"/>
      <c r="F552" s="670"/>
      <c r="G552" s="670"/>
      <c r="H552" s="670"/>
      <c r="I552" s="671"/>
      <c r="J552" s="676"/>
      <c r="K552" s="680"/>
      <c r="L552" s="681"/>
      <c r="M552" s="682"/>
    </row>
    <row r="553" spans="1:13">
      <c r="A553" s="659"/>
      <c r="B553" s="683"/>
      <c r="C553" s="684"/>
      <c r="D553" s="684"/>
      <c r="E553" s="684"/>
      <c r="F553" s="684"/>
      <c r="G553" s="684"/>
      <c r="H553" s="684"/>
      <c r="I553" s="685"/>
      <c r="J553" s="675" t="s">
        <v>31</v>
      </c>
      <c r="K553" s="675">
        <v>1</v>
      </c>
      <c r="L553" s="675" t="s">
        <v>32</v>
      </c>
      <c r="M553" s="687">
        <v>1</v>
      </c>
    </row>
    <row r="554" spans="1:13">
      <c r="A554" s="659"/>
      <c r="B554" s="683"/>
      <c r="C554" s="684"/>
      <c r="D554" s="684"/>
      <c r="E554" s="684"/>
      <c r="F554" s="684"/>
      <c r="G554" s="684"/>
      <c r="H554" s="684"/>
      <c r="I554" s="685"/>
      <c r="J554" s="686"/>
      <c r="K554" s="686"/>
      <c r="L554" s="686"/>
      <c r="M554" s="688"/>
    </row>
    <row r="555" spans="1:13">
      <c r="A555" s="659"/>
      <c r="B555" s="669" t="s">
        <v>33</v>
      </c>
      <c r="C555" s="670"/>
      <c r="D555" s="670"/>
      <c r="E555" s="670"/>
      <c r="F555" s="670"/>
      <c r="G555" s="670"/>
      <c r="H555" s="670"/>
      <c r="I555" s="671"/>
      <c r="J555" s="686"/>
      <c r="K555" s="686"/>
      <c r="L555" s="686"/>
      <c r="M555" s="688"/>
    </row>
    <row r="556" spans="1:13" ht="13.8" thickBot="1">
      <c r="A556" s="198"/>
      <c r="B556" s="199"/>
      <c r="C556" s="199"/>
      <c r="D556" s="199"/>
      <c r="E556" s="199"/>
      <c r="F556" s="199"/>
      <c r="G556" s="199"/>
      <c r="H556" s="199"/>
      <c r="I556" s="199"/>
      <c r="J556" s="199"/>
      <c r="K556" s="200"/>
      <c r="L556" s="200"/>
      <c r="M556" s="201"/>
    </row>
    <row r="557" spans="1:13">
      <c r="A557" s="202"/>
      <c r="B557" s="203"/>
      <c r="C557" s="203"/>
      <c r="D557" s="203"/>
      <c r="E557" s="203"/>
      <c r="F557" s="203"/>
      <c r="G557" s="203"/>
      <c r="H557" s="203"/>
      <c r="I557" s="203"/>
      <c r="J557" s="204" t="s">
        <v>34</v>
      </c>
      <c r="K557" s="205" t="s">
        <v>35</v>
      </c>
      <c r="L557" s="205" t="s">
        <v>36</v>
      </c>
      <c r="M557" s="206" t="s">
        <v>37</v>
      </c>
    </row>
    <row r="558" spans="1:13">
      <c r="A558" s="207"/>
      <c r="B558" s="197"/>
      <c r="C558" s="197"/>
      <c r="D558" s="197"/>
      <c r="E558" s="197"/>
      <c r="F558" s="197"/>
      <c r="G558" s="197"/>
      <c r="H558" s="197"/>
      <c r="I558" s="197"/>
      <c r="J558" s="208"/>
      <c r="K558" s="209"/>
      <c r="L558" s="209">
        <v>8</v>
      </c>
      <c r="M558" s="210">
        <v>2026</v>
      </c>
    </row>
    <row r="559" spans="1:13">
      <c r="A559" s="703" t="s">
        <v>38</v>
      </c>
      <c r="B559" s="704"/>
      <c r="C559" s="704"/>
      <c r="D559" s="704"/>
      <c r="E559" s="197"/>
      <c r="F559" s="197"/>
      <c r="G559" s="197" t="s">
        <v>39</v>
      </c>
      <c r="I559" s="197"/>
      <c r="J559" s="208"/>
      <c r="M559" s="211"/>
    </row>
    <row r="560" spans="1:13" ht="13.8">
      <c r="A560" s="212"/>
      <c r="B560" s="213"/>
      <c r="C560" s="213"/>
      <c r="D560" s="213"/>
      <c r="E560" s="213"/>
      <c r="F560" s="213"/>
      <c r="G560" s="213"/>
      <c r="H560" s="213"/>
      <c r="I560" s="213"/>
      <c r="J560" s="213"/>
      <c r="K560" s="213"/>
      <c r="L560" s="213"/>
      <c r="M560" s="214"/>
    </row>
    <row r="561" spans="1:13" ht="13.8" thickBot="1">
      <c r="A561" s="215"/>
      <c r="B561" s="216"/>
      <c r="C561" s="216"/>
      <c r="D561" s="216"/>
      <c r="E561" s="216"/>
      <c r="F561" s="216"/>
      <c r="G561" s="216"/>
      <c r="H561" s="216"/>
      <c r="I561" s="216"/>
      <c r="J561" s="216"/>
      <c r="K561" s="216"/>
      <c r="L561" s="216"/>
      <c r="M561" s="217"/>
    </row>
    <row r="562" spans="1:13" ht="13.8" thickBot="1">
      <c r="A562" s="218"/>
      <c r="B562" s="219"/>
      <c r="C562" s="219"/>
      <c r="D562" s="219"/>
      <c r="E562" s="219"/>
      <c r="F562" s="219"/>
      <c r="I562" s="219"/>
      <c r="J562" s="219"/>
      <c r="K562" s="219"/>
      <c r="L562" s="219"/>
      <c r="M562" s="220"/>
    </row>
    <row r="563" spans="1:13">
      <c r="A563" s="728" t="s">
        <v>40</v>
      </c>
      <c r="B563" s="729"/>
      <c r="C563" s="729"/>
      <c r="D563" s="729"/>
      <c r="E563" s="729"/>
      <c r="F563" s="729"/>
      <c r="G563" s="729"/>
      <c r="H563" s="729"/>
      <c r="I563" s="729"/>
      <c r="J563" s="729"/>
      <c r="K563" s="729"/>
      <c r="L563" s="729"/>
      <c r="M563" s="730"/>
    </row>
    <row r="564" spans="1:13" ht="13.8" thickBot="1">
      <c r="A564" s="221"/>
      <c r="M564" s="222"/>
    </row>
    <row r="565" spans="1:13">
      <c r="A565" s="223" t="s">
        <v>41</v>
      </c>
      <c r="B565" s="734" t="s">
        <v>42</v>
      </c>
      <c r="C565" s="735"/>
      <c r="D565" s="735"/>
      <c r="E565" s="735"/>
      <c r="F565" s="735"/>
      <c r="G565" s="735"/>
      <c r="H565" s="735"/>
      <c r="I565" s="735"/>
      <c r="J565" s="736"/>
      <c r="K565" s="726" t="s">
        <v>43</v>
      </c>
      <c r="L565" s="727"/>
      <c r="M565" s="223" t="s">
        <v>12</v>
      </c>
    </row>
    <row r="566" spans="1:13" ht="13.8" thickBot="1">
      <c r="A566" s="224">
        <f>+'PRESUPUESTO OFICIAL'!B20</f>
        <v>2.2000000000000002</v>
      </c>
      <c r="B566" s="711" t="str">
        <f>+'PRESUPUESTO OFICIAL'!E20</f>
        <v>Concreto de 3000 psi para reparación de pavimento y
andén</v>
      </c>
      <c r="C566" s="718"/>
      <c r="D566" s="718"/>
      <c r="E566" s="718"/>
      <c r="F566" s="718"/>
      <c r="G566" s="718"/>
      <c r="H566" s="718"/>
      <c r="I566" s="718"/>
      <c r="J566" s="712"/>
      <c r="K566" s="711" t="str">
        <f>+'PRESUPUESTO OFICIAL'!F20</f>
        <v>M3</v>
      </c>
      <c r="L566" s="712"/>
      <c r="M566" s="225"/>
    </row>
    <row r="567" spans="1:13">
      <c r="A567" s="640" t="s">
        <v>44</v>
      </c>
      <c r="B567" s="641"/>
      <c r="C567" s="641"/>
      <c r="D567" s="641"/>
      <c r="E567" s="641"/>
      <c r="F567" s="641"/>
      <c r="G567" s="641"/>
      <c r="H567" s="641"/>
      <c r="I567" s="641"/>
      <c r="J567" s="641"/>
      <c r="K567" s="641"/>
      <c r="L567" s="641"/>
      <c r="M567" s="642"/>
    </row>
    <row r="568" spans="1:13">
      <c r="A568" s="643"/>
      <c r="B568" s="644"/>
      <c r="C568" s="644"/>
      <c r="D568" s="644"/>
      <c r="E568" s="644"/>
      <c r="F568" s="644"/>
      <c r="G568" s="644"/>
      <c r="H568" s="644"/>
      <c r="I568" s="644"/>
      <c r="J568" s="644"/>
      <c r="K568" s="644"/>
      <c r="L568" s="644"/>
      <c r="M568" s="645"/>
    </row>
    <row r="569" spans="1:13" ht="13.8" thickBot="1">
      <c r="A569" s="646"/>
      <c r="B569" s="647"/>
      <c r="C569" s="647"/>
      <c r="D569" s="647"/>
      <c r="E569" s="647"/>
      <c r="F569" s="647"/>
      <c r="G569" s="647"/>
      <c r="H569" s="647"/>
      <c r="I569" s="647"/>
      <c r="J569" s="647"/>
      <c r="K569" s="647"/>
      <c r="L569" s="647"/>
      <c r="M569" s="648"/>
    </row>
    <row r="570" spans="1:13">
      <c r="A570" s="649" t="s">
        <v>42</v>
      </c>
      <c r="B570" s="713"/>
      <c r="C570" s="713"/>
      <c r="D570" s="713"/>
      <c r="E570" s="714"/>
      <c r="F570" s="697" t="s">
        <v>45</v>
      </c>
      <c r="G570" s="713"/>
      <c r="H570" s="715" t="s">
        <v>46</v>
      </c>
      <c r="I570" s="716"/>
      <c r="J570" s="227" t="s">
        <v>47</v>
      </c>
      <c r="K570" s="697" t="s">
        <v>48</v>
      </c>
      <c r="L570" s="698"/>
      <c r="M570" s="228" t="s">
        <v>49</v>
      </c>
    </row>
    <row r="571" spans="1:13">
      <c r="A571" s="653" t="s">
        <v>177</v>
      </c>
      <c r="B571" s="654"/>
      <c r="C571" s="654"/>
      <c r="D571" s="654"/>
      <c r="E571" s="699"/>
      <c r="F571" s="731"/>
      <c r="G571" s="699"/>
      <c r="H571" s="731" t="s">
        <v>125</v>
      </c>
      <c r="I571" s="699"/>
      <c r="J571" s="232">
        <v>4108</v>
      </c>
      <c r="K571" s="719">
        <v>1.6</v>
      </c>
      <c r="L571" s="702"/>
      <c r="M571" s="233">
        <f>J571*K571</f>
        <v>6572.8</v>
      </c>
    </row>
    <row r="572" spans="1:13">
      <c r="A572" s="265"/>
      <c r="B572" s="243"/>
      <c r="C572" s="243"/>
      <c r="D572" s="243"/>
      <c r="E572" s="237"/>
      <c r="F572" s="236"/>
      <c r="G572" s="237"/>
      <c r="H572" s="236"/>
      <c r="I572" s="237"/>
      <c r="J572" s="285"/>
      <c r="K572" s="719"/>
      <c r="L572" s="702"/>
      <c r="M572" s="233">
        <f>J572*K572</f>
        <v>0</v>
      </c>
    </row>
    <row r="573" spans="1:13" ht="13.8" thickBot="1">
      <c r="A573" s="606"/>
      <c r="B573" s="607"/>
      <c r="C573" s="607"/>
      <c r="D573" s="607"/>
      <c r="E573" s="631"/>
      <c r="F573" s="632"/>
      <c r="G573" s="631"/>
      <c r="H573" s="632"/>
      <c r="I573" s="631"/>
      <c r="J573" s="286"/>
      <c r="K573" s="633"/>
      <c r="L573" s="634"/>
      <c r="M573" s="233">
        <f>J573*K573</f>
        <v>0</v>
      </c>
    </row>
    <row r="574" spans="1:13" ht="13.8" thickBot="1">
      <c r="A574" s="603" t="s">
        <v>50</v>
      </c>
      <c r="B574" s="604"/>
      <c r="C574" s="604"/>
      <c r="D574" s="604"/>
      <c r="E574" s="604"/>
      <c r="F574" s="604"/>
      <c r="G574" s="604"/>
      <c r="H574" s="604"/>
      <c r="I574" s="604"/>
      <c r="J574" s="604"/>
      <c r="K574" s="604"/>
      <c r="L574" s="605"/>
      <c r="M574" s="239">
        <f>SUM(M571:M573)</f>
        <v>6572.8</v>
      </c>
    </row>
    <row r="575" spans="1:13">
      <c r="A575" s="640" t="s">
        <v>51</v>
      </c>
      <c r="B575" s="641"/>
      <c r="C575" s="641"/>
      <c r="D575" s="641"/>
      <c r="E575" s="641"/>
      <c r="F575" s="641"/>
      <c r="G575" s="641"/>
      <c r="H575" s="641"/>
      <c r="I575" s="641"/>
      <c r="J575" s="641"/>
      <c r="K575" s="641"/>
      <c r="L575" s="641"/>
      <c r="M575" s="642"/>
    </row>
    <row r="576" spans="1:13">
      <c r="A576" s="643"/>
      <c r="B576" s="644"/>
      <c r="C576" s="644"/>
      <c r="D576" s="644"/>
      <c r="E576" s="644"/>
      <c r="F576" s="644"/>
      <c r="G576" s="644"/>
      <c r="H576" s="644"/>
      <c r="I576" s="644"/>
      <c r="J576" s="644"/>
      <c r="K576" s="644"/>
      <c r="L576" s="644"/>
      <c r="M576" s="645"/>
    </row>
    <row r="577" spans="1:13" ht="13.8" thickBot="1">
      <c r="A577" s="646"/>
      <c r="B577" s="647"/>
      <c r="C577" s="647"/>
      <c r="D577" s="647"/>
      <c r="E577" s="647"/>
      <c r="F577" s="647"/>
      <c r="G577" s="647"/>
      <c r="H577" s="647"/>
      <c r="I577" s="647"/>
      <c r="J577" s="647"/>
      <c r="K577" s="647"/>
      <c r="L577" s="647"/>
      <c r="M577" s="648"/>
    </row>
    <row r="578" spans="1:13">
      <c r="A578" s="649" t="s">
        <v>42</v>
      </c>
      <c r="B578" s="650"/>
      <c r="C578" s="650"/>
      <c r="D578" s="650"/>
      <c r="E578" s="650"/>
      <c r="F578" s="650"/>
      <c r="G578" s="650"/>
      <c r="H578" s="698"/>
      <c r="I578" s="226" t="s">
        <v>43</v>
      </c>
      <c r="J578" s="227" t="s">
        <v>12</v>
      </c>
      <c r="K578" s="697" t="s">
        <v>52</v>
      </c>
      <c r="L578" s="698"/>
      <c r="M578" s="228" t="s">
        <v>49</v>
      </c>
    </row>
    <row r="579" spans="1:13">
      <c r="A579" s="653" t="s">
        <v>192</v>
      </c>
      <c r="B579" s="654"/>
      <c r="C579" s="654"/>
      <c r="D579" s="654"/>
      <c r="E579" s="654"/>
      <c r="F579" s="654"/>
      <c r="G579" s="654"/>
      <c r="H579" s="699"/>
      <c r="I579" s="241"/>
      <c r="J579" s="287">
        <v>1.02</v>
      </c>
      <c r="K579" s="700">
        <v>9256</v>
      </c>
      <c r="L579" s="701"/>
      <c r="M579" s="301">
        <f>J579*K579</f>
        <v>9441.1200000000008</v>
      </c>
    </row>
    <row r="580" spans="1:13" ht="13.8" thickBot="1">
      <c r="A580" s="606" t="s">
        <v>193</v>
      </c>
      <c r="B580" s="607"/>
      <c r="C580" s="607"/>
      <c r="D580" s="607"/>
      <c r="E580" s="607"/>
      <c r="F580" s="607"/>
      <c r="G580" s="607"/>
      <c r="H580" s="631"/>
      <c r="I580" s="243"/>
      <c r="J580" s="287">
        <v>1</v>
      </c>
      <c r="K580" s="695">
        <f>+'TRANSPORTE DE MATERIALES'!$M$403</f>
        <v>598474</v>
      </c>
      <c r="L580" s="696"/>
      <c r="M580" s="301">
        <f>J580*K580</f>
        <v>598474</v>
      </c>
    </row>
    <row r="581" spans="1:13" ht="13.8" thickBot="1">
      <c r="A581" s="603" t="s">
        <v>50</v>
      </c>
      <c r="B581" s="604"/>
      <c r="C581" s="604"/>
      <c r="D581" s="604"/>
      <c r="E581" s="604"/>
      <c r="F581" s="604"/>
      <c r="G581" s="604"/>
      <c r="H581" s="604"/>
      <c r="I581" s="604"/>
      <c r="J581" s="604"/>
      <c r="K581" s="604"/>
      <c r="L581" s="605"/>
      <c r="M581" s="245">
        <f>SUM(M579:M580)</f>
        <v>607915.12</v>
      </c>
    </row>
    <row r="582" spans="1:13">
      <c r="A582" s="640" t="s">
        <v>53</v>
      </c>
      <c r="B582" s="641"/>
      <c r="C582" s="641"/>
      <c r="D582" s="641"/>
      <c r="E582" s="641"/>
      <c r="F582" s="641"/>
      <c r="G582" s="641"/>
      <c r="H582" s="641"/>
      <c r="I582" s="641"/>
      <c r="J582" s="641"/>
      <c r="K582" s="641"/>
      <c r="L582" s="641"/>
      <c r="M582" s="642"/>
    </row>
    <row r="583" spans="1:13">
      <c r="A583" s="643"/>
      <c r="B583" s="644"/>
      <c r="C583" s="644"/>
      <c r="D583" s="644"/>
      <c r="E583" s="644"/>
      <c r="F583" s="644"/>
      <c r="G583" s="644"/>
      <c r="H583" s="644"/>
      <c r="I583" s="644"/>
      <c r="J583" s="644"/>
      <c r="K583" s="644"/>
      <c r="L583" s="644"/>
      <c r="M583" s="645"/>
    </row>
    <row r="584" spans="1:13" ht="13.8" thickBot="1">
      <c r="A584" s="646"/>
      <c r="B584" s="647"/>
      <c r="C584" s="647"/>
      <c r="D584" s="647"/>
      <c r="E584" s="647"/>
      <c r="F584" s="647"/>
      <c r="G584" s="647"/>
      <c r="H584" s="647"/>
      <c r="I584" s="647"/>
      <c r="J584" s="647"/>
      <c r="K584" s="647"/>
      <c r="L584" s="647"/>
      <c r="M584" s="648"/>
    </row>
    <row r="585" spans="1:13">
      <c r="A585" s="649" t="s">
        <v>54</v>
      </c>
      <c r="B585" s="650"/>
      <c r="C585" s="650"/>
      <c r="D585" s="650"/>
      <c r="E585" s="650"/>
      <c r="F585" s="650"/>
      <c r="G585" s="650"/>
      <c r="H585" s="227" t="s">
        <v>55</v>
      </c>
      <c r="I585" s="240" t="s">
        <v>56</v>
      </c>
      <c r="J585" s="246" t="s">
        <v>304</v>
      </c>
      <c r="K585" s="697" t="s">
        <v>57</v>
      </c>
      <c r="L585" s="698"/>
      <c r="M585" s="228" t="s">
        <v>49</v>
      </c>
    </row>
    <row r="586" spans="1:13">
      <c r="A586" s="653"/>
      <c r="B586" s="654"/>
      <c r="C586" s="654"/>
      <c r="D586" s="654"/>
      <c r="E586" s="654"/>
      <c r="F586" s="654"/>
      <c r="G586" s="654"/>
      <c r="H586" s="247"/>
      <c r="I586" s="248"/>
      <c r="J586" s="247"/>
      <c r="K586" s="596"/>
      <c r="L586" s="597"/>
      <c r="M586" s="233">
        <f>J586*K586</f>
        <v>0</v>
      </c>
    </row>
    <row r="587" spans="1:13" ht="13.8" thickBot="1">
      <c r="A587" s="606"/>
      <c r="B587" s="607"/>
      <c r="C587" s="607"/>
      <c r="D587" s="607"/>
      <c r="E587" s="607"/>
      <c r="F587" s="607"/>
      <c r="G587" s="607"/>
      <c r="H587" s="249"/>
      <c r="I587" s="250"/>
      <c r="J587" s="249"/>
      <c r="K587" s="655"/>
      <c r="L587" s="656"/>
      <c r="M587" s="233">
        <f>J587*K587</f>
        <v>0</v>
      </c>
    </row>
    <row r="588" spans="1:13" ht="13.8" thickBot="1">
      <c r="A588" s="603" t="s">
        <v>50</v>
      </c>
      <c r="B588" s="604"/>
      <c r="C588" s="604"/>
      <c r="D588" s="604"/>
      <c r="E588" s="604"/>
      <c r="F588" s="604"/>
      <c r="G588" s="604"/>
      <c r="H588" s="604"/>
      <c r="I588" s="604"/>
      <c r="J588" s="604"/>
      <c r="K588" s="604"/>
      <c r="L588" s="605"/>
      <c r="M588" s="239">
        <f>SUM(M586:M587)</f>
        <v>0</v>
      </c>
    </row>
    <row r="589" spans="1:13">
      <c r="A589" s="640" t="s">
        <v>58</v>
      </c>
      <c r="B589" s="641"/>
      <c r="C589" s="641"/>
      <c r="D589" s="641"/>
      <c r="E589" s="641"/>
      <c r="F589" s="641"/>
      <c r="G589" s="641"/>
      <c r="H589" s="641"/>
      <c r="I589" s="641"/>
      <c r="J589" s="641"/>
      <c r="K589" s="641"/>
      <c r="L589" s="641"/>
      <c r="M589" s="642"/>
    </row>
    <row r="590" spans="1:13">
      <c r="A590" s="643"/>
      <c r="B590" s="644"/>
      <c r="C590" s="644"/>
      <c r="D590" s="644"/>
      <c r="E590" s="644"/>
      <c r="F590" s="644"/>
      <c r="G590" s="644"/>
      <c r="H590" s="644"/>
      <c r="I590" s="644"/>
      <c r="J590" s="644"/>
      <c r="K590" s="644"/>
      <c r="L590" s="644"/>
      <c r="M590" s="645"/>
    </row>
    <row r="591" spans="1:13" ht="13.8" thickBot="1">
      <c r="A591" s="646"/>
      <c r="B591" s="647"/>
      <c r="C591" s="647"/>
      <c r="D591" s="647"/>
      <c r="E591" s="647"/>
      <c r="F591" s="647"/>
      <c r="G591" s="647"/>
      <c r="H591" s="647"/>
      <c r="I591" s="647"/>
      <c r="J591" s="647"/>
      <c r="K591" s="647"/>
      <c r="L591" s="647"/>
      <c r="M591" s="648"/>
    </row>
    <row r="592" spans="1:13">
      <c r="A592" s="649" t="s">
        <v>59</v>
      </c>
      <c r="B592" s="650"/>
      <c r="C592" s="650"/>
      <c r="D592" s="650"/>
      <c r="E592" s="650"/>
      <c r="F592" s="650"/>
      <c r="G592" s="650"/>
      <c r="H592" s="227" t="s">
        <v>60</v>
      </c>
      <c r="I592" s="251" t="s">
        <v>61</v>
      </c>
      <c r="J592" s="252" t="s">
        <v>62</v>
      </c>
      <c r="K592" s="651" t="s">
        <v>48</v>
      </c>
      <c r="L592" s="652"/>
      <c r="M592" s="254" t="s">
        <v>49</v>
      </c>
    </row>
    <row r="593" spans="1:13" ht="25.5" customHeight="1">
      <c r="A593" s="600" t="s">
        <v>106</v>
      </c>
      <c r="B593" s="601"/>
      <c r="C593" s="601"/>
      <c r="D593" s="601"/>
      <c r="E593" s="601"/>
      <c r="F593" s="601"/>
      <c r="G593" s="602"/>
      <c r="H593" s="255" t="s">
        <v>125</v>
      </c>
      <c r="I593" s="256"/>
      <c r="J593" s="257">
        <v>41075</v>
      </c>
      <c r="K593" s="598">
        <v>1.6</v>
      </c>
      <c r="L593" s="599"/>
      <c r="M593" s="415">
        <f>J593*K593</f>
        <v>65720</v>
      </c>
    </row>
    <row r="594" spans="1:13">
      <c r="A594" s="234"/>
      <c r="B594" s="235"/>
      <c r="C594" s="235"/>
      <c r="D594" s="235"/>
      <c r="E594" s="235"/>
      <c r="F594" s="235"/>
      <c r="G594" s="235"/>
      <c r="H594" s="255"/>
      <c r="I594" s="256"/>
      <c r="J594" s="259"/>
      <c r="K594" s="598"/>
      <c r="L594" s="599"/>
      <c r="M594" s="415">
        <f>J594*K594</f>
        <v>0</v>
      </c>
    </row>
    <row r="595" spans="1:13">
      <c r="A595" s="234"/>
      <c r="B595" s="235"/>
      <c r="C595" s="235"/>
      <c r="D595" s="235"/>
      <c r="E595" s="235"/>
      <c r="F595" s="235"/>
      <c r="G595" s="235"/>
      <c r="H595" s="255"/>
      <c r="I595" s="256"/>
      <c r="J595" s="259"/>
      <c r="K595" s="596"/>
      <c r="L595" s="597"/>
      <c r="M595" s="415">
        <f>J595*K595</f>
        <v>0</v>
      </c>
    </row>
    <row r="596" spans="1:13" ht="13.8" thickBot="1">
      <c r="A596" s="606"/>
      <c r="B596" s="607"/>
      <c r="C596" s="607"/>
      <c r="D596" s="607"/>
      <c r="E596" s="607"/>
      <c r="F596" s="607"/>
      <c r="G596" s="607"/>
      <c r="H596" s="249"/>
      <c r="I596" s="250"/>
      <c r="J596" s="249"/>
      <c r="K596" s="655"/>
      <c r="L596" s="656"/>
      <c r="M596" s="415">
        <f>J596*K596</f>
        <v>0</v>
      </c>
    </row>
    <row r="597" spans="1:13" ht="13.8" thickBot="1">
      <c r="A597" s="603" t="s">
        <v>50</v>
      </c>
      <c r="B597" s="604"/>
      <c r="C597" s="604"/>
      <c r="D597" s="604"/>
      <c r="E597" s="604"/>
      <c r="F597" s="604"/>
      <c r="G597" s="604"/>
      <c r="H597" s="604"/>
      <c r="I597" s="604"/>
      <c r="J597" s="604"/>
      <c r="K597" s="604"/>
      <c r="L597" s="605"/>
      <c r="M597" s="412">
        <f>SUM(M593:M596)</f>
        <v>65720</v>
      </c>
    </row>
    <row r="598" spans="1:13" ht="13.8" thickBot="1">
      <c r="A598" s="221"/>
      <c r="M598" s="222"/>
    </row>
    <row r="599" spans="1:13" ht="13.8" thickBot="1">
      <c r="A599" s="637" t="s">
        <v>63</v>
      </c>
      <c r="B599" s="638"/>
      <c r="C599" s="638"/>
      <c r="D599" s="638"/>
      <c r="E599" s="638"/>
      <c r="F599" s="638"/>
      <c r="G599" s="638"/>
      <c r="H599" s="638"/>
      <c r="I599" s="638"/>
      <c r="J599" s="638"/>
      <c r="K599" s="638"/>
      <c r="L599" s="639"/>
      <c r="M599" s="260">
        <f>ROUND(M574+M581+M588+M597,0)</f>
        <v>680208</v>
      </c>
    </row>
    <row r="600" spans="1:13">
      <c r="A600" s="640" t="s">
        <v>64</v>
      </c>
      <c r="B600" s="641"/>
      <c r="C600" s="641"/>
      <c r="D600" s="641"/>
      <c r="E600" s="641"/>
      <c r="F600" s="641"/>
      <c r="G600" s="641"/>
      <c r="H600" s="641"/>
      <c r="I600" s="641"/>
      <c r="J600" s="641"/>
      <c r="K600" s="641"/>
      <c r="L600" s="641"/>
      <c r="M600" s="642"/>
    </row>
    <row r="601" spans="1:13">
      <c r="A601" s="643"/>
      <c r="B601" s="644"/>
      <c r="C601" s="644"/>
      <c r="D601" s="644"/>
      <c r="E601" s="644"/>
      <c r="F601" s="644"/>
      <c r="G601" s="644"/>
      <c r="H601" s="644"/>
      <c r="I601" s="644"/>
      <c r="J601" s="644"/>
      <c r="K601" s="644"/>
      <c r="L601" s="644"/>
      <c r="M601" s="645"/>
    </row>
    <row r="602" spans="1:13" ht="13.8" thickBot="1">
      <c r="A602" s="646"/>
      <c r="B602" s="647"/>
      <c r="C602" s="647"/>
      <c r="D602" s="647"/>
      <c r="E602" s="647"/>
      <c r="F602" s="647"/>
      <c r="G602" s="647"/>
      <c r="H602" s="647"/>
      <c r="I602" s="647"/>
      <c r="J602" s="647"/>
      <c r="K602" s="647"/>
      <c r="L602" s="647"/>
      <c r="M602" s="648"/>
    </row>
    <row r="603" spans="1:13">
      <c r="A603" s="649" t="s">
        <v>65</v>
      </c>
      <c r="B603" s="650"/>
      <c r="C603" s="650"/>
      <c r="D603" s="650"/>
      <c r="E603" s="650"/>
      <c r="F603" s="650"/>
      <c r="G603" s="650"/>
      <c r="H603" s="240"/>
      <c r="I603" s="253"/>
      <c r="J603" s="252" t="s">
        <v>66</v>
      </c>
      <c r="K603" s="651" t="s">
        <v>67</v>
      </c>
      <c r="L603" s="652"/>
      <c r="M603" s="254"/>
    </row>
    <row r="604" spans="1:13">
      <c r="A604" s="653" t="s">
        <v>20</v>
      </c>
      <c r="B604" s="654"/>
      <c r="C604" s="654"/>
      <c r="D604" s="654"/>
      <c r="E604" s="654"/>
      <c r="F604" s="654"/>
      <c r="G604" s="654"/>
      <c r="H604" s="261"/>
      <c r="I604" s="262"/>
      <c r="J604" s="263">
        <v>0.28000000000000003</v>
      </c>
      <c r="K604" s="757">
        <f>+M599</f>
        <v>680208</v>
      </c>
      <c r="L604" s="758"/>
      <c r="M604" s="264">
        <f>J604*K604</f>
        <v>190458.24000000002</v>
      </c>
    </row>
    <row r="605" spans="1:13">
      <c r="A605" s="265" t="s">
        <v>68</v>
      </c>
      <c r="B605" s="243"/>
      <c r="C605" s="243"/>
      <c r="D605" s="243"/>
      <c r="E605" s="243"/>
      <c r="F605" s="243"/>
      <c r="G605" s="243"/>
      <c r="H605" s="261"/>
      <c r="I605" s="262"/>
      <c r="J605" s="263">
        <v>0.01</v>
      </c>
      <c r="K605" s="757">
        <f>+M599</f>
        <v>680208</v>
      </c>
      <c r="L605" s="758"/>
      <c r="M605" s="264">
        <f>J605*K605</f>
        <v>6802.08</v>
      </c>
    </row>
    <row r="606" spans="1:13" ht="13.8" thickBot="1">
      <c r="A606" s="215" t="s">
        <v>69</v>
      </c>
      <c r="B606" s="216"/>
      <c r="C606" s="216"/>
      <c r="D606" s="216"/>
      <c r="E606" s="216"/>
      <c r="F606" s="216"/>
      <c r="G606" s="216"/>
      <c r="H606" s="266"/>
      <c r="I606" s="267"/>
      <c r="J606" s="263">
        <v>0.05</v>
      </c>
      <c r="K606" s="759">
        <f>+M599</f>
        <v>680208</v>
      </c>
      <c r="L606" s="760"/>
      <c r="M606" s="264">
        <f>J606*K606</f>
        <v>34010.400000000001</v>
      </c>
    </row>
    <row r="607" spans="1:13" ht="13.8" thickBot="1">
      <c r="A607" s="603" t="s">
        <v>50</v>
      </c>
      <c r="B607" s="604"/>
      <c r="C607" s="604"/>
      <c r="D607" s="604"/>
      <c r="E607" s="604"/>
      <c r="F607" s="604"/>
      <c r="G607" s="604"/>
      <c r="H607" s="604"/>
      <c r="I607" s="604"/>
      <c r="J607" s="604"/>
      <c r="K607" s="604"/>
      <c r="L607" s="605"/>
      <c r="M607" s="414">
        <f>ROUND(SUM(M604:M606),0)</f>
        <v>231271</v>
      </c>
    </row>
    <row r="608" spans="1:13" ht="13.8" thickBot="1">
      <c r="A608" s="221"/>
      <c r="M608" s="222"/>
    </row>
    <row r="609" spans="1:13" ht="13.8" thickBot="1">
      <c r="A609" s="637" t="s">
        <v>70</v>
      </c>
      <c r="B609" s="638"/>
      <c r="C609" s="638"/>
      <c r="D609" s="638"/>
      <c r="E609" s="638"/>
      <c r="F609" s="638"/>
      <c r="G609" s="638"/>
      <c r="H609" s="638"/>
      <c r="I609" s="638"/>
      <c r="J609" s="638"/>
      <c r="K609" s="638"/>
      <c r="L609" s="639"/>
      <c r="M609" s="269">
        <f>M599+M607</f>
        <v>911479</v>
      </c>
    </row>
    <row r="610" spans="1:13">
      <c r="A610" s="218"/>
      <c r="B610" s="219"/>
      <c r="C610" s="219"/>
      <c r="D610" s="219"/>
      <c r="E610" s="219"/>
      <c r="F610" s="219"/>
      <c r="G610" s="219"/>
      <c r="H610" s="219"/>
      <c r="I610" s="219"/>
      <c r="J610" s="219"/>
      <c r="K610" s="219"/>
      <c r="L610" s="219"/>
      <c r="M610" s="220"/>
    </row>
    <row r="611" spans="1:13">
      <c r="A611" s="221"/>
      <c r="M611" s="222"/>
    </row>
    <row r="612" spans="1:13">
      <c r="A612" s="221"/>
      <c r="M612" s="222"/>
    </row>
    <row r="613" spans="1:13">
      <c r="A613" s="221"/>
      <c r="F613" s="270" t="s">
        <v>71</v>
      </c>
      <c r="G613" s="270"/>
      <c r="H613" s="270"/>
      <c r="I613" s="270"/>
      <c r="M613" s="222"/>
    </row>
    <row r="614" spans="1:13" ht="13.8">
      <c r="A614" s="271"/>
      <c r="B614" s="272"/>
      <c r="C614" s="272"/>
      <c r="D614" s="272"/>
      <c r="E614" s="272"/>
      <c r="F614" s="196" t="s">
        <v>305</v>
      </c>
      <c r="G614" s="196" t="s">
        <v>102</v>
      </c>
      <c r="I614" s="273"/>
      <c r="J614" s="272"/>
      <c r="K614" s="272"/>
      <c r="L614" s="272"/>
      <c r="M614" s="274"/>
    </row>
    <row r="615" spans="1:13" ht="13.8">
      <c r="A615" s="271"/>
      <c r="B615" s="272"/>
      <c r="C615" s="272"/>
      <c r="D615" s="272"/>
      <c r="E615" s="272"/>
      <c r="F615" s="196" t="s">
        <v>99</v>
      </c>
      <c r="I615" s="273"/>
      <c r="J615" s="272"/>
      <c r="K615" s="272"/>
      <c r="L615" s="272"/>
      <c r="M615" s="274"/>
    </row>
    <row r="616" spans="1:13">
      <c r="A616" s="207"/>
      <c r="B616" s="275"/>
      <c r="C616" s="275"/>
      <c r="D616" s="275"/>
      <c r="E616" s="275"/>
      <c r="I616" s="275"/>
      <c r="J616" s="275"/>
      <c r="K616" s="275"/>
      <c r="L616" s="275"/>
      <c r="M616" s="276"/>
    </row>
    <row r="617" spans="1:13">
      <c r="A617" s="221"/>
      <c r="F617" s="196" t="s">
        <v>73</v>
      </c>
      <c r="M617" s="222"/>
    </row>
    <row r="618" spans="1:13">
      <c r="A618" s="277" t="s">
        <v>74</v>
      </c>
      <c r="B618" s="230"/>
      <c r="C618" s="230"/>
      <c r="D618" s="230"/>
      <c r="E618" s="230"/>
      <c r="F618" s="230"/>
      <c r="G618" s="230"/>
      <c r="H618" s="230"/>
      <c r="I618" s="230"/>
      <c r="J618" s="230"/>
      <c r="K618" s="230"/>
      <c r="L618" s="230"/>
      <c r="M618" s="278"/>
    </row>
    <row r="619" spans="1:13">
      <c r="A619" s="619"/>
      <c r="B619" s="620"/>
      <c r="C619" s="620"/>
      <c r="D619" s="620"/>
      <c r="E619" s="620"/>
      <c r="F619" s="620"/>
      <c r="G619" s="620"/>
      <c r="H619" s="620"/>
      <c r="I619" s="620"/>
      <c r="J619" s="620"/>
      <c r="K619" s="620"/>
      <c r="L619" s="620"/>
      <c r="M619" s="621"/>
    </row>
    <row r="620" spans="1:13">
      <c r="A620" s="619"/>
      <c r="B620" s="620"/>
      <c r="C620" s="620"/>
      <c r="D620" s="620"/>
      <c r="E620" s="620"/>
      <c r="F620" s="620"/>
      <c r="G620" s="620"/>
      <c r="H620" s="620"/>
      <c r="I620" s="620"/>
      <c r="J620" s="620"/>
      <c r="K620" s="620"/>
      <c r="L620" s="620"/>
      <c r="M620" s="621"/>
    </row>
    <row r="621" spans="1:13">
      <c r="A621" s="207"/>
      <c r="B621" s="275"/>
      <c r="C621" s="275"/>
      <c r="D621" s="275"/>
      <c r="E621" s="275"/>
      <c r="F621" s="275"/>
      <c r="G621" s="275"/>
      <c r="H621" s="275"/>
      <c r="I621" s="275"/>
      <c r="J621" s="275"/>
      <c r="K621" s="275"/>
      <c r="L621" s="275"/>
      <c r="M621" s="276"/>
    </row>
    <row r="622" spans="1:13">
      <c r="A622" s="279" t="s">
        <v>75</v>
      </c>
      <c r="B622" s="275"/>
      <c r="C622" s="275"/>
      <c r="D622" s="275"/>
      <c r="E622" s="275"/>
      <c r="F622" s="275"/>
      <c r="G622" s="275"/>
      <c r="H622" s="275"/>
      <c r="I622" s="275"/>
      <c r="J622" s="275"/>
      <c r="K622" s="275"/>
      <c r="L622" s="275"/>
      <c r="M622" s="276"/>
    </row>
    <row r="623" spans="1:13">
      <c r="A623" s="622" t="s">
        <v>76</v>
      </c>
      <c r="B623" s="623"/>
      <c r="C623" s="623"/>
      <c r="D623" s="623"/>
      <c r="E623" s="623"/>
      <c r="F623" s="623"/>
      <c r="G623" s="623"/>
      <c r="H623" s="623"/>
      <c r="I623" s="623"/>
      <c r="J623" s="623"/>
      <c r="K623" s="623"/>
      <c r="L623" s="623"/>
      <c r="M623" s="624"/>
    </row>
    <row r="624" spans="1:13">
      <c r="A624" s="622"/>
      <c r="B624" s="623"/>
      <c r="C624" s="623"/>
      <c r="D624" s="623"/>
      <c r="E624" s="623"/>
      <c r="F624" s="623"/>
      <c r="G624" s="623"/>
      <c r="H624" s="623"/>
      <c r="I624" s="623"/>
      <c r="J624" s="623"/>
      <c r="K624" s="623"/>
      <c r="L624" s="623"/>
      <c r="M624" s="624"/>
    </row>
    <row r="625" spans="1:13">
      <c r="A625" s="622" t="s">
        <v>77</v>
      </c>
      <c r="B625" s="623"/>
      <c r="C625" s="623"/>
      <c r="D625" s="623"/>
      <c r="E625" s="623"/>
      <c r="F625" s="623"/>
      <c r="G625" s="623"/>
      <c r="H625" s="623"/>
      <c r="I625" s="623"/>
      <c r="J625" s="623"/>
      <c r="K625" s="623"/>
      <c r="L625" s="623"/>
      <c r="M625" s="624"/>
    </row>
    <row r="626" spans="1:13">
      <c r="A626" s="622"/>
      <c r="B626" s="623"/>
      <c r="C626" s="623"/>
      <c r="D626" s="623"/>
      <c r="E626" s="623"/>
      <c r="F626" s="623"/>
      <c r="G626" s="623"/>
      <c r="H626" s="623"/>
      <c r="I626" s="623"/>
      <c r="J626" s="623"/>
      <c r="K626" s="623"/>
      <c r="L626" s="623"/>
      <c r="M626" s="624"/>
    </row>
    <row r="627" spans="1:13">
      <c r="A627" s="207"/>
      <c r="B627" s="275"/>
      <c r="C627" s="275"/>
      <c r="D627" s="275"/>
      <c r="E627" s="275"/>
      <c r="F627" s="275"/>
      <c r="G627" s="275"/>
      <c r="H627" s="275"/>
      <c r="I627" s="275"/>
      <c r="J627" s="275"/>
      <c r="K627" s="275"/>
      <c r="L627" s="275"/>
      <c r="M627" s="276"/>
    </row>
    <row r="628" spans="1:13">
      <c r="A628" s="221"/>
      <c r="F628" s="270" t="s">
        <v>71</v>
      </c>
      <c r="M628" s="222"/>
    </row>
    <row r="629" spans="1:13">
      <c r="A629" s="221"/>
      <c r="F629" s="196" t="s">
        <v>72</v>
      </c>
      <c r="G629" s="243" t="s">
        <v>100</v>
      </c>
      <c r="H629" s="243"/>
      <c r="I629" s="243"/>
      <c r="M629" s="222"/>
    </row>
    <row r="630" spans="1:13">
      <c r="A630" s="221"/>
      <c r="F630" s="196" t="s">
        <v>101</v>
      </c>
      <c r="G630" s="280"/>
      <c r="H630" s="280"/>
      <c r="I630" s="280"/>
      <c r="M630" s="222"/>
    </row>
    <row r="631" spans="1:13">
      <c r="A631" s="281"/>
      <c r="B631" s="275"/>
      <c r="C631" s="275"/>
      <c r="D631" s="275"/>
      <c r="E631" s="275"/>
      <c r="J631" s="275"/>
      <c r="K631" s="275"/>
      <c r="L631" s="275"/>
      <c r="M631" s="276"/>
    </row>
    <row r="632" spans="1:13">
      <c r="A632" s="282"/>
      <c r="B632" s="283"/>
      <c r="C632" s="283"/>
      <c r="I632" s="625"/>
      <c r="J632" s="625"/>
      <c r="K632" s="625"/>
      <c r="L632" s="625"/>
      <c r="M632" s="626"/>
    </row>
    <row r="633" spans="1:13" ht="13.8" thickBot="1">
      <c r="A633" s="629"/>
      <c r="B633" s="630"/>
      <c r="C633" s="630"/>
      <c r="D633" s="250"/>
      <c r="E633" s="250"/>
      <c r="F633" s="250"/>
      <c r="G633" s="250"/>
      <c r="H633" s="250"/>
      <c r="I633" s="627"/>
      <c r="J633" s="627"/>
      <c r="K633" s="627"/>
      <c r="L633" s="627"/>
      <c r="M633" s="628"/>
    </row>
    <row r="634" spans="1:13" ht="42" customHeight="1">
      <c r="A634" s="773" t="s">
        <v>308</v>
      </c>
      <c r="B634" s="773"/>
      <c r="C634" s="773"/>
      <c r="D634" s="773"/>
      <c r="E634" s="219"/>
      <c r="F634" s="219"/>
      <c r="G634" s="219"/>
      <c r="H634" s="219"/>
      <c r="I634" s="219"/>
      <c r="J634" s="219"/>
      <c r="K634" s="219"/>
      <c r="L634" s="219"/>
      <c r="M634" s="220"/>
    </row>
    <row r="635" spans="1:13" ht="28.5" customHeight="1">
      <c r="A635" s="1" t="s">
        <v>0</v>
      </c>
      <c r="B635" s="367" t="s">
        <v>1</v>
      </c>
      <c r="C635" s="1" t="s">
        <v>2</v>
      </c>
      <c r="D635" s="367">
        <v>2</v>
      </c>
      <c r="M635" s="222"/>
    </row>
    <row r="636" spans="1:13" ht="15">
      <c r="A636" s="657" t="s">
        <v>28</v>
      </c>
      <c r="B636" s="657"/>
      <c r="C636" s="657"/>
      <c r="D636" s="657"/>
      <c r="E636" s="657"/>
      <c r="F636" s="657"/>
      <c r="G636" s="657"/>
      <c r="H636" s="657"/>
      <c r="I636" s="657"/>
      <c r="J636" s="657"/>
      <c r="K636" s="657"/>
      <c r="L636" s="657"/>
      <c r="M636" s="657"/>
    </row>
    <row r="637" spans="1:13" ht="13.8" thickBot="1"/>
    <row r="638" spans="1:13">
      <c r="A638" s="658"/>
      <c r="B638" s="660"/>
      <c r="C638" s="661"/>
      <c r="D638" s="661"/>
      <c r="E638" s="661"/>
      <c r="F638" s="661"/>
      <c r="G638" s="661"/>
      <c r="H638" s="661"/>
      <c r="I638" s="662"/>
      <c r="J638" s="663"/>
      <c r="K638" s="664"/>
      <c r="L638" s="664"/>
      <c r="M638" s="665"/>
    </row>
    <row r="639" spans="1:13">
      <c r="A639" s="659"/>
      <c r="B639" s="669" t="s">
        <v>89</v>
      </c>
      <c r="C639" s="670"/>
      <c r="D639" s="670"/>
      <c r="E639" s="670"/>
      <c r="F639" s="670"/>
      <c r="G639" s="670"/>
      <c r="H639" s="670"/>
      <c r="I639" s="671"/>
      <c r="J639" s="666"/>
      <c r="K639" s="667"/>
      <c r="L639" s="667"/>
      <c r="M639" s="668"/>
    </row>
    <row r="640" spans="1:13">
      <c r="A640" s="659"/>
      <c r="B640" s="672"/>
      <c r="C640" s="673"/>
      <c r="D640" s="673"/>
      <c r="E640" s="673"/>
      <c r="F640" s="673"/>
      <c r="G640" s="673"/>
      <c r="H640" s="673"/>
      <c r="I640" s="674"/>
      <c r="J640" s="675" t="s">
        <v>29</v>
      </c>
      <c r="K640" s="677"/>
      <c r="L640" s="678"/>
      <c r="M640" s="679"/>
    </row>
    <row r="641" spans="1:13">
      <c r="A641" s="659"/>
      <c r="B641" s="669" t="s">
        <v>30</v>
      </c>
      <c r="C641" s="670"/>
      <c r="D641" s="670"/>
      <c r="E641" s="670"/>
      <c r="F641" s="670"/>
      <c r="G641" s="670"/>
      <c r="H641" s="670"/>
      <c r="I641" s="671"/>
      <c r="J641" s="676"/>
      <c r="K641" s="680"/>
      <c r="L641" s="681"/>
      <c r="M641" s="682"/>
    </row>
    <row r="642" spans="1:13">
      <c r="A642" s="659"/>
      <c r="B642" s="683"/>
      <c r="C642" s="684"/>
      <c r="D642" s="684"/>
      <c r="E642" s="684"/>
      <c r="F642" s="684"/>
      <c r="G642" s="684"/>
      <c r="H642" s="684"/>
      <c r="I642" s="685"/>
      <c r="J642" s="675" t="s">
        <v>31</v>
      </c>
      <c r="K642" s="675">
        <v>1</v>
      </c>
      <c r="L642" s="675" t="s">
        <v>32</v>
      </c>
      <c r="M642" s="687">
        <v>1</v>
      </c>
    </row>
    <row r="643" spans="1:13">
      <c r="A643" s="659"/>
      <c r="B643" s="683"/>
      <c r="C643" s="684"/>
      <c r="D643" s="684"/>
      <c r="E643" s="684"/>
      <c r="F643" s="684"/>
      <c r="G643" s="684"/>
      <c r="H643" s="684"/>
      <c r="I643" s="685"/>
      <c r="J643" s="686"/>
      <c r="K643" s="686"/>
      <c r="L643" s="686"/>
      <c r="M643" s="688"/>
    </row>
    <row r="644" spans="1:13">
      <c r="A644" s="659"/>
      <c r="B644" s="669" t="s">
        <v>33</v>
      </c>
      <c r="C644" s="670"/>
      <c r="D644" s="670"/>
      <c r="E644" s="670"/>
      <c r="F644" s="670"/>
      <c r="G644" s="670"/>
      <c r="H644" s="670"/>
      <c r="I644" s="671"/>
      <c r="J644" s="686"/>
      <c r="K644" s="686"/>
      <c r="L644" s="686"/>
      <c r="M644" s="688"/>
    </row>
    <row r="645" spans="1:13" ht="13.8" thickBot="1">
      <c r="A645" s="198"/>
      <c r="B645" s="199"/>
      <c r="C645" s="199"/>
      <c r="D645" s="199"/>
      <c r="E645" s="199"/>
      <c r="F645" s="199"/>
      <c r="G645" s="199"/>
      <c r="H645" s="199"/>
      <c r="I645" s="199"/>
      <c r="J645" s="199"/>
      <c r="K645" s="200"/>
      <c r="L645" s="200"/>
      <c r="M645" s="201"/>
    </row>
    <row r="646" spans="1:13">
      <c r="A646" s="202"/>
      <c r="B646" s="203"/>
      <c r="C646" s="203"/>
      <c r="D646" s="203"/>
      <c r="E646" s="203"/>
      <c r="F646" s="203"/>
      <c r="G646" s="203"/>
      <c r="H646" s="203"/>
      <c r="I646" s="203"/>
      <c r="J646" s="204" t="s">
        <v>34</v>
      </c>
      <c r="K646" s="205" t="s">
        <v>35</v>
      </c>
      <c r="L646" s="205" t="s">
        <v>36</v>
      </c>
      <c r="M646" s="206" t="s">
        <v>37</v>
      </c>
    </row>
    <row r="647" spans="1:13">
      <c r="A647" s="207"/>
      <c r="B647" s="197"/>
      <c r="C647" s="197"/>
      <c r="D647" s="197"/>
      <c r="E647" s="197"/>
      <c r="F647" s="197"/>
      <c r="G647" s="197"/>
      <c r="H647" s="197"/>
      <c r="I647" s="197"/>
      <c r="J647" s="208"/>
      <c r="K647" s="209"/>
      <c r="L647" s="209">
        <v>8</v>
      </c>
      <c r="M647" s="210">
        <v>2026</v>
      </c>
    </row>
    <row r="648" spans="1:13">
      <c r="A648" s="703" t="s">
        <v>38</v>
      </c>
      <c r="B648" s="704"/>
      <c r="C648" s="704"/>
      <c r="D648" s="704"/>
      <c r="E648" s="197"/>
      <c r="F648" s="197"/>
      <c r="G648" s="197" t="s">
        <v>39</v>
      </c>
      <c r="I648" s="197"/>
      <c r="J648" s="208"/>
      <c r="M648" s="211"/>
    </row>
    <row r="649" spans="1:13" ht="13.8">
      <c r="A649" s="212"/>
      <c r="B649" s="213"/>
      <c r="C649" s="213"/>
      <c r="D649" s="213"/>
      <c r="E649" s="213"/>
      <c r="F649" s="213"/>
      <c r="G649" s="213"/>
      <c r="H649" s="213"/>
      <c r="I649" s="213"/>
      <c r="J649" s="213"/>
      <c r="K649" s="213"/>
      <c r="L649" s="213"/>
      <c r="M649" s="214"/>
    </row>
    <row r="650" spans="1:13" ht="13.8" thickBot="1">
      <c r="A650" s="215"/>
      <c r="B650" s="216"/>
      <c r="C650" s="216"/>
      <c r="D650" s="216"/>
      <c r="E650" s="216"/>
      <c r="F650" s="216"/>
      <c r="G650" s="216"/>
      <c r="H650" s="216"/>
      <c r="I650" s="216"/>
      <c r="J650" s="216"/>
      <c r="K650" s="216"/>
      <c r="L650" s="216"/>
      <c r="M650" s="217"/>
    </row>
    <row r="651" spans="1:13" ht="13.8" thickBot="1">
      <c r="A651" s="218"/>
      <c r="B651" s="219"/>
      <c r="C651" s="219"/>
      <c r="D651" s="219"/>
      <c r="E651" s="219"/>
      <c r="F651" s="219"/>
      <c r="I651" s="219"/>
      <c r="J651" s="219"/>
      <c r="K651" s="219"/>
      <c r="L651" s="219"/>
      <c r="M651" s="220"/>
    </row>
    <row r="652" spans="1:13">
      <c r="A652" s="728" t="s">
        <v>40</v>
      </c>
      <c r="B652" s="729"/>
      <c r="C652" s="729"/>
      <c r="D652" s="729"/>
      <c r="E652" s="729"/>
      <c r="F652" s="729"/>
      <c r="G652" s="729"/>
      <c r="H652" s="729"/>
      <c r="I652" s="729"/>
      <c r="J652" s="729"/>
      <c r="K652" s="729"/>
      <c r="L652" s="729"/>
      <c r="M652" s="730"/>
    </row>
    <row r="653" spans="1:13" ht="13.8" thickBot="1">
      <c r="A653" s="221"/>
      <c r="M653" s="222"/>
    </row>
    <row r="654" spans="1:13">
      <c r="A654" s="223" t="s">
        <v>41</v>
      </c>
      <c r="B654" s="734" t="s">
        <v>42</v>
      </c>
      <c r="C654" s="735"/>
      <c r="D654" s="735"/>
      <c r="E654" s="735"/>
      <c r="F654" s="735"/>
      <c r="G654" s="735"/>
      <c r="H654" s="735"/>
      <c r="I654" s="735"/>
      <c r="J654" s="736"/>
      <c r="K654" s="726" t="s">
        <v>43</v>
      </c>
      <c r="L654" s="727"/>
      <c r="M654" s="223" t="s">
        <v>12</v>
      </c>
    </row>
    <row r="655" spans="1:13" ht="54" customHeight="1" thickBot="1">
      <c r="A655" s="224">
        <f>+'PRESUPUESTO OFICIAL'!B21</f>
        <v>2.2999999999999998</v>
      </c>
      <c r="B655" s="749" t="str">
        <f>+'PRESUPUESTO OFICIAL'!E21</f>
        <v>Loseta tactil alerta discapacitados para piso en
loseta prefabricada color A-55 (40x40x6), incluye
base 4 cm arena nivelacion y sello de arena</v>
      </c>
      <c r="C655" s="750"/>
      <c r="D655" s="750"/>
      <c r="E655" s="750"/>
      <c r="F655" s="750"/>
      <c r="G655" s="750"/>
      <c r="H655" s="750"/>
      <c r="I655" s="750"/>
      <c r="J655" s="751"/>
      <c r="K655" s="711" t="str">
        <f>+'PRESUPUESTO OFICIAL'!F21</f>
        <v>ML</v>
      </c>
      <c r="L655" s="712"/>
      <c r="M655" s="225"/>
    </row>
    <row r="656" spans="1:13">
      <c r="A656" s="640" t="s">
        <v>44</v>
      </c>
      <c r="B656" s="641"/>
      <c r="C656" s="641"/>
      <c r="D656" s="641"/>
      <c r="E656" s="641"/>
      <c r="F656" s="641"/>
      <c r="G656" s="641"/>
      <c r="H656" s="641"/>
      <c r="I656" s="641"/>
      <c r="J656" s="641"/>
      <c r="K656" s="641"/>
      <c r="L656" s="641"/>
      <c r="M656" s="642"/>
    </row>
    <row r="657" spans="1:13">
      <c r="A657" s="643"/>
      <c r="B657" s="644"/>
      <c r="C657" s="644"/>
      <c r="D657" s="644"/>
      <c r="E657" s="644"/>
      <c r="F657" s="644"/>
      <c r="G657" s="644"/>
      <c r="H657" s="644"/>
      <c r="I657" s="644"/>
      <c r="J657" s="644"/>
      <c r="K657" s="644"/>
      <c r="L657" s="644"/>
      <c r="M657" s="645"/>
    </row>
    <row r="658" spans="1:13" ht="13.8" thickBot="1">
      <c r="A658" s="646"/>
      <c r="B658" s="647"/>
      <c r="C658" s="647"/>
      <c r="D658" s="647"/>
      <c r="E658" s="647"/>
      <c r="F658" s="647"/>
      <c r="G658" s="647"/>
      <c r="H658" s="647"/>
      <c r="I658" s="647"/>
      <c r="J658" s="647"/>
      <c r="K658" s="647"/>
      <c r="L658" s="647"/>
      <c r="M658" s="648"/>
    </row>
    <row r="659" spans="1:13">
      <c r="A659" s="649" t="s">
        <v>42</v>
      </c>
      <c r="B659" s="713"/>
      <c r="C659" s="713"/>
      <c r="D659" s="713"/>
      <c r="E659" s="714"/>
      <c r="F659" s="697" t="s">
        <v>45</v>
      </c>
      <c r="G659" s="713"/>
      <c r="H659" s="715" t="s">
        <v>46</v>
      </c>
      <c r="I659" s="716"/>
      <c r="J659" s="227" t="s">
        <v>47</v>
      </c>
      <c r="K659" s="697" t="s">
        <v>48</v>
      </c>
      <c r="L659" s="698"/>
      <c r="M659" s="228" t="s">
        <v>49</v>
      </c>
    </row>
    <row r="660" spans="1:13">
      <c r="A660" s="653" t="s">
        <v>196</v>
      </c>
      <c r="B660" s="654"/>
      <c r="C660" s="654"/>
      <c r="D660" s="654"/>
      <c r="E660" s="699"/>
      <c r="F660" s="731"/>
      <c r="G660" s="699"/>
      <c r="H660" s="731" t="s">
        <v>125</v>
      </c>
      <c r="I660" s="699"/>
      <c r="J660" s="232">
        <v>4108</v>
      </c>
      <c r="K660" s="719">
        <v>0.32</v>
      </c>
      <c r="L660" s="702"/>
      <c r="M660" s="233">
        <f>J660*K660</f>
        <v>1314.56</v>
      </c>
    </row>
    <row r="661" spans="1:13">
      <c r="A661" s="290" t="s">
        <v>197</v>
      </c>
      <c r="B661" s="243"/>
      <c r="C661" s="243"/>
      <c r="D661" s="243"/>
      <c r="E661" s="237"/>
      <c r="F661" s="236"/>
      <c r="G661" s="237"/>
      <c r="H661" s="236" t="s">
        <v>125</v>
      </c>
      <c r="I661" s="237"/>
      <c r="J661" s="232">
        <v>7892</v>
      </c>
      <c r="K661" s="719">
        <v>0.04</v>
      </c>
      <c r="L661" s="702"/>
      <c r="M661" s="233">
        <f>J661*K661</f>
        <v>315.68</v>
      </c>
    </row>
    <row r="662" spans="1:13" ht="13.8" thickBot="1">
      <c r="A662" s="606"/>
      <c r="B662" s="607"/>
      <c r="C662" s="607"/>
      <c r="D662" s="607"/>
      <c r="E662" s="631"/>
      <c r="F662" s="632"/>
      <c r="G662" s="631"/>
      <c r="H662" s="632"/>
      <c r="I662" s="631"/>
      <c r="J662" s="286"/>
      <c r="K662" s="633"/>
      <c r="L662" s="634"/>
      <c r="M662" s="233">
        <f>J662*K662</f>
        <v>0</v>
      </c>
    </row>
    <row r="663" spans="1:13" ht="13.8" thickBot="1">
      <c r="A663" s="603" t="s">
        <v>50</v>
      </c>
      <c r="B663" s="604"/>
      <c r="C663" s="604"/>
      <c r="D663" s="604"/>
      <c r="E663" s="604"/>
      <c r="F663" s="604"/>
      <c r="G663" s="604"/>
      <c r="H663" s="604"/>
      <c r="I663" s="604"/>
      <c r="J663" s="604"/>
      <c r="K663" s="604"/>
      <c r="L663" s="605"/>
      <c r="M663" s="239">
        <f>SUM(M660:M662)</f>
        <v>1630.24</v>
      </c>
    </row>
    <row r="664" spans="1:13">
      <c r="A664" s="640" t="s">
        <v>51</v>
      </c>
      <c r="B664" s="641"/>
      <c r="C664" s="641"/>
      <c r="D664" s="641"/>
      <c r="E664" s="641"/>
      <c r="F664" s="641"/>
      <c r="G664" s="641"/>
      <c r="H664" s="641"/>
      <c r="I664" s="641"/>
      <c r="J664" s="641"/>
      <c r="K664" s="641"/>
      <c r="L664" s="641"/>
      <c r="M664" s="642"/>
    </row>
    <row r="665" spans="1:13">
      <c r="A665" s="643"/>
      <c r="B665" s="644"/>
      <c r="C665" s="644"/>
      <c r="D665" s="644"/>
      <c r="E665" s="644"/>
      <c r="F665" s="644"/>
      <c r="G665" s="644"/>
      <c r="H665" s="644"/>
      <c r="I665" s="644"/>
      <c r="J665" s="644"/>
      <c r="K665" s="644"/>
      <c r="L665" s="644"/>
      <c r="M665" s="645"/>
    </row>
    <row r="666" spans="1:13" ht="13.8" thickBot="1">
      <c r="A666" s="646"/>
      <c r="B666" s="647"/>
      <c r="C666" s="647"/>
      <c r="D666" s="647"/>
      <c r="E666" s="647"/>
      <c r="F666" s="647"/>
      <c r="G666" s="647"/>
      <c r="H666" s="647"/>
      <c r="I666" s="647"/>
      <c r="J666" s="647"/>
      <c r="K666" s="647"/>
      <c r="L666" s="647"/>
      <c r="M666" s="648"/>
    </row>
    <row r="667" spans="1:13">
      <c r="A667" s="649" t="s">
        <v>42</v>
      </c>
      <c r="B667" s="650"/>
      <c r="C667" s="650"/>
      <c r="D667" s="650"/>
      <c r="E667" s="650"/>
      <c r="F667" s="650"/>
      <c r="G667" s="650"/>
      <c r="H667" s="698"/>
      <c r="I667" s="226" t="s">
        <v>43</v>
      </c>
      <c r="J667" s="227" t="s">
        <v>12</v>
      </c>
      <c r="K667" s="697" t="s">
        <v>52</v>
      </c>
      <c r="L667" s="698"/>
      <c r="M667" s="228" t="s">
        <v>49</v>
      </c>
    </row>
    <row r="668" spans="1:13">
      <c r="A668" s="761" t="s">
        <v>142</v>
      </c>
      <c r="B668" s="762"/>
      <c r="C668" s="762"/>
      <c r="D668" s="762"/>
      <c r="E668" s="762"/>
      <c r="F668" s="762"/>
      <c r="G668" s="762"/>
      <c r="H668" s="763"/>
      <c r="I668" s="325" t="s">
        <v>145</v>
      </c>
      <c r="J668" s="287">
        <v>1.1200000000000001</v>
      </c>
      <c r="K668" s="764">
        <v>100</v>
      </c>
      <c r="L668" s="765"/>
      <c r="M668" s="411">
        <f>J668*K668</f>
        <v>112.00000000000001</v>
      </c>
    </row>
    <row r="669" spans="1:13" ht="25.5" customHeight="1">
      <c r="A669" s="761" t="s">
        <v>143</v>
      </c>
      <c r="B669" s="762"/>
      <c r="C669" s="762"/>
      <c r="D669" s="762"/>
      <c r="E669" s="762"/>
      <c r="F669" s="762"/>
      <c r="G669" s="762"/>
      <c r="H669" s="763"/>
      <c r="I669" s="325" t="s">
        <v>85</v>
      </c>
      <c r="J669" s="287">
        <v>0.02</v>
      </c>
      <c r="K669" s="764">
        <v>36811</v>
      </c>
      <c r="L669" s="765"/>
      <c r="M669" s="411">
        <f>J669*K669</f>
        <v>736.22</v>
      </c>
    </row>
    <row r="670" spans="1:13">
      <c r="A670" s="761" t="s">
        <v>185</v>
      </c>
      <c r="B670" s="762"/>
      <c r="C670" s="762"/>
      <c r="D670" s="762"/>
      <c r="E670" s="762"/>
      <c r="F670" s="762"/>
      <c r="G670" s="762"/>
      <c r="H670" s="763"/>
      <c r="I670" s="325" t="s">
        <v>87</v>
      </c>
      <c r="J670" s="287">
        <v>5.0000000000000001E-4</v>
      </c>
      <c r="K670" s="764">
        <v>1395528</v>
      </c>
      <c r="L670" s="765"/>
      <c r="M670" s="411">
        <f>J670*K670</f>
        <v>697.76400000000001</v>
      </c>
    </row>
    <row r="671" spans="1:13">
      <c r="A671" s="761" t="s">
        <v>194</v>
      </c>
      <c r="B671" s="762"/>
      <c r="C671" s="762"/>
      <c r="D671" s="762"/>
      <c r="E671" s="762"/>
      <c r="F671" s="762"/>
      <c r="G671" s="762"/>
      <c r="H671" s="763"/>
      <c r="I671" s="325" t="s">
        <v>86</v>
      </c>
      <c r="J671" s="287">
        <v>0.4</v>
      </c>
      <c r="K671" s="764">
        <v>80605</v>
      </c>
      <c r="L671" s="765"/>
      <c r="M671" s="411">
        <f>J671*K671</f>
        <v>32242</v>
      </c>
    </row>
    <row r="672" spans="1:13" ht="13.8" thickBot="1">
      <c r="A672" s="768"/>
      <c r="B672" s="769"/>
      <c r="C672" s="769"/>
      <c r="D672" s="769"/>
      <c r="E672" s="769"/>
      <c r="F672" s="769"/>
      <c r="G672" s="769"/>
      <c r="H672" s="770"/>
      <c r="I672" s="325"/>
      <c r="J672" s="287"/>
      <c r="K672" s="764"/>
      <c r="L672" s="765"/>
      <c r="M672" s="411">
        <f>J672*K672</f>
        <v>0</v>
      </c>
    </row>
    <row r="673" spans="1:13" ht="13.8" thickBot="1">
      <c r="A673" s="603" t="s">
        <v>50</v>
      </c>
      <c r="B673" s="604"/>
      <c r="C673" s="604"/>
      <c r="D673" s="604"/>
      <c r="E673" s="604"/>
      <c r="F673" s="604"/>
      <c r="G673" s="604"/>
      <c r="H673" s="604"/>
      <c r="I673" s="604"/>
      <c r="J673" s="604"/>
      <c r="K673" s="604"/>
      <c r="L673" s="605"/>
      <c r="M673" s="412">
        <f>SUM(M668:M672)</f>
        <v>33787.983999999997</v>
      </c>
    </row>
    <row r="674" spans="1:13">
      <c r="A674" s="640" t="s">
        <v>53</v>
      </c>
      <c r="B674" s="641"/>
      <c r="C674" s="641"/>
      <c r="D674" s="641"/>
      <c r="E674" s="641"/>
      <c r="F674" s="641"/>
      <c r="G674" s="641"/>
      <c r="H674" s="641"/>
      <c r="I674" s="641"/>
      <c r="J674" s="641"/>
      <c r="K674" s="641"/>
      <c r="L674" s="641"/>
      <c r="M674" s="642"/>
    </row>
    <row r="675" spans="1:13">
      <c r="A675" s="643"/>
      <c r="B675" s="644"/>
      <c r="C675" s="644"/>
      <c r="D675" s="644"/>
      <c r="E675" s="644"/>
      <c r="F675" s="644"/>
      <c r="G675" s="644"/>
      <c r="H675" s="644"/>
      <c r="I675" s="644"/>
      <c r="J675" s="644"/>
      <c r="K675" s="644"/>
      <c r="L675" s="644"/>
      <c r="M675" s="645"/>
    </row>
    <row r="676" spans="1:13" ht="13.8" thickBot="1">
      <c r="A676" s="646"/>
      <c r="B676" s="647"/>
      <c r="C676" s="647"/>
      <c r="D676" s="647"/>
      <c r="E676" s="647"/>
      <c r="F676" s="647"/>
      <c r="G676" s="647"/>
      <c r="H676" s="647"/>
      <c r="I676" s="647"/>
      <c r="J676" s="647"/>
      <c r="K676" s="647"/>
      <c r="L676" s="647"/>
      <c r="M676" s="648"/>
    </row>
    <row r="677" spans="1:13">
      <c r="A677" s="649" t="s">
        <v>54</v>
      </c>
      <c r="B677" s="650"/>
      <c r="C677" s="650"/>
      <c r="D677" s="650"/>
      <c r="E677" s="650"/>
      <c r="F677" s="650"/>
      <c r="G677" s="650"/>
      <c r="H677" s="227" t="s">
        <v>55</v>
      </c>
      <c r="I677" s="240" t="s">
        <v>56</v>
      </c>
      <c r="J677" s="246" t="s">
        <v>304</v>
      </c>
      <c r="K677" s="697" t="s">
        <v>57</v>
      </c>
      <c r="L677" s="698"/>
      <c r="M677" s="228" t="s">
        <v>49</v>
      </c>
    </row>
    <row r="678" spans="1:13">
      <c r="A678" s="334" t="s">
        <v>147</v>
      </c>
      <c r="B678" s="230"/>
      <c r="C678" s="230"/>
      <c r="D678" s="230"/>
      <c r="E678" s="230"/>
      <c r="F678" s="230"/>
      <c r="G678" s="230"/>
      <c r="H678" s="247" t="s">
        <v>138</v>
      </c>
      <c r="I678" s="332">
        <v>0.05</v>
      </c>
      <c r="J678" s="247"/>
      <c r="K678" s="766">
        <f>+'TRANSPORTE DE MATERIALES'!M232</f>
        <v>27906</v>
      </c>
      <c r="L678" s="767"/>
      <c r="M678" s="301">
        <f>I678*K678</f>
        <v>1395.3000000000002</v>
      </c>
    </row>
    <row r="679" spans="1:13" ht="13.8" thickBot="1">
      <c r="A679" s="334" t="s">
        <v>179</v>
      </c>
      <c r="B679" s="216"/>
      <c r="C679" s="216"/>
      <c r="D679" s="216"/>
      <c r="E679" s="216"/>
      <c r="F679" s="216"/>
      <c r="G679" s="216"/>
      <c r="H679" s="249"/>
      <c r="I679" s="332">
        <v>0.02</v>
      </c>
      <c r="J679" s="249" t="s">
        <v>85</v>
      </c>
      <c r="K679" s="695">
        <f>+'TRANSPORTE DE MATERIALES'!M143</f>
        <v>19834</v>
      </c>
      <c r="L679" s="696"/>
      <c r="M679" s="301">
        <f>I679*K679</f>
        <v>396.68</v>
      </c>
    </row>
    <row r="680" spans="1:13" ht="13.8" thickBot="1">
      <c r="A680" s="603" t="s">
        <v>50</v>
      </c>
      <c r="B680" s="604"/>
      <c r="C680" s="604"/>
      <c r="D680" s="604"/>
      <c r="E680" s="604"/>
      <c r="F680" s="604"/>
      <c r="G680" s="604"/>
      <c r="H680" s="604"/>
      <c r="I680" s="604"/>
      <c r="J680" s="604"/>
      <c r="K680" s="604"/>
      <c r="L680" s="605"/>
      <c r="M680" s="335">
        <f>SUM(M678:M679)</f>
        <v>1791.9800000000002</v>
      </c>
    </row>
    <row r="681" spans="1:13">
      <c r="A681" s="640" t="s">
        <v>58</v>
      </c>
      <c r="B681" s="641"/>
      <c r="C681" s="641"/>
      <c r="D681" s="641"/>
      <c r="E681" s="641"/>
      <c r="F681" s="641"/>
      <c r="G681" s="641"/>
      <c r="H681" s="641"/>
      <c r="I681" s="641"/>
      <c r="J681" s="641"/>
      <c r="K681" s="641"/>
      <c r="L681" s="641"/>
      <c r="M681" s="642"/>
    </row>
    <row r="682" spans="1:13">
      <c r="A682" s="643"/>
      <c r="B682" s="644"/>
      <c r="C682" s="644"/>
      <c r="D682" s="644"/>
      <c r="E682" s="644"/>
      <c r="F682" s="644"/>
      <c r="G682" s="644"/>
      <c r="H682" s="644"/>
      <c r="I682" s="644"/>
      <c r="J682" s="644"/>
      <c r="K682" s="644"/>
      <c r="L682" s="644"/>
      <c r="M682" s="645"/>
    </row>
    <row r="683" spans="1:13" ht="13.8" thickBot="1">
      <c r="A683" s="646"/>
      <c r="B683" s="647"/>
      <c r="C683" s="647"/>
      <c r="D683" s="647"/>
      <c r="E683" s="647"/>
      <c r="F683" s="647"/>
      <c r="G683" s="647"/>
      <c r="H683" s="647"/>
      <c r="I683" s="647"/>
      <c r="J683" s="647"/>
      <c r="K683" s="647"/>
      <c r="L683" s="647"/>
      <c r="M683" s="648"/>
    </row>
    <row r="684" spans="1:13">
      <c r="A684" s="649" t="s">
        <v>59</v>
      </c>
      <c r="B684" s="650"/>
      <c r="C684" s="650"/>
      <c r="D684" s="650"/>
      <c r="E684" s="650"/>
      <c r="F684" s="650"/>
      <c r="G684" s="650"/>
      <c r="H684" s="227" t="s">
        <v>60</v>
      </c>
      <c r="I684" s="251" t="s">
        <v>61</v>
      </c>
      <c r="J684" s="252" t="s">
        <v>62</v>
      </c>
      <c r="K684" s="651" t="s">
        <v>48</v>
      </c>
      <c r="L684" s="652"/>
      <c r="M684" s="254" t="s">
        <v>49</v>
      </c>
    </row>
    <row r="685" spans="1:13" ht="25.5" customHeight="1">
      <c r="A685" s="600" t="s">
        <v>106</v>
      </c>
      <c r="B685" s="601"/>
      <c r="C685" s="601"/>
      <c r="D685" s="601"/>
      <c r="E685" s="601"/>
      <c r="F685" s="601"/>
      <c r="G685" s="602"/>
      <c r="H685" s="255" t="s">
        <v>125</v>
      </c>
      <c r="I685" s="256"/>
      <c r="J685" s="257">
        <v>41075</v>
      </c>
      <c r="K685" s="598">
        <v>0.32</v>
      </c>
      <c r="L685" s="599"/>
      <c r="M685" s="415">
        <f>J685*K685</f>
        <v>13144</v>
      </c>
    </row>
    <row r="686" spans="1:13">
      <c r="A686" s="234"/>
      <c r="B686" s="235"/>
      <c r="C686" s="235"/>
      <c r="D686" s="235"/>
      <c r="E686" s="235"/>
      <c r="F686" s="235"/>
      <c r="G686" s="235"/>
      <c r="H686" s="255"/>
      <c r="I686" s="256"/>
      <c r="J686" s="259"/>
      <c r="K686" s="598"/>
      <c r="L686" s="599"/>
      <c r="M686" s="415">
        <f>J686*K686</f>
        <v>0</v>
      </c>
    </row>
    <row r="687" spans="1:13">
      <c r="A687" s="234"/>
      <c r="B687" s="235"/>
      <c r="C687" s="235"/>
      <c r="D687" s="235"/>
      <c r="E687" s="235"/>
      <c r="F687" s="235"/>
      <c r="G687" s="235"/>
      <c r="H687" s="255"/>
      <c r="I687" s="256"/>
      <c r="J687" s="259"/>
      <c r="K687" s="596"/>
      <c r="L687" s="597"/>
      <c r="M687" s="415">
        <f>J687*K687</f>
        <v>0</v>
      </c>
    </row>
    <row r="688" spans="1:13" ht="13.8" thickBot="1">
      <c r="A688" s="606"/>
      <c r="B688" s="607"/>
      <c r="C688" s="607"/>
      <c r="D688" s="607"/>
      <c r="E688" s="607"/>
      <c r="F688" s="607"/>
      <c r="G688" s="607"/>
      <c r="H688" s="249"/>
      <c r="I688" s="250"/>
      <c r="J688" s="249"/>
      <c r="K688" s="655"/>
      <c r="L688" s="656"/>
      <c r="M688" s="415">
        <f>J688*K688</f>
        <v>0</v>
      </c>
    </row>
    <row r="689" spans="1:13" ht="13.8" thickBot="1">
      <c r="A689" s="603" t="s">
        <v>50</v>
      </c>
      <c r="B689" s="604"/>
      <c r="C689" s="604"/>
      <c r="D689" s="604"/>
      <c r="E689" s="604"/>
      <c r="F689" s="604"/>
      <c r="G689" s="604"/>
      <c r="H689" s="604"/>
      <c r="I689" s="604"/>
      <c r="J689" s="604"/>
      <c r="K689" s="604"/>
      <c r="L689" s="605"/>
      <c r="M689" s="412">
        <f>SUM(M685:M688)</f>
        <v>13144</v>
      </c>
    </row>
    <row r="690" spans="1:13" ht="13.8" thickBot="1">
      <c r="A690" s="221"/>
      <c r="M690" s="222"/>
    </row>
    <row r="691" spans="1:13" ht="13.8" thickBot="1">
      <c r="A691" s="637" t="s">
        <v>63</v>
      </c>
      <c r="B691" s="638"/>
      <c r="C691" s="638"/>
      <c r="D691" s="638"/>
      <c r="E691" s="638"/>
      <c r="F691" s="638"/>
      <c r="G691" s="638"/>
      <c r="H691" s="638"/>
      <c r="I691" s="638"/>
      <c r="J691" s="638"/>
      <c r="K691" s="638"/>
      <c r="L691" s="639"/>
      <c r="M691" s="260">
        <f>ROUND(M663+M673+M680+M689,0)</f>
        <v>50354</v>
      </c>
    </row>
    <row r="692" spans="1:13">
      <c r="A692" s="640" t="s">
        <v>64</v>
      </c>
      <c r="B692" s="641"/>
      <c r="C692" s="641"/>
      <c r="D692" s="641"/>
      <c r="E692" s="641"/>
      <c r="F692" s="641"/>
      <c r="G692" s="641"/>
      <c r="H692" s="641"/>
      <c r="I692" s="641"/>
      <c r="J692" s="641"/>
      <c r="K692" s="641"/>
      <c r="L692" s="641"/>
      <c r="M692" s="642"/>
    </row>
    <row r="693" spans="1:13">
      <c r="A693" s="643"/>
      <c r="B693" s="644"/>
      <c r="C693" s="644"/>
      <c r="D693" s="644"/>
      <c r="E693" s="644"/>
      <c r="F693" s="644"/>
      <c r="G693" s="644"/>
      <c r="H693" s="644"/>
      <c r="I693" s="644"/>
      <c r="J693" s="644"/>
      <c r="K693" s="644"/>
      <c r="L693" s="644"/>
      <c r="M693" s="645"/>
    </row>
    <row r="694" spans="1:13" ht="13.8" thickBot="1">
      <c r="A694" s="646"/>
      <c r="B694" s="647"/>
      <c r="C694" s="647"/>
      <c r="D694" s="647"/>
      <c r="E694" s="647"/>
      <c r="F694" s="647"/>
      <c r="G694" s="647"/>
      <c r="H694" s="647"/>
      <c r="I694" s="647"/>
      <c r="J694" s="647"/>
      <c r="K694" s="647"/>
      <c r="L694" s="647"/>
      <c r="M694" s="648"/>
    </row>
    <row r="695" spans="1:13">
      <c r="A695" s="649" t="s">
        <v>65</v>
      </c>
      <c r="B695" s="650"/>
      <c r="C695" s="650"/>
      <c r="D695" s="650"/>
      <c r="E695" s="650"/>
      <c r="F695" s="650"/>
      <c r="G695" s="650"/>
      <c r="H695" s="240"/>
      <c r="I695" s="253"/>
      <c r="J695" s="252" t="s">
        <v>66</v>
      </c>
      <c r="K695" s="651" t="s">
        <v>67</v>
      </c>
      <c r="L695" s="652"/>
      <c r="M695" s="254"/>
    </row>
    <row r="696" spans="1:13">
      <c r="A696" s="653" t="s">
        <v>20</v>
      </c>
      <c r="B696" s="654"/>
      <c r="C696" s="654"/>
      <c r="D696" s="654"/>
      <c r="E696" s="654"/>
      <c r="F696" s="654"/>
      <c r="G696" s="654"/>
      <c r="H696" s="261"/>
      <c r="I696" s="262"/>
      <c r="J696" s="263">
        <v>0.28000000000000003</v>
      </c>
      <c r="K696" s="742">
        <f>+M691</f>
        <v>50354</v>
      </c>
      <c r="L696" s="743"/>
      <c r="M696" s="289">
        <f>J696*K696</f>
        <v>14099.12</v>
      </c>
    </row>
    <row r="697" spans="1:13">
      <c r="A697" s="265" t="s">
        <v>68</v>
      </c>
      <c r="B697" s="243"/>
      <c r="C697" s="243"/>
      <c r="D697" s="243"/>
      <c r="E697" s="243"/>
      <c r="F697" s="243"/>
      <c r="G697" s="243"/>
      <c r="H697" s="261"/>
      <c r="I697" s="262"/>
      <c r="J697" s="263">
        <v>0.01</v>
      </c>
      <c r="K697" s="742">
        <f>+M691</f>
        <v>50354</v>
      </c>
      <c r="L697" s="743"/>
      <c r="M697" s="289">
        <f>J697*K697</f>
        <v>503.54</v>
      </c>
    </row>
    <row r="698" spans="1:13" ht="13.8" thickBot="1">
      <c r="A698" s="215" t="s">
        <v>69</v>
      </c>
      <c r="B698" s="216"/>
      <c r="C698" s="216"/>
      <c r="D698" s="216"/>
      <c r="E698" s="216"/>
      <c r="F698" s="216"/>
      <c r="G698" s="216"/>
      <c r="H698" s="266"/>
      <c r="I698" s="267"/>
      <c r="J698" s="263">
        <v>0.05</v>
      </c>
      <c r="K698" s="744">
        <f>+M691</f>
        <v>50354</v>
      </c>
      <c r="L698" s="745"/>
      <c r="M698" s="289">
        <f>J698*K698</f>
        <v>2517.7000000000003</v>
      </c>
    </row>
    <row r="699" spans="1:13" ht="13.8" thickBot="1">
      <c r="A699" s="603" t="s">
        <v>50</v>
      </c>
      <c r="B699" s="604"/>
      <c r="C699" s="604"/>
      <c r="D699" s="604"/>
      <c r="E699" s="604"/>
      <c r="F699" s="604"/>
      <c r="G699" s="604"/>
      <c r="H699" s="604"/>
      <c r="I699" s="604"/>
      <c r="J699" s="604"/>
      <c r="K699" s="604"/>
      <c r="L699" s="605"/>
      <c r="M699" s="414">
        <f>ROUND(SUM(M696:M698),0)</f>
        <v>17120</v>
      </c>
    </row>
    <row r="700" spans="1:13" ht="13.8" thickBot="1">
      <c r="A700" s="221"/>
      <c r="M700" s="222"/>
    </row>
    <row r="701" spans="1:13" ht="13.8" thickBot="1">
      <c r="A701" s="637" t="s">
        <v>70</v>
      </c>
      <c r="B701" s="638"/>
      <c r="C701" s="638"/>
      <c r="D701" s="638"/>
      <c r="E701" s="638"/>
      <c r="F701" s="638"/>
      <c r="G701" s="638"/>
      <c r="H701" s="638"/>
      <c r="I701" s="638"/>
      <c r="J701" s="638"/>
      <c r="K701" s="638"/>
      <c r="L701" s="639"/>
      <c r="M701" s="269">
        <f>M691+M699</f>
        <v>67474</v>
      </c>
    </row>
    <row r="702" spans="1:13">
      <c r="A702" s="218"/>
      <c r="B702" s="219"/>
      <c r="C702" s="219"/>
      <c r="D702" s="219"/>
      <c r="E702" s="219"/>
      <c r="F702" s="219"/>
      <c r="G702" s="219"/>
      <c r="H702" s="219"/>
      <c r="I702" s="219"/>
      <c r="J702" s="219"/>
      <c r="K702" s="219"/>
      <c r="L702" s="219"/>
      <c r="M702" s="220"/>
    </row>
    <row r="703" spans="1:13">
      <c r="A703" s="221"/>
      <c r="M703" s="222"/>
    </row>
    <row r="704" spans="1:13">
      <c r="A704" s="221"/>
      <c r="M704" s="222"/>
    </row>
    <row r="705" spans="1:13">
      <c r="A705" s="221"/>
      <c r="F705" s="270" t="s">
        <v>71</v>
      </c>
      <c r="G705" s="270"/>
      <c r="H705" s="270"/>
      <c r="I705" s="270"/>
      <c r="M705" s="222"/>
    </row>
    <row r="706" spans="1:13" ht="13.8">
      <c r="A706" s="271"/>
      <c r="B706" s="272"/>
      <c r="C706" s="272"/>
      <c r="D706" s="272"/>
      <c r="E706" s="272"/>
      <c r="F706" s="196" t="s">
        <v>305</v>
      </c>
      <c r="G706" s="196" t="s">
        <v>102</v>
      </c>
      <c r="I706" s="273"/>
      <c r="J706" s="272"/>
      <c r="K706" s="272"/>
      <c r="L706" s="272"/>
      <c r="M706" s="274"/>
    </row>
    <row r="707" spans="1:13" ht="13.8">
      <c r="A707" s="271"/>
      <c r="B707" s="272"/>
      <c r="C707" s="272"/>
      <c r="D707" s="272"/>
      <c r="E707" s="272"/>
      <c r="F707" s="196" t="s">
        <v>99</v>
      </c>
      <c r="I707" s="273"/>
      <c r="J707" s="272"/>
      <c r="K707" s="272"/>
      <c r="L707" s="272"/>
      <c r="M707" s="274"/>
    </row>
    <row r="708" spans="1:13">
      <c r="A708" s="207"/>
      <c r="B708" s="275"/>
      <c r="C708" s="275"/>
      <c r="D708" s="275"/>
      <c r="E708" s="275"/>
      <c r="I708" s="275"/>
      <c r="J708" s="275"/>
      <c r="K708" s="275"/>
      <c r="L708" s="275"/>
      <c r="M708" s="276"/>
    </row>
    <row r="709" spans="1:13">
      <c r="A709" s="221"/>
      <c r="F709" s="196" t="s">
        <v>73</v>
      </c>
      <c r="M709" s="222"/>
    </row>
    <row r="710" spans="1:13">
      <c r="A710" s="277" t="s">
        <v>74</v>
      </c>
      <c r="B710" s="230"/>
      <c r="C710" s="230"/>
      <c r="D710" s="230"/>
      <c r="E710" s="230"/>
      <c r="F710" s="230"/>
      <c r="G710" s="230"/>
      <c r="H710" s="230"/>
      <c r="I710" s="230"/>
      <c r="J710" s="230"/>
      <c r="K710" s="230"/>
      <c r="L710" s="230"/>
      <c r="M710" s="278"/>
    </row>
    <row r="711" spans="1:13">
      <c r="A711" s="619"/>
      <c r="B711" s="620"/>
      <c r="C711" s="620"/>
      <c r="D711" s="620"/>
      <c r="E711" s="620"/>
      <c r="F711" s="620"/>
      <c r="G711" s="620"/>
      <c r="H711" s="620"/>
      <c r="I711" s="620"/>
      <c r="J711" s="620"/>
      <c r="K711" s="620"/>
      <c r="L711" s="620"/>
      <c r="M711" s="621"/>
    </row>
    <row r="712" spans="1:13">
      <c r="A712" s="619"/>
      <c r="B712" s="620"/>
      <c r="C712" s="620"/>
      <c r="D712" s="620"/>
      <c r="E712" s="620"/>
      <c r="F712" s="620"/>
      <c r="G712" s="620"/>
      <c r="H712" s="620"/>
      <c r="I712" s="620"/>
      <c r="J712" s="620"/>
      <c r="K712" s="620"/>
      <c r="L712" s="620"/>
      <c r="M712" s="621"/>
    </row>
    <row r="713" spans="1:13">
      <c r="A713" s="207"/>
      <c r="B713" s="275"/>
      <c r="C713" s="275"/>
      <c r="D713" s="275"/>
      <c r="E713" s="275"/>
      <c r="F713" s="275"/>
      <c r="G713" s="275"/>
      <c r="H713" s="275"/>
      <c r="I713" s="275"/>
      <c r="J713" s="275"/>
      <c r="K713" s="275"/>
      <c r="L713" s="275"/>
      <c r="M713" s="276"/>
    </row>
    <row r="714" spans="1:13">
      <c r="A714" s="279" t="s">
        <v>75</v>
      </c>
      <c r="B714" s="275"/>
      <c r="C714" s="275"/>
      <c r="D714" s="275"/>
      <c r="E714" s="275"/>
      <c r="F714" s="275"/>
      <c r="G714" s="275"/>
      <c r="H714" s="275"/>
      <c r="I714" s="275"/>
      <c r="J714" s="275"/>
      <c r="K714" s="275"/>
      <c r="L714" s="275"/>
      <c r="M714" s="276"/>
    </row>
    <row r="715" spans="1:13">
      <c r="A715" s="622" t="s">
        <v>76</v>
      </c>
      <c r="B715" s="623"/>
      <c r="C715" s="623"/>
      <c r="D715" s="623"/>
      <c r="E715" s="623"/>
      <c r="F715" s="623"/>
      <c r="G715" s="623"/>
      <c r="H715" s="623"/>
      <c r="I715" s="623"/>
      <c r="J715" s="623"/>
      <c r="K715" s="623"/>
      <c r="L715" s="623"/>
      <c r="M715" s="624"/>
    </row>
    <row r="716" spans="1:13">
      <c r="A716" s="622"/>
      <c r="B716" s="623"/>
      <c r="C716" s="623"/>
      <c r="D716" s="623"/>
      <c r="E716" s="623"/>
      <c r="F716" s="623"/>
      <c r="G716" s="623"/>
      <c r="H716" s="623"/>
      <c r="I716" s="623"/>
      <c r="J716" s="623"/>
      <c r="K716" s="623"/>
      <c r="L716" s="623"/>
      <c r="M716" s="624"/>
    </row>
    <row r="717" spans="1:13">
      <c r="A717" s="622" t="s">
        <v>77</v>
      </c>
      <c r="B717" s="623"/>
      <c r="C717" s="623"/>
      <c r="D717" s="623"/>
      <c r="E717" s="623"/>
      <c r="F717" s="623"/>
      <c r="G717" s="623"/>
      <c r="H717" s="623"/>
      <c r="I717" s="623"/>
      <c r="J717" s="623"/>
      <c r="K717" s="623"/>
      <c r="L717" s="623"/>
      <c r="M717" s="624"/>
    </row>
    <row r="718" spans="1:13">
      <c r="A718" s="622"/>
      <c r="B718" s="623"/>
      <c r="C718" s="623"/>
      <c r="D718" s="623"/>
      <c r="E718" s="623"/>
      <c r="F718" s="623"/>
      <c r="G718" s="623"/>
      <c r="H718" s="623"/>
      <c r="I718" s="623"/>
      <c r="J718" s="623"/>
      <c r="K718" s="623"/>
      <c r="L718" s="623"/>
      <c r="M718" s="624"/>
    </row>
    <row r="719" spans="1:13">
      <c r="A719" s="207"/>
      <c r="B719" s="275"/>
      <c r="C719" s="275"/>
      <c r="D719" s="275"/>
      <c r="E719" s="275"/>
      <c r="F719" s="275"/>
      <c r="G719" s="275"/>
      <c r="H719" s="275"/>
      <c r="I719" s="275"/>
      <c r="J719" s="275"/>
      <c r="K719" s="275"/>
      <c r="L719" s="275"/>
      <c r="M719" s="276"/>
    </row>
    <row r="720" spans="1:13">
      <c r="A720" s="221"/>
      <c r="F720" s="270" t="s">
        <v>71</v>
      </c>
      <c r="M720" s="222"/>
    </row>
    <row r="721" spans="1:13">
      <c r="A721" s="221"/>
      <c r="F721" s="196" t="s">
        <v>72</v>
      </c>
      <c r="G721" s="243" t="s">
        <v>100</v>
      </c>
      <c r="H721" s="243"/>
      <c r="I721" s="243"/>
      <c r="M721" s="222"/>
    </row>
    <row r="722" spans="1:13">
      <c r="A722" s="221"/>
      <c r="F722" s="196" t="s">
        <v>101</v>
      </c>
      <c r="G722" s="280"/>
      <c r="H722" s="280"/>
      <c r="I722" s="280"/>
      <c r="M722" s="222"/>
    </row>
    <row r="723" spans="1:13">
      <c r="A723" s="281"/>
      <c r="B723" s="275"/>
      <c r="C723" s="275"/>
      <c r="D723" s="275"/>
      <c r="E723" s="275"/>
      <c r="J723" s="275"/>
      <c r="K723" s="275"/>
      <c r="L723" s="275"/>
      <c r="M723" s="276"/>
    </row>
    <row r="724" spans="1:13">
      <c r="A724" s="282"/>
      <c r="B724" s="283"/>
      <c r="C724" s="283"/>
      <c r="I724" s="625"/>
      <c r="J724" s="625"/>
      <c r="K724" s="625"/>
      <c r="L724" s="625"/>
      <c r="M724" s="626"/>
    </row>
    <row r="725" spans="1:13" ht="13.8" thickBot="1">
      <c r="A725" s="629"/>
      <c r="B725" s="630"/>
      <c r="C725" s="630"/>
      <c r="D725" s="250"/>
      <c r="E725" s="250"/>
      <c r="F725" s="250"/>
      <c r="G725" s="250"/>
      <c r="H725" s="250"/>
      <c r="I725" s="627"/>
      <c r="J725" s="627"/>
      <c r="K725" s="627"/>
      <c r="L725" s="627"/>
      <c r="M725" s="628"/>
    </row>
    <row r="726" spans="1:13" ht="42" customHeight="1">
      <c r="A726" s="773" t="s">
        <v>308</v>
      </c>
      <c r="B726" s="773"/>
      <c r="C726" s="773"/>
      <c r="D726" s="773"/>
      <c r="E726" s="219"/>
      <c r="F726" s="219"/>
      <c r="G726" s="219"/>
      <c r="H726" s="219"/>
      <c r="I726" s="219"/>
      <c r="J726" s="219"/>
      <c r="K726" s="219"/>
      <c r="L726" s="219"/>
      <c r="M726" s="220"/>
    </row>
    <row r="727" spans="1:13" ht="28.5" customHeight="1">
      <c r="A727" s="1" t="s">
        <v>0</v>
      </c>
      <c r="B727" s="367" t="s">
        <v>1</v>
      </c>
      <c r="C727" s="1" t="s">
        <v>2</v>
      </c>
      <c r="D727" s="367">
        <v>2</v>
      </c>
      <c r="M727" s="222"/>
    </row>
    <row r="728" spans="1:13" ht="15">
      <c r="A728" s="657" t="s">
        <v>28</v>
      </c>
      <c r="B728" s="657"/>
      <c r="C728" s="657"/>
      <c r="D728" s="657"/>
      <c r="E728" s="657"/>
      <c r="F728" s="657"/>
      <c r="G728" s="657"/>
      <c r="H728" s="657"/>
      <c r="I728" s="657"/>
      <c r="J728" s="657"/>
      <c r="K728" s="657"/>
      <c r="L728" s="657"/>
      <c r="M728" s="657"/>
    </row>
    <row r="729" spans="1:13" ht="13.8" thickBot="1"/>
    <row r="730" spans="1:13">
      <c r="A730" s="658"/>
      <c r="B730" s="660"/>
      <c r="C730" s="661"/>
      <c r="D730" s="661"/>
      <c r="E730" s="661"/>
      <c r="F730" s="661"/>
      <c r="G730" s="661"/>
      <c r="H730" s="661"/>
      <c r="I730" s="662"/>
      <c r="J730" s="663"/>
      <c r="K730" s="664"/>
      <c r="L730" s="664"/>
      <c r="M730" s="665"/>
    </row>
    <row r="731" spans="1:13">
      <c r="A731" s="659"/>
      <c r="B731" s="669" t="s">
        <v>89</v>
      </c>
      <c r="C731" s="670"/>
      <c r="D731" s="670"/>
      <c r="E731" s="670"/>
      <c r="F731" s="670"/>
      <c r="G731" s="670"/>
      <c r="H731" s="670"/>
      <c r="I731" s="671"/>
      <c r="J731" s="666"/>
      <c r="K731" s="667"/>
      <c r="L731" s="667"/>
      <c r="M731" s="668"/>
    </row>
    <row r="732" spans="1:13">
      <c r="A732" s="659"/>
      <c r="B732" s="672"/>
      <c r="C732" s="673"/>
      <c r="D732" s="673"/>
      <c r="E732" s="673"/>
      <c r="F732" s="673"/>
      <c r="G732" s="673"/>
      <c r="H732" s="673"/>
      <c r="I732" s="674"/>
      <c r="J732" s="675" t="s">
        <v>29</v>
      </c>
      <c r="K732" s="677"/>
      <c r="L732" s="678"/>
      <c r="M732" s="679"/>
    </row>
    <row r="733" spans="1:13">
      <c r="A733" s="659"/>
      <c r="B733" s="669" t="s">
        <v>30</v>
      </c>
      <c r="C733" s="670"/>
      <c r="D733" s="670"/>
      <c r="E733" s="670"/>
      <c r="F733" s="670"/>
      <c r="G733" s="670"/>
      <c r="H733" s="670"/>
      <c r="I733" s="671"/>
      <c r="J733" s="676"/>
      <c r="K733" s="680"/>
      <c r="L733" s="681"/>
      <c r="M733" s="682"/>
    </row>
    <row r="734" spans="1:13">
      <c r="A734" s="659"/>
      <c r="B734" s="683"/>
      <c r="C734" s="684"/>
      <c r="D734" s="684"/>
      <c r="E734" s="684"/>
      <c r="F734" s="684"/>
      <c r="G734" s="684"/>
      <c r="H734" s="684"/>
      <c r="I734" s="685"/>
      <c r="J734" s="675" t="s">
        <v>31</v>
      </c>
      <c r="K734" s="675">
        <v>1</v>
      </c>
      <c r="L734" s="675" t="s">
        <v>32</v>
      </c>
      <c r="M734" s="687">
        <v>1</v>
      </c>
    </row>
    <row r="735" spans="1:13">
      <c r="A735" s="659"/>
      <c r="B735" s="683"/>
      <c r="C735" s="684"/>
      <c r="D735" s="684"/>
      <c r="E735" s="684"/>
      <c r="F735" s="684"/>
      <c r="G735" s="684"/>
      <c r="H735" s="684"/>
      <c r="I735" s="685"/>
      <c r="J735" s="686"/>
      <c r="K735" s="686"/>
      <c r="L735" s="686"/>
      <c r="M735" s="688"/>
    </row>
    <row r="736" spans="1:13">
      <c r="A736" s="659"/>
      <c r="B736" s="669" t="s">
        <v>33</v>
      </c>
      <c r="C736" s="670"/>
      <c r="D736" s="670"/>
      <c r="E736" s="670"/>
      <c r="F736" s="670"/>
      <c r="G736" s="670"/>
      <c r="H736" s="670"/>
      <c r="I736" s="671"/>
      <c r="J736" s="686"/>
      <c r="K736" s="686"/>
      <c r="L736" s="686"/>
      <c r="M736" s="688"/>
    </row>
    <row r="737" spans="1:13" ht="13.8" thickBot="1">
      <c r="A737" s="198"/>
      <c r="B737" s="199"/>
      <c r="C737" s="199"/>
      <c r="D737" s="199"/>
      <c r="E737" s="199"/>
      <c r="F737" s="199"/>
      <c r="G737" s="199"/>
      <c r="H737" s="199"/>
      <c r="I737" s="199"/>
      <c r="J737" s="199"/>
      <c r="K737" s="200"/>
      <c r="L737" s="200"/>
      <c r="M737" s="201"/>
    </row>
    <row r="738" spans="1:13">
      <c r="A738" s="202"/>
      <c r="B738" s="203"/>
      <c r="C738" s="203"/>
      <c r="D738" s="203"/>
      <c r="E738" s="203"/>
      <c r="F738" s="203"/>
      <c r="G738" s="203"/>
      <c r="H738" s="203"/>
      <c r="I738" s="203"/>
      <c r="J738" s="204" t="s">
        <v>34</v>
      </c>
      <c r="K738" s="205" t="s">
        <v>35</v>
      </c>
      <c r="L738" s="205" t="s">
        <v>36</v>
      </c>
      <c r="M738" s="206" t="s">
        <v>37</v>
      </c>
    </row>
    <row r="739" spans="1:13">
      <c r="A739" s="207"/>
      <c r="B739" s="197"/>
      <c r="C739" s="197"/>
      <c r="D739" s="197"/>
      <c r="E739" s="197"/>
      <c r="F739" s="197"/>
      <c r="G739" s="197"/>
      <c r="H739" s="197"/>
      <c r="I739" s="197"/>
      <c r="J739" s="208"/>
      <c r="K739" s="209"/>
      <c r="L739" s="209">
        <v>8</v>
      </c>
      <c r="M739" s="210">
        <v>2026</v>
      </c>
    </row>
    <row r="740" spans="1:13">
      <c r="A740" s="703" t="s">
        <v>38</v>
      </c>
      <c r="B740" s="704"/>
      <c r="C740" s="704"/>
      <c r="D740" s="704"/>
      <c r="E740" s="197"/>
      <c r="F740" s="197"/>
      <c r="G740" s="197" t="s">
        <v>39</v>
      </c>
      <c r="I740" s="197"/>
      <c r="J740" s="208"/>
      <c r="M740" s="211"/>
    </row>
    <row r="741" spans="1:13" ht="13.8">
      <c r="A741" s="212"/>
      <c r="B741" s="213"/>
      <c r="C741" s="213"/>
      <c r="D741" s="213"/>
      <c r="E741" s="213"/>
      <c r="F741" s="213"/>
      <c r="G741" s="213"/>
      <c r="H741" s="213"/>
      <c r="I741" s="213"/>
      <c r="J741" s="213"/>
      <c r="K741" s="213"/>
      <c r="L741" s="213"/>
      <c r="M741" s="214"/>
    </row>
    <row r="742" spans="1:13" ht="13.8" thickBot="1">
      <c r="A742" s="215"/>
      <c r="B742" s="216"/>
      <c r="C742" s="216"/>
      <c r="D742" s="216"/>
      <c r="E742" s="216"/>
      <c r="F742" s="216"/>
      <c r="G742" s="216"/>
      <c r="H742" s="216"/>
      <c r="I742" s="216"/>
      <c r="J742" s="216"/>
      <c r="K742" s="216"/>
      <c r="L742" s="216"/>
      <c r="M742" s="217"/>
    </row>
    <row r="743" spans="1:13" ht="13.8" thickBot="1">
      <c r="A743" s="218"/>
      <c r="B743" s="219"/>
      <c r="C743" s="219"/>
      <c r="D743" s="219"/>
      <c r="E743" s="219"/>
      <c r="F743" s="219"/>
      <c r="I743" s="219"/>
      <c r="J743" s="219"/>
      <c r="K743" s="219"/>
      <c r="L743" s="219"/>
      <c r="M743" s="220"/>
    </row>
    <row r="744" spans="1:13">
      <c r="A744" s="728" t="s">
        <v>40</v>
      </c>
      <c r="B744" s="729"/>
      <c r="C744" s="729"/>
      <c r="D744" s="729"/>
      <c r="E744" s="729"/>
      <c r="F744" s="729"/>
      <c r="G744" s="729"/>
      <c r="H744" s="729"/>
      <c r="I744" s="729"/>
      <c r="J744" s="729"/>
      <c r="K744" s="729"/>
      <c r="L744" s="729"/>
      <c r="M744" s="730"/>
    </row>
    <row r="745" spans="1:13" ht="13.8" thickBot="1">
      <c r="A745" s="221"/>
      <c r="M745" s="222"/>
    </row>
    <row r="746" spans="1:13">
      <c r="A746" s="223" t="s">
        <v>41</v>
      </c>
      <c r="B746" s="734" t="s">
        <v>42</v>
      </c>
      <c r="C746" s="735"/>
      <c r="D746" s="735"/>
      <c r="E746" s="735"/>
      <c r="F746" s="735"/>
      <c r="G746" s="735"/>
      <c r="H746" s="735"/>
      <c r="I746" s="735"/>
      <c r="J746" s="736"/>
      <c r="K746" s="726" t="s">
        <v>43</v>
      </c>
      <c r="L746" s="727"/>
      <c r="M746" s="223" t="s">
        <v>12</v>
      </c>
    </row>
    <row r="747" spans="1:13" ht="13.8" thickBot="1">
      <c r="A747" s="224">
        <f>+'PRESUPUESTO OFICIAL'!B22</f>
        <v>2.4</v>
      </c>
      <c r="B747" s="711" t="str">
        <f>+'PRESUPUESTO OFICIAL'!E22</f>
        <v>Bordillo 10x30 cm fundido en concreto de 3000 PSI</v>
      </c>
      <c r="C747" s="718"/>
      <c r="D747" s="718"/>
      <c r="E747" s="718"/>
      <c r="F747" s="718"/>
      <c r="G747" s="718"/>
      <c r="H747" s="718"/>
      <c r="I747" s="718"/>
      <c r="J747" s="712"/>
      <c r="K747" s="711" t="str">
        <f>+'PRESUPUESTO OFICIAL'!F22</f>
        <v>ML</v>
      </c>
      <c r="L747" s="712"/>
      <c r="M747" s="225"/>
    </row>
    <row r="748" spans="1:13">
      <c r="A748" s="640" t="s">
        <v>44</v>
      </c>
      <c r="B748" s="641"/>
      <c r="C748" s="641"/>
      <c r="D748" s="641"/>
      <c r="E748" s="641"/>
      <c r="F748" s="641"/>
      <c r="G748" s="641"/>
      <c r="H748" s="641"/>
      <c r="I748" s="641"/>
      <c r="J748" s="641"/>
      <c r="K748" s="641"/>
      <c r="L748" s="641"/>
      <c r="M748" s="642"/>
    </row>
    <row r="749" spans="1:13">
      <c r="A749" s="643"/>
      <c r="B749" s="644"/>
      <c r="C749" s="644"/>
      <c r="D749" s="644"/>
      <c r="E749" s="644"/>
      <c r="F749" s="644"/>
      <c r="G749" s="644"/>
      <c r="H749" s="644"/>
      <c r="I749" s="644"/>
      <c r="J749" s="644"/>
      <c r="K749" s="644"/>
      <c r="L749" s="644"/>
      <c r="M749" s="645"/>
    </row>
    <row r="750" spans="1:13" ht="13.8" thickBot="1">
      <c r="A750" s="646"/>
      <c r="B750" s="647"/>
      <c r="C750" s="647"/>
      <c r="D750" s="647"/>
      <c r="E750" s="647"/>
      <c r="F750" s="647"/>
      <c r="G750" s="647"/>
      <c r="H750" s="647"/>
      <c r="I750" s="647"/>
      <c r="J750" s="647"/>
      <c r="K750" s="647"/>
      <c r="L750" s="647"/>
      <c r="M750" s="648"/>
    </row>
    <row r="751" spans="1:13">
      <c r="A751" s="649" t="s">
        <v>42</v>
      </c>
      <c r="B751" s="713"/>
      <c r="C751" s="713"/>
      <c r="D751" s="713"/>
      <c r="E751" s="714"/>
      <c r="F751" s="697" t="s">
        <v>45</v>
      </c>
      <c r="G751" s="713"/>
      <c r="H751" s="715" t="s">
        <v>46</v>
      </c>
      <c r="I751" s="716"/>
      <c r="J751" s="227" t="s">
        <v>47</v>
      </c>
      <c r="K751" s="697" t="s">
        <v>48</v>
      </c>
      <c r="L751" s="698"/>
      <c r="M751" s="228" t="s">
        <v>49</v>
      </c>
    </row>
    <row r="752" spans="1:13">
      <c r="A752" s="334" t="s">
        <v>199</v>
      </c>
      <c r="B752" s="334"/>
      <c r="C752" s="334"/>
      <c r="D752" s="334"/>
      <c r="E752" s="334"/>
      <c r="F752" s="731"/>
      <c r="G752" s="699"/>
      <c r="H752" s="746" t="s">
        <v>88</v>
      </c>
      <c r="I752" s="748"/>
      <c r="J752" s="232">
        <v>821</v>
      </c>
      <c r="K752" s="732">
        <v>2</v>
      </c>
      <c r="L752" s="733"/>
      <c r="M752" s="411">
        <f>J752*K752</f>
        <v>1642</v>
      </c>
    </row>
    <row r="753" spans="1:13">
      <c r="A753" s="290" t="s">
        <v>200</v>
      </c>
      <c r="B753" s="290"/>
      <c r="C753" s="290"/>
      <c r="D753" s="290"/>
      <c r="E753" s="290"/>
      <c r="F753" s="236"/>
      <c r="G753" s="237"/>
      <c r="H753" s="746" t="s">
        <v>125</v>
      </c>
      <c r="I753" s="748"/>
      <c r="J753" s="232">
        <v>8525</v>
      </c>
      <c r="K753" s="732">
        <v>0.12</v>
      </c>
      <c r="L753" s="733"/>
      <c r="M753" s="411">
        <f>J753*K753</f>
        <v>1023</v>
      </c>
    </row>
    <row r="754" spans="1:13" ht="13.8" thickBot="1">
      <c r="A754" s="290" t="s">
        <v>177</v>
      </c>
      <c r="B754" s="290"/>
      <c r="C754" s="290"/>
      <c r="D754" s="290"/>
      <c r="E754" s="290"/>
      <c r="F754" s="632"/>
      <c r="G754" s="631"/>
      <c r="H754" s="771" t="s">
        <v>125</v>
      </c>
      <c r="I754" s="772"/>
      <c r="J754" s="232">
        <v>4108</v>
      </c>
      <c r="K754" s="723">
        <v>0.44</v>
      </c>
      <c r="L754" s="724"/>
      <c r="M754" s="411">
        <f>J754*K754</f>
        <v>1807.52</v>
      </c>
    </row>
    <row r="755" spans="1:13" ht="13.8" thickBot="1">
      <c r="A755" s="603" t="s">
        <v>50</v>
      </c>
      <c r="B755" s="604"/>
      <c r="C755" s="604"/>
      <c r="D755" s="604"/>
      <c r="E755" s="604"/>
      <c r="F755" s="604"/>
      <c r="G755" s="604"/>
      <c r="H755" s="604"/>
      <c r="I755" s="604"/>
      <c r="J755" s="604"/>
      <c r="K755" s="604"/>
      <c r="L755" s="605"/>
      <c r="M755" s="412">
        <f>SUM(M752:M754)</f>
        <v>4472.5200000000004</v>
      </c>
    </row>
    <row r="756" spans="1:13">
      <c r="A756" s="640" t="s">
        <v>51</v>
      </c>
      <c r="B756" s="641"/>
      <c r="C756" s="641"/>
      <c r="D756" s="641"/>
      <c r="E756" s="641"/>
      <c r="F756" s="641"/>
      <c r="G756" s="641"/>
      <c r="H756" s="641"/>
      <c r="I756" s="641"/>
      <c r="J756" s="641"/>
      <c r="K756" s="641"/>
      <c r="L756" s="641"/>
      <c r="M756" s="642"/>
    </row>
    <row r="757" spans="1:13">
      <c r="A757" s="643"/>
      <c r="B757" s="644"/>
      <c r="C757" s="644"/>
      <c r="D757" s="644"/>
      <c r="E757" s="644"/>
      <c r="F757" s="644"/>
      <c r="G757" s="644"/>
      <c r="H757" s="644"/>
      <c r="I757" s="644"/>
      <c r="J757" s="644"/>
      <c r="K757" s="644"/>
      <c r="L757" s="644"/>
      <c r="M757" s="645"/>
    </row>
    <row r="758" spans="1:13" ht="13.8" thickBot="1">
      <c r="A758" s="646"/>
      <c r="B758" s="647"/>
      <c r="C758" s="647"/>
      <c r="D758" s="647"/>
      <c r="E758" s="647"/>
      <c r="F758" s="647"/>
      <c r="G758" s="647"/>
      <c r="H758" s="647"/>
      <c r="I758" s="647"/>
      <c r="J758" s="647"/>
      <c r="K758" s="647"/>
      <c r="L758" s="647"/>
      <c r="M758" s="648"/>
    </row>
    <row r="759" spans="1:13">
      <c r="A759" s="649" t="s">
        <v>42</v>
      </c>
      <c r="B759" s="650"/>
      <c r="C759" s="650"/>
      <c r="D759" s="650"/>
      <c r="E759" s="650"/>
      <c r="F759" s="650"/>
      <c r="G759" s="650"/>
      <c r="H759" s="698"/>
      <c r="I759" s="226" t="s">
        <v>43</v>
      </c>
      <c r="J759" s="227" t="s">
        <v>12</v>
      </c>
      <c r="K759" s="697" t="s">
        <v>52</v>
      </c>
      <c r="L759" s="698"/>
      <c r="M759" s="228" t="s">
        <v>49</v>
      </c>
    </row>
    <row r="760" spans="1:13">
      <c r="A760" s="653" t="s">
        <v>198</v>
      </c>
      <c r="B760" s="654"/>
      <c r="C760" s="654"/>
      <c r="D760" s="654"/>
      <c r="E760" s="654"/>
      <c r="F760" s="654"/>
      <c r="G760" s="654"/>
      <c r="H760" s="699"/>
      <c r="I760" s="241" t="s">
        <v>85</v>
      </c>
      <c r="J760" s="287">
        <v>0.03</v>
      </c>
      <c r="K760" s="705">
        <f>+'TRANSPORTE DE MATERIALES'!M403</f>
        <v>598474</v>
      </c>
      <c r="L760" s="706"/>
      <c r="M760" s="411">
        <f>J760*K760</f>
        <v>17954.219999999998</v>
      </c>
    </row>
    <row r="761" spans="1:13" ht="13.8" thickBot="1">
      <c r="A761" s="606"/>
      <c r="B761" s="607"/>
      <c r="C761" s="607"/>
      <c r="D761" s="607"/>
      <c r="E761" s="607"/>
      <c r="F761" s="607"/>
      <c r="G761" s="607"/>
      <c r="H761" s="631"/>
      <c r="I761" s="243"/>
      <c r="J761" s="244"/>
      <c r="K761" s="655"/>
      <c r="L761" s="656"/>
      <c r="M761" s="233">
        <f>J761*K761</f>
        <v>0</v>
      </c>
    </row>
    <row r="762" spans="1:13" ht="13.8" thickBot="1">
      <c r="A762" s="603" t="s">
        <v>50</v>
      </c>
      <c r="B762" s="604"/>
      <c r="C762" s="604"/>
      <c r="D762" s="604"/>
      <c r="E762" s="604"/>
      <c r="F762" s="604"/>
      <c r="G762" s="604"/>
      <c r="H762" s="604"/>
      <c r="I762" s="604"/>
      <c r="J762" s="604"/>
      <c r="K762" s="604"/>
      <c r="L762" s="605"/>
      <c r="M762" s="412">
        <f>SUM(M760:M761)</f>
        <v>17954.219999999998</v>
      </c>
    </row>
    <row r="763" spans="1:13">
      <c r="A763" s="640" t="s">
        <v>53</v>
      </c>
      <c r="B763" s="641"/>
      <c r="C763" s="641"/>
      <c r="D763" s="641"/>
      <c r="E763" s="641"/>
      <c r="F763" s="641"/>
      <c r="G763" s="641"/>
      <c r="H763" s="641"/>
      <c r="I763" s="641"/>
      <c r="J763" s="641"/>
      <c r="K763" s="641"/>
      <c r="L763" s="641"/>
      <c r="M763" s="642"/>
    </row>
    <row r="764" spans="1:13">
      <c r="A764" s="643"/>
      <c r="B764" s="644"/>
      <c r="C764" s="644"/>
      <c r="D764" s="644"/>
      <c r="E764" s="644"/>
      <c r="F764" s="644"/>
      <c r="G764" s="644"/>
      <c r="H764" s="644"/>
      <c r="I764" s="644"/>
      <c r="J764" s="644"/>
      <c r="K764" s="644"/>
      <c r="L764" s="644"/>
      <c r="M764" s="645"/>
    </row>
    <row r="765" spans="1:13" ht="13.8" thickBot="1">
      <c r="A765" s="646"/>
      <c r="B765" s="647"/>
      <c r="C765" s="647"/>
      <c r="D765" s="647"/>
      <c r="E765" s="647"/>
      <c r="F765" s="647"/>
      <c r="G765" s="647"/>
      <c r="H765" s="647"/>
      <c r="I765" s="647"/>
      <c r="J765" s="647"/>
      <c r="K765" s="647"/>
      <c r="L765" s="647"/>
      <c r="M765" s="648"/>
    </row>
    <row r="766" spans="1:13">
      <c r="A766" s="649" t="s">
        <v>54</v>
      </c>
      <c r="B766" s="650"/>
      <c r="C766" s="650"/>
      <c r="D766" s="650"/>
      <c r="E766" s="650"/>
      <c r="F766" s="650"/>
      <c r="G766" s="650"/>
      <c r="H766" s="227" t="s">
        <v>55</v>
      </c>
      <c r="I766" s="240" t="s">
        <v>56</v>
      </c>
      <c r="J766" s="246" t="s">
        <v>304</v>
      </c>
      <c r="K766" s="697" t="s">
        <v>57</v>
      </c>
      <c r="L766" s="698"/>
      <c r="M766" s="228" t="s">
        <v>49</v>
      </c>
    </row>
    <row r="767" spans="1:13">
      <c r="A767" s="653" t="s">
        <v>201</v>
      </c>
      <c r="B767" s="654"/>
      <c r="C767" s="654"/>
      <c r="D767" s="654"/>
      <c r="E767" s="654"/>
      <c r="F767" s="654"/>
      <c r="G767" s="654"/>
      <c r="H767" s="247" t="s">
        <v>138</v>
      </c>
      <c r="I767" s="332">
        <v>0.14099999999999999</v>
      </c>
      <c r="J767" s="247"/>
      <c r="K767" s="596">
        <f>+'TRANSPORTE DE MATERIALES'!M232</f>
        <v>27906</v>
      </c>
      <c r="L767" s="597"/>
      <c r="M767" s="411">
        <f>I767*K767</f>
        <v>3934.7459999999996</v>
      </c>
    </row>
    <row r="768" spans="1:13" ht="13.8" thickBot="1">
      <c r="A768" s="606"/>
      <c r="B768" s="607"/>
      <c r="C768" s="607"/>
      <c r="D768" s="607"/>
      <c r="E768" s="607"/>
      <c r="F768" s="607"/>
      <c r="G768" s="607"/>
      <c r="H768" s="249"/>
      <c r="I768" s="250"/>
      <c r="J768" s="249"/>
      <c r="K768" s="655"/>
      <c r="L768" s="656"/>
      <c r="M768" s="411">
        <f>I768*K768</f>
        <v>0</v>
      </c>
    </row>
    <row r="769" spans="1:13" ht="13.8" thickBot="1">
      <c r="A769" s="603" t="s">
        <v>50</v>
      </c>
      <c r="B769" s="604"/>
      <c r="C769" s="604"/>
      <c r="D769" s="604"/>
      <c r="E769" s="604"/>
      <c r="F769" s="604"/>
      <c r="G769" s="604"/>
      <c r="H769" s="604"/>
      <c r="I769" s="604"/>
      <c r="J769" s="604"/>
      <c r="K769" s="604"/>
      <c r="L769" s="605"/>
      <c r="M769" s="412">
        <f>SUM(M767:M768)</f>
        <v>3934.7459999999996</v>
      </c>
    </row>
    <row r="770" spans="1:13">
      <c r="A770" s="640" t="s">
        <v>58</v>
      </c>
      <c r="B770" s="641"/>
      <c r="C770" s="641"/>
      <c r="D770" s="641"/>
      <c r="E770" s="641"/>
      <c r="F770" s="641"/>
      <c r="G770" s="641"/>
      <c r="H770" s="641"/>
      <c r="I770" s="641"/>
      <c r="J770" s="641"/>
      <c r="K770" s="641"/>
      <c r="L770" s="641"/>
      <c r="M770" s="642"/>
    </row>
    <row r="771" spans="1:13">
      <c r="A771" s="643"/>
      <c r="B771" s="644"/>
      <c r="C771" s="644"/>
      <c r="D771" s="644"/>
      <c r="E771" s="644"/>
      <c r="F771" s="644"/>
      <c r="G771" s="644"/>
      <c r="H771" s="644"/>
      <c r="I771" s="644"/>
      <c r="J771" s="644"/>
      <c r="K771" s="644"/>
      <c r="L771" s="644"/>
      <c r="M771" s="645"/>
    </row>
    <row r="772" spans="1:13" ht="13.8" thickBot="1">
      <c r="A772" s="646"/>
      <c r="B772" s="647"/>
      <c r="C772" s="647"/>
      <c r="D772" s="647"/>
      <c r="E772" s="647"/>
      <c r="F772" s="647"/>
      <c r="G772" s="647"/>
      <c r="H772" s="647"/>
      <c r="I772" s="647"/>
      <c r="J772" s="647"/>
      <c r="K772" s="647"/>
      <c r="L772" s="647"/>
      <c r="M772" s="648"/>
    </row>
    <row r="773" spans="1:13">
      <c r="A773" s="649" t="s">
        <v>59</v>
      </c>
      <c r="B773" s="650"/>
      <c r="C773" s="650"/>
      <c r="D773" s="650"/>
      <c r="E773" s="650"/>
      <c r="F773" s="650"/>
      <c r="G773" s="650"/>
      <c r="H773" s="227" t="s">
        <v>60</v>
      </c>
      <c r="I773" s="251" t="s">
        <v>61</v>
      </c>
      <c r="J773" s="252" t="s">
        <v>62</v>
      </c>
      <c r="K773" s="651" t="s">
        <v>48</v>
      </c>
      <c r="L773" s="652"/>
      <c r="M773" s="254" t="s">
        <v>49</v>
      </c>
    </row>
    <row r="774" spans="1:13" ht="26.4">
      <c r="A774" s="318" t="s">
        <v>106</v>
      </c>
      <c r="B774" s="235"/>
      <c r="C774" s="235"/>
      <c r="D774" s="235"/>
      <c r="E774" s="235"/>
      <c r="F774" s="235"/>
      <c r="G774" s="235"/>
      <c r="H774" s="255" t="s">
        <v>125</v>
      </c>
      <c r="I774" s="256"/>
      <c r="J774" s="336">
        <v>41075</v>
      </c>
      <c r="K774" s="598">
        <v>0.44</v>
      </c>
      <c r="L774" s="599"/>
      <c r="M774" s="415">
        <f>J774*K774</f>
        <v>18073</v>
      </c>
    </row>
    <row r="775" spans="1:13">
      <c r="A775" s="234"/>
      <c r="B775" s="235"/>
      <c r="C775" s="235"/>
      <c r="D775" s="235"/>
      <c r="E775" s="235"/>
      <c r="F775" s="235"/>
      <c r="G775" s="235"/>
      <c r="H775" s="255"/>
      <c r="I775" s="256"/>
      <c r="J775" s="259"/>
      <c r="K775" s="598"/>
      <c r="L775" s="599"/>
      <c r="M775" s="415">
        <f>J775*K775</f>
        <v>0</v>
      </c>
    </row>
    <row r="776" spans="1:13">
      <c r="A776" s="234"/>
      <c r="B776" s="235"/>
      <c r="C776" s="235"/>
      <c r="D776" s="235"/>
      <c r="E776" s="235"/>
      <c r="F776" s="235"/>
      <c r="G776" s="235"/>
      <c r="H776" s="255"/>
      <c r="I776" s="256"/>
      <c r="J776" s="259"/>
      <c r="K776" s="596"/>
      <c r="L776" s="597"/>
      <c r="M776" s="415">
        <f>J776*K776</f>
        <v>0</v>
      </c>
    </row>
    <row r="777" spans="1:13" ht="13.8" thickBot="1">
      <c r="A777" s="606"/>
      <c r="B777" s="607"/>
      <c r="C777" s="607"/>
      <c r="D777" s="607"/>
      <c r="E777" s="607"/>
      <c r="F777" s="607"/>
      <c r="G777" s="607"/>
      <c r="H777" s="249"/>
      <c r="I777" s="250"/>
      <c r="J777" s="249"/>
      <c r="K777" s="655"/>
      <c r="L777" s="656"/>
      <c r="M777" s="415">
        <f>J777*K777</f>
        <v>0</v>
      </c>
    </row>
    <row r="778" spans="1:13" ht="13.8" thickBot="1">
      <c r="A778" s="603" t="s">
        <v>50</v>
      </c>
      <c r="B778" s="604"/>
      <c r="C778" s="604"/>
      <c r="D778" s="604"/>
      <c r="E778" s="604"/>
      <c r="F778" s="604"/>
      <c r="G778" s="604"/>
      <c r="H778" s="604"/>
      <c r="I778" s="604"/>
      <c r="J778" s="604"/>
      <c r="K778" s="604"/>
      <c r="L778" s="605"/>
      <c r="M778" s="412">
        <f>SUM(M774:M777)</f>
        <v>18073</v>
      </c>
    </row>
    <row r="779" spans="1:13" ht="13.8" thickBot="1">
      <c r="A779" s="221"/>
      <c r="M779" s="222"/>
    </row>
    <row r="780" spans="1:13" ht="13.8" thickBot="1">
      <c r="A780" s="637" t="s">
        <v>63</v>
      </c>
      <c r="B780" s="638"/>
      <c r="C780" s="638"/>
      <c r="D780" s="638"/>
      <c r="E780" s="638"/>
      <c r="F780" s="638"/>
      <c r="G780" s="638"/>
      <c r="H780" s="638"/>
      <c r="I780" s="638"/>
      <c r="J780" s="638"/>
      <c r="K780" s="638"/>
      <c r="L780" s="639"/>
      <c r="M780" s="260">
        <f>ROUND(M755+M762+M769+M778,0)</f>
        <v>44434</v>
      </c>
    </row>
    <row r="781" spans="1:13">
      <c r="A781" s="640" t="s">
        <v>64</v>
      </c>
      <c r="B781" s="641"/>
      <c r="C781" s="641"/>
      <c r="D781" s="641"/>
      <c r="E781" s="641"/>
      <c r="F781" s="641"/>
      <c r="G781" s="641"/>
      <c r="H781" s="641"/>
      <c r="I781" s="641"/>
      <c r="J781" s="641"/>
      <c r="K781" s="641"/>
      <c r="L781" s="641"/>
      <c r="M781" s="642"/>
    </row>
    <row r="782" spans="1:13">
      <c r="A782" s="643"/>
      <c r="B782" s="644"/>
      <c r="C782" s="644"/>
      <c r="D782" s="644"/>
      <c r="E782" s="644"/>
      <c r="F782" s="644"/>
      <c r="G782" s="644"/>
      <c r="H782" s="644"/>
      <c r="I782" s="644"/>
      <c r="J782" s="644"/>
      <c r="K782" s="644"/>
      <c r="L782" s="644"/>
      <c r="M782" s="645"/>
    </row>
    <row r="783" spans="1:13" ht="13.8" thickBot="1">
      <c r="A783" s="646"/>
      <c r="B783" s="647"/>
      <c r="C783" s="647"/>
      <c r="D783" s="647"/>
      <c r="E783" s="647"/>
      <c r="F783" s="647"/>
      <c r="G783" s="647"/>
      <c r="H783" s="647"/>
      <c r="I783" s="647"/>
      <c r="J783" s="647"/>
      <c r="K783" s="647"/>
      <c r="L783" s="647"/>
      <c r="M783" s="648"/>
    </row>
    <row r="784" spans="1:13">
      <c r="A784" s="649" t="s">
        <v>65</v>
      </c>
      <c r="B784" s="650"/>
      <c r="C784" s="650"/>
      <c r="D784" s="650"/>
      <c r="E784" s="650"/>
      <c r="F784" s="650"/>
      <c r="G784" s="650"/>
      <c r="H784" s="240"/>
      <c r="I784" s="253"/>
      <c r="J784" s="252" t="s">
        <v>66</v>
      </c>
      <c r="K784" s="651" t="s">
        <v>67</v>
      </c>
      <c r="L784" s="652"/>
      <c r="M784" s="254"/>
    </row>
    <row r="785" spans="1:13">
      <c r="A785" s="653" t="s">
        <v>20</v>
      </c>
      <c r="B785" s="654"/>
      <c r="C785" s="654"/>
      <c r="D785" s="654"/>
      <c r="E785" s="654"/>
      <c r="F785" s="654"/>
      <c r="G785" s="654"/>
      <c r="H785" s="261"/>
      <c r="I785" s="262"/>
      <c r="J785" s="263">
        <v>0.28000000000000003</v>
      </c>
      <c r="K785" s="742">
        <f>+M780</f>
        <v>44434</v>
      </c>
      <c r="L785" s="743"/>
      <c r="M785" s="289">
        <f>J785*K785</f>
        <v>12441.52</v>
      </c>
    </row>
    <row r="786" spans="1:13">
      <c r="A786" s="265" t="s">
        <v>68</v>
      </c>
      <c r="B786" s="243"/>
      <c r="C786" s="243"/>
      <c r="D786" s="243"/>
      <c r="E786" s="243"/>
      <c r="F786" s="243"/>
      <c r="G786" s="243"/>
      <c r="H786" s="261"/>
      <c r="I786" s="262"/>
      <c r="J786" s="263">
        <v>0.01</v>
      </c>
      <c r="K786" s="742">
        <f>+M780</f>
        <v>44434</v>
      </c>
      <c r="L786" s="743"/>
      <c r="M786" s="289">
        <f>J786*K786</f>
        <v>444.34000000000003</v>
      </c>
    </row>
    <row r="787" spans="1:13" ht="13.8" thickBot="1">
      <c r="A787" s="215" t="s">
        <v>69</v>
      </c>
      <c r="B787" s="216"/>
      <c r="C787" s="216"/>
      <c r="D787" s="216"/>
      <c r="E787" s="216"/>
      <c r="F787" s="216"/>
      <c r="G787" s="216"/>
      <c r="H787" s="266"/>
      <c r="I787" s="267"/>
      <c r="J787" s="263">
        <v>0.05</v>
      </c>
      <c r="K787" s="744">
        <f>+M780</f>
        <v>44434</v>
      </c>
      <c r="L787" s="745"/>
      <c r="M787" s="289">
        <f>J787*K787</f>
        <v>2221.7000000000003</v>
      </c>
    </row>
    <row r="788" spans="1:13" ht="13.8" thickBot="1">
      <c r="A788" s="603" t="s">
        <v>50</v>
      </c>
      <c r="B788" s="604"/>
      <c r="C788" s="604"/>
      <c r="D788" s="604"/>
      <c r="E788" s="604"/>
      <c r="F788" s="604"/>
      <c r="G788" s="604"/>
      <c r="H788" s="604"/>
      <c r="I788" s="604"/>
      <c r="J788" s="604"/>
      <c r="K788" s="604"/>
      <c r="L788" s="605"/>
      <c r="M788" s="414">
        <f>ROUND(SUM(M785:M787),0)</f>
        <v>15108</v>
      </c>
    </row>
    <row r="789" spans="1:13" ht="13.8" thickBot="1">
      <c r="A789" s="221"/>
      <c r="M789" s="222"/>
    </row>
    <row r="790" spans="1:13" ht="13.8" thickBot="1">
      <c r="A790" s="637" t="s">
        <v>70</v>
      </c>
      <c r="B790" s="638"/>
      <c r="C790" s="638"/>
      <c r="D790" s="638"/>
      <c r="E790" s="638"/>
      <c r="F790" s="638"/>
      <c r="G790" s="638"/>
      <c r="H790" s="638"/>
      <c r="I790" s="638"/>
      <c r="J790" s="638"/>
      <c r="K790" s="638"/>
      <c r="L790" s="639"/>
      <c r="M790" s="416">
        <f>M780+M788</f>
        <v>59542</v>
      </c>
    </row>
    <row r="791" spans="1:13">
      <c r="A791" s="218"/>
      <c r="B791" s="219"/>
      <c r="C791" s="219"/>
      <c r="D791" s="219"/>
      <c r="E791" s="219"/>
      <c r="F791" s="219"/>
      <c r="G791" s="219"/>
      <c r="H791" s="219"/>
      <c r="I791" s="219"/>
      <c r="J791" s="219"/>
      <c r="K791" s="219"/>
      <c r="L791" s="219"/>
      <c r="M791" s="220"/>
    </row>
    <row r="792" spans="1:13">
      <c r="A792" s="221"/>
      <c r="M792" s="222"/>
    </row>
    <row r="793" spans="1:13">
      <c r="A793" s="221"/>
      <c r="M793" s="222"/>
    </row>
    <row r="794" spans="1:13">
      <c r="A794" s="221"/>
      <c r="F794" s="270" t="s">
        <v>71</v>
      </c>
      <c r="G794" s="270"/>
      <c r="H794" s="270"/>
      <c r="I794" s="270"/>
      <c r="M794" s="222"/>
    </row>
    <row r="795" spans="1:13" ht="13.8">
      <c r="A795" s="271"/>
      <c r="B795" s="272"/>
      <c r="C795" s="272"/>
      <c r="D795" s="272"/>
      <c r="E795" s="272"/>
      <c r="F795" s="196" t="s">
        <v>305</v>
      </c>
      <c r="G795" s="196" t="s">
        <v>102</v>
      </c>
      <c r="I795" s="273"/>
      <c r="J795" s="272"/>
      <c r="K795" s="272"/>
      <c r="L795" s="272"/>
      <c r="M795" s="274"/>
    </row>
    <row r="796" spans="1:13" ht="13.8">
      <c r="A796" s="271"/>
      <c r="B796" s="272"/>
      <c r="C796" s="272"/>
      <c r="D796" s="272"/>
      <c r="E796" s="272"/>
      <c r="F796" s="196" t="s">
        <v>99</v>
      </c>
      <c r="I796" s="273"/>
      <c r="J796" s="272"/>
      <c r="K796" s="272"/>
      <c r="L796" s="272"/>
      <c r="M796" s="274"/>
    </row>
    <row r="797" spans="1:13">
      <c r="A797" s="207"/>
      <c r="B797" s="275"/>
      <c r="C797" s="275"/>
      <c r="D797" s="275"/>
      <c r="E797" s="275"/>
      <c r="I797" s="275"/>
      <c r="J797" s="275"/>
      <c r="K797" s="275"/>
      <c r="L797" s="275"/>
      <c r="M797" s="276"/>
    </row>
    <row r="798" spans="1:13">
      <c r="A798" s="221"/>
      <c r="F798" s="196" t="s">
        <v>73</v>
      </c>
      <c r="M798" s="222"/>
    </row>
    <row r="799" spans="1:13">
      <c r="A799" s="277" t="s">
        <v>74</v>
      </c>
      <c r="B799" s="230"/>
      <c r="C799" s="230"/>
      <c r="D799" s="230"/>
      <c r="E799" s="230"/>
      <c r="F799" s="230"/>
      <c r="G799" s="230"/>
      <c r="H799" s="230"/>
      <c r="I799" s="230"/>
      <c r="J799" s="230"/>
      <c r="K799" s="230"/>
      <c r="L799" s="230"/>
      <c r="M799" s="278"/>
    </row>
    <row r="800" spans="1:13">
      <c r="A800" s="619"/>
      <c r="B800" s="620"/>
      <c r="C800" s="620"/>
      <c r="D800" s="620"/>
      <c r="E800" s="620"/>
      <c r="F800" s="620"/>
      <c r="G800" s="620"/>
      <c r="H800" s="620"/>
      <c r="I800" s="620"/>
      <c r="J800" s="620"/>
      <c r="K800" s="620"/>
      <c r="L800" s="620"/>
      <c r="M800" s="621"/>
    </row>
    <row r="801" spans="1:13">
      <c r="A801" s="619"/>
      <c r="B801" s="620"/>
      <c r="C801" s="620"/>
      <c r="D801" s="620"/>
      <c r="E801" s="620"/>
      <c r="F801" s="620"/>
      <c r="G801" s="620"/>
      <c r="H801" s="620"/>
      <c r="I801" s="620"/>
      <c r="J801" s="620"/>
      <c r="K801" s="620"/>
      <c r="L801" s="620"/>
      <c r="M801" s="621"/>
    </row>
    <row r="802" spans="1:13">
      <c r="A802" s="207"/>
      <c r="B802" s="275"/>
      <c r="C802" s="275"/>
      <c r="D802" s="275"/>
      <c r="E802" s="275"/>
      <c r="F802" s="275"/>
      <c r="G802" s="275"/>
      <c r="H802" s="275"/>
      <c r="I802" s="275"/>
      <c r="J802" s="275"/>
      <c r="K802" s="275"/>
      <c r="L802" s="275"/>
      <c r="M802" s="276"/>
    </row>
    <row r="803" spans="1:13">
      <c r="A803" s="279" t="s">
        <v>75</v>
      </c>
      <c r="B803" s="275"/>
      <c r="C803" s="275"/>
      <c r="D803" s="275"/>
      <c r="E803" s="275"/>
      <c r="F803" s="275"/>
      <c r="G803" s="275"/>
      <c r="H803" s="275"/>
      <c r="I803" s="275"/>
      <c r="J803" s="275"/>
      <c r="K803" s="275"/>
      <c r="L803" s="275"/>
      <c r="M803" s="276"/>
    </row>
    <row r="804" spans="1:13">
      <c r="A804" s="622" t="s">
        <v>76</v>
      </c>
      <c r="B804" s="623"/>
      <c r="C804" s="623"/>
      <c r="D804" s="623"/>
      <c r="E804" s="623"/>
      <c r="F804" s="623"/>
      <c r="G804" s="623"/>
      <c r="H804" s="623"/>
      <c r="I804" s="623"/>
      <c r="J804" s="623"/>
      <c r="K804" s="623"/>
      <c r="L804" s="623"/>
      <c r="M804" s="624"/>
    </row>
    <row r="805" spans="1:13">
      <c r="A805" s="622"/>
      <c r="B805" s="623"/>
      <c r="C805" s="623"/>
      <c r="D805" s="623"/>
      <c r="E805" s="623"/>
      <c r="F805" s="623"/>
      <c r="G805" s="623"/>
      <c r="H805" s="623"/>
      <c r="I805" s="623"/>
      <c r="J805" s="623"/>
      <c r="K805" s="623"/>
      <c r="L805" s="623"/>
      <c r="M805" s="624"/>
    </row>
    <row r="806" spans="1:13">
      <c r="A806" s="622" t="s">
        <v>77</v>
      </c>
      <c r="B806" s="623"/>
      <c r="C806" s="623"/>
      <c r="D806" s="623"/>
      <c r="E806" s="623"/>
      <c r="F806" s="623"/>
      <c r="G806" s="623"/>
      <c r="H806" s="623"/>
      <c r="I806" s="623"/>
      <c r="J806" s="623"/>
      <c r="K806" s="623"/>
      <c r="L806" s="623"/>
      <c r="M806" s="624"/>
    </row>
    <row r="807" spans="1:13">
      <c r="A807" s="622"/>
      <c r="B807" s="623"/>
      <c r="C807" s="623"/>
      <c r="D807" s="623"/>
      <c r="E807" s="623"/>
      <c r="F807" s="623"/>
      <c r="G807" s="623"/>
      <c r="H807" s="623"/>
      <c r="I807" s="623"/>
      <c r="J807" s="623"/>
      <c r="K807" s="623"/>
      <c r="L807" s="623"/>
      <c r="M807" s="624"/>
    </row>
    <row r="808" spans="1:13">
      <c r="A808" s="207"/>
      <c r="B808" s="275"/>
      <c r="C808" s="275"/>
      <c r="D808" s="275"/>
      <c r="E808" s="275"/>
      <c r="F808" s="275"/>
      <c r="G808" s="275"/>
      <c r="H808" s="275"/>
      <c r="I808" s="275"/>
      <c r="J808" s="275"/>
      <c r="K808" s="275"/>
      <c r="L808" s="275"/>
      <c r="M808" s="276"/>
    </row>
    <row r="809" spans="1:13">
      <c r="A809" s="221"/>
      <c r="F809" s="270" t="s">
        <v>71</v>
      </c>
      <c r="M809" s="222"/>
    </row>
    <row r="810" spans="1:13">
      <c r="A810" s="221"/>
      <c r="F810" s="196" t="s">
        <v>72</v>
      </c>
      <c r="G810" s="243" t="s">
        <v>100</v>
      </c>
      <c r="H810" s="243"/>
      <c r="I810" s="243"/>
      <c r="M810" s="222"/>
    </row>
    <row r="811" spans="1:13">
      <c r="A811" s="221"/>
      <c r="F811" s="196" t="s">
        <v>101</v>
      </c>
      <c r="G811" s="280"/>
      <c r="H811" s="280"/>
      <c r="I811" s="280"/>
      <c r="M811" s="222"/>
    </row>
    <row r="812" spans="1:13">
      <c r="A812" s="281"/>
      <c r="B812" s="275"/>
      <c r="C812" s="275"/>
      <c r="D812" s="275"/>
      <c r="E812" s="275"/>
      <c r="J812" s="275"/>
      <c r="K812" s="275"/>
      <c r="L812" s="275"/>
      <c r="M812" s="276"/>
    </row>
    <row r="813" spans="1:13">
      <c r="A813" s="282"/>
      <c r="B813" s="283"/>
      <c r="C813" s="283"/>
      <c r="I813" s="625"/>
      <c r="J813" s="625"/>
      <c r="K813" s="625"/>
      <c r="L813" s="625"/>
      <c r="M813" s="626"/>
    </row>
    <row r="814" spans="1:13" ht="21" customHeight="1" thickBot="1">
      <c r="A814" s="629"/>
      <c r="B814" s="630"/>
      <c r="C814" s="630"/>
      <c r="D814" s="250"/>
      <c r="E814" s="250"/>
      <c r="F814" s="250"/>
      <c r="G814" s="250"/>
      <c r="H814" s="250"/>
      <c r="I814" s="627"/>
      <c r="J814" s="627"/>
      <c r="K814" s="627"/>
      <c r="L814" s="627"/>
      <c r="M814" s="628"/>
    </row>
    <row r="815" spans="1:13" ht="42" customHeight="1">
      <c r="A815" s="773" t="s">
        <v>308</v>
      </c>
      <c r="B815" s="773"/>
      <c r="C815" s="773"/>
      <c r="D815" s="773"/>
      <c r="E815" s="219"/>
      <c r="F815" s="219"/>
      <c r="G815" s="219"/>
      <c r="H815" s="219"/>
      <c r="I815" s="219"/>
      <c r="J815" s="219"/>
      <c r="K815" s="219"/>
      <c r="L815" s="219"/>
      <c r="M815" s="220"/>
    </row>
    <row r="816" spans="1:13" ht="28.5" customHeight="1">
      <c r="A816" s="1" t="s">
        <v>0</v>
      </c>
      <c r="B816" s="367" t="s">
        <v>1</v>
      </c>
      <c r="C816" s="1" t="s">
        <v>2</v>
      </c>
      <c r="D816" s="367">
        <v>2</v>
      </c>
      <c r="M816" s="222"/>
    </row>
    <row r="818" spans="1:13" ht="15">
      <c r="A818" s="657" t="s">
        <v>28</v>
      </c>
      <c r="B818" s="657"/>
      <c r="C818" s="657"/>
      <c r="D818" s="657"/>
      <c r="E818" s="657"/>
      <c r="F818" s="657"/>
      <c r="G818" s="657"/>
      <c r="H818" s="657"/>
      <c r="I818" s="657"/>
      <c r="J818" s="657"/>
      <c r="K818" s="657"/>
      <c r="L818" s="657"/>
      <c r="M818" s="657"/>
    </row>
    <row r="819" spans="1:13" ht="13.8" thickBot="1"/>
    <row r="820" spans="1:13">
      <c r="A820" s="658"/>
      <c r="B820" s="660"/>
      <c r="C820" s="661"/>
      <c r="D820" s="661"/>
      <c r="E820" s="661"/>
      <c r="F820" s="661"/>
      <c r="G820" s="661"/>
      <c r="H820" s="661"/>
      <c r="I820" s="662"/>
      <c r="J820" s="663"/>
      <c r="K820" s="664"/>
      <c r="L820" s="664"/>
      <c r="M820" s="665"/>
    </row>
    <row r="821" spans="1:13">
      <c r="A821" s="659"/>
      <c r="B821" s="669" t="s">
        <v>89</v>
      </c>
      <c r="C821" s="670"/>
      <c r="D821" s="670"/>
      <c r="E821" s="670"/>
      <c r="F821" s="670"/>
      <c r="G821" s="670"/>
      <c r="H821" s="670"/>
      <c r="I821" s="671"/>
      <c r="J821" s="666"/>
      <c r="K821" s="667"/>
      <c r="L821" s="667"/>
      <c r="M821" s="668"/>
    </row>
    <row r="822" spans="1:13">
      <c r="A822" s="659"/>
      <c r="B822" s="672"/>
      <c r="C822" s="673"/>
      <c r="D822" s="673"/>
      <c r="E822" s="673"/>
      <c r="F822" s="673"/>
      <c r="G822" s="673"/>
      <c r="H822" s="673"/>
      <c r="I822" s="674"/>
      <c r="J822" s="675" t="s">
        <v>29</v>
      </c>
      <c r="K822" s="677"/>
      <c r="L822" s="678"/>
      <c r="M822" s="679"/>
    </row>
    <row r="823" spans="1:13">
      <c r="A823" s="659"/>
      <c r="B823" s="669" t="s">
        <v>30</v>
      </c>
      <c r="C823" s="670"/>
      <c r="D823" s="670"/>
      <c r="E823" s="670"/>
      <c r="F823" s="670"/>
      <c r="G823" s="670"/>
      <c r="H823" s="670"/>
      <c r="I823" s="671"/>
      <c r="J823" s="676"/>
      <c r="K823" s="680"/>
      <c r="L823" s="681"/>
      <c r="M823" s="682"/>
    </row>
    <row r="824" spans="1:13">
      <c r="A824" s="659"/>
      <c r="B824" s="683"/>
      <c r="C824" s="684"/>
      <c r="D824" s="684"/>
      <c r="E824" s="684"/>
      <c r="F824" s="684"/>
      <c r="G824" s="684"/>
      <c r="H824" s="684"/>
      <c r="I824" s="685"/>
      <c r="J824" s="675" t="s">
        <v>31</v>
      </c>
      <c r="K824" s="675">
        <v>1</v>
      </c>
      <c r="L824" s="675" t="s">
        <v>32</v>
      </c>
      <c r="M824" s="687">
        <v>1</v>
      </c>
    </row>
    <row r="825" spans="1:13">
      <c r="A825" s="659"/>
      <c r="B825" s="683"/>
      <c r="C825" s="684"/>
      <c r="D825" s="684"/>
      <c r="E825" s="684"/>
      <c r="F825" s="684"/>
      <c r="G825" s="684"/>
      <c r="H825" s="684"/>
      <c r="I825" s="685"/>
      <c r="J825" s="686"/>
      <c r="K825" s="686"/>
      <c r="L825" s="686"/>
      <c r="M825" s="688"/>
    </row>
    <row r="826" spans="1:13">
      <c r="A826" s="659"/>
      <c r="B826" s="669" t="s">
        <v>33</v>
      </c>
      <c r="C826" s="670"/>
      <c r="D826" s="670"/>
      <c r="E826" s="670"/>
      <c r="F826" s="670"/>
      <c r="G826" s="670"/>
      <c r="H826" s="670"/>
      <c r="I826" s="671"/>
      <c r="J826" s="686"/>
      <c r="K826" s="686"/>
      <c r="L826" s="686"/>
      <c r="M826" s="688"/>
    </row>
    <row r="827" spans="1:13" ht="13.8" thickBot="1">
      <c r="A827" s="198"/>
      <c r="B827" s="199"/>
      <c r="C827" s="199"/>
      <c r="D827" s="199"/>
      <c r="E827" s="199"/>
      <c r="F827" s="199"/>
      <c r="G827" s="199"/>
      <c r="H827" s="199"/>
      <c r="I827" s="199"/>
      <c r="J827" s="199"/>
      <c r="K827" s="200"/>
      <c r="L827" s="200"/>
      <c r="M827" s="201"/>
    </row>
    <row r="828" spans="1:13">
      <c r="A828" s="202"/>
      <c r="B828" s="203"/>
      <c r="C828" s="203"/>
      <c r="D828" s="203"/>
      <c r="E828" s="203"/>
      <c r="F828" s="203"/>
      <c r="G828" s="203"/>
      <c r="H828" s="203"/>
      <c r="I828" s="203"/>
      <c r="J828" s="204" t="s">
        <v>34</v>
      </c>
      <c r="K828" s="205" t="s">
        <v>35</v>
      </c>
      <c r="L828" s="205" t="s">
        <v>36</v>
      </c>
      <c r="M828" s="206" t="s">
        <v>37</v>
      </c>
    </row>
    <row r="829" spans="1:13">
      <c r="A829" s="207"/>
      <c r="B829" s="197"/>
      <c r="C829" s="197"/>
      <c r="D829" s="197"/>
      <c r="E829" s="197"/>
      <c r="F829" s="197"/>
      <c r="G829" s="197"/>
      <c r="H829" s="197"/>
      <c r="I829" s="197"/>
      <c r="J829" s="208"/>
      <c r="K829" s="209"/>
      <c r="L829" s="209">
        <v>8</v>
      </c>
      <c r="M829" s="210">
        <v>2026</v>
      </c>
    </row>
    <row r="830" spans="1:13">
      <c r="A830" s="703" t="s">
        <v>38</v>
      </c>
      <c r="B830" s="704"/>
      <c r="C830" s="704"/>
      <c r="D830" s="704"/>
      <c r="E830" s="197"/>
      <c r="F830" s="197"/>
      <c r="G830" s="197" t="s">
        <v>39</v>
      </c>
      <c r="I830" s="197"/>
      <c r="J830" s="208"/>
      <c r="M830" s="211"/>
    </row>
    <row r="831" spans="1:13" ht="13.8">
      <c r="A831" s="212"/>
      <c r="B831" s="213"/>
      <c r="C831" s="213"/>
      <c r="D831" s="213"/>
      <c r="E831" s="213"/>
      <c r="F831" s="213"/>
      <c r="G831" s="213"/>
      <c r="H831" s="213"/>
      <c r="I831" s="213"/>
      <c r="J831" s="213"/>
      <c r="K831" s="213"/>
      <c r="L831" s="213"/>
      <c r="M831" s="214"/>
    </row>
    <row r="832" spans="1:13" ht="13.8" thickBot="1">
      <c r="A832" s="215"/>
      <c r="B832" s="216"/>
      <c r="C832" s="216"/>
      <c r="D832" s="216"/>
      <c r="E832" s="216"/>
      <c r="F832" s="216"/>
      <c r="G832" s="216"/>
      <c r="H832" s="216"/>
      <c r="I832" s="216"/>
      <c r="J832" s="216"/>
      <c r="K832" s="216"/>
      <c r="L832" s="216"/>
      <c r="M832" s="217"/>
    </row>
    <row r="833" spans="1:13" ht="13.8" thickBot="1">
      <c r="A833" s="218"/>
      <c r="B833" s="219"/>
      <c r="C833" s="219"/>
      <c r="D833" s="219"/>
      <c r="E833" s="219"/>
      <c r="F833" s="219"/>
      <c r="I833" s="219"/>
      <c r="J833" s="219"/>
      <c r="K833" s="219"/>
      <c r="L833" s="219"/>
      <c r="M833" s="220"/>
    </row>
    <row r="834" spans="1:13">
      <c r="A834" s="728" t="s">
        <v>40</v>
      </c>
      <c r="B834" s="729"/>
      <c r="C834" s="729"/>
      <c r="D834" s="729"/>
      <c r="E834" s="729"/>
      <c r="F834" s="729"/>
      <c r="G834" s="729"/>
      <c r="H834" s="729"/>
      <c r="I834" s="729"/>
      <c r="J834" s="729"/>
      <c r="K834" s="729"/>
      <c r="L834" s="729"/>
      <c r="M834" s="730"/>
    </row>
    <row r="835" spans="1:13" ht="13.8" thickBot="1">
      <c r="A835" s="221"/>
      <c r="M835" s="222"/>
    </row>
    <row r="836" spans="1:13">
      <c r="A836" s="223" t="s">
        <v>41</v>
      </c>
      <c r="B836" s="734" t="s">
        <v>42</v>
      </c>
      <c r="C836" s="735"/>
      <c r="D836" s="735"/>
      <c r="E836" s="735"/>
      <c r="F836" s="735"/>
      <c r="G836" s="735"/>
      <c r="H836" s="735"/>
      <c r="I836" s="735"/>
      <c r="J836" s="736"/>
      <c r="K836" s="726" t="s">
        <v>43</v>
      </c>
      <c r="L836" s="727"/>
      <c r="M836" s="223" t="s">
        <v>12</v>
      </c>
    </row>
    <row r="837" spans="1:13" ht="13.8" thickBot="1">
      <c r="A837" s="224">
        <f>+'PRESUPUESTO OFICIAL'!B23</f>
        <v>2.5</v>
      </c>
      <c r="B837" s="711" t="str">
        <f>+'PRESUPUESTO OFICIAL'!E23</f>
        <v>Pieza de remate A-105 para rampa (0,8*0,4*0,275)</v>
      </c>
      <c r="C837" s="718"/>
      <c r="D837" s="718"/>
      <c r="E837" s="718"/>
      <c r="F837" s="718"/>
      <c r="G837" s="718"/>
      <c r="H837" s="718"/>
      <c r="I837" s="718"/>
      <c r="J837" s="712"/>
      <c r="K837" s="711" t="str">
        <f>+'PRESUPUESTO OFICIAL'!F23</f>
        <v>UND</v>
      </c>
      <c r="L837" s="712"/>
      <c r="M837" s="225"/>
    </row>
    <row r="838" spans="1:13">
      <c r="A838" s="640" t="s">
        <v>44</v>
      </c>
      <c r="B838" s="641"/>
      <c r="C838" s="641"/>
      <c r="D838" s="641"/>
      <c r="E838" s="641"/>
      <c r="F838" s="641"/>
      <c r="G838" s="641"/>
      <c r="H838" s="641"/>
      <c r="I838" s="641"/>
      <c r="J838" s="641"/>
      <c r="K838" s="641"/>
      <c r="L838" s="641"/>
      <c r="M838" s="642"/>
    </row>
    <row r="839" spans="1:13">
      <c r="A839" s="643"/>
      <c r="B839" s="644"/>
      <c r="C839" s="644"/>
      <c r="D839" s="644"/>
      <c r="E839" s="644"/>
      <c r="F839" s="644"/>
      <c r="G839" s="644"/>
      <c r="H839" s="644"/>
      <c r="I839" s="644"/>
      <c r="J839" s="644"/>
      <c r="K839" s="644"/>
      <c r="L839" s="644"/>
      <c r="M839" s="645"/>
    </row>
    <row r="840" spans="1:13" ht="13.8" thickBot="1">
      <c r="A840" s="646"/>
      <c r="B840" s="647"/>
      <c r="C840" s="647"/>
      <c r="D840" s="647"/>
      <c r="E840" s="647"/>
      <c r="F840" s="647"/>
      <c r="G840" s="647"/>
      <c r="H840" s="647"/>
      <c r="I840" s="647"/>
      <c r="J840" s="647"/>
      <c r="K840" s="647"/>
      <c r="L840" s="647"/>
      <c r="M840" s="648"/>
    </row>
    <row r="841" spans="1:13">
      <c r="A841" s="649" t="s">
        <v>42</v>
      </c>
      <c r="B841" s="713"/>
      <c r="C841" s="713"/>
      <c r="D841" s="713"/>
      <c r="E841" s="714"/>
      <c r="F841" s="697" t="s">
        <v>45</v>
      </c>
      <c r="G841" s="713"/>
      <c r="H841" s="715" t="s">
        <v>46</v>
      </c>
      <c r="I841" s="716"/>
      <c r="J841" s="227" t="s">
        <v>47</v>
      </c>
      <c r="K841" s="697" t="s">
        <v>48</v>
      </c>
      <c r="L841" s="698"/>
      <c r="M841" s="228" t="s">
        <v>49</v>
      </c>
    </row>
    <row r="842" spans="1:13">
      <c r="A842" s="653" t="s">
        <v>177</v>
      </c>
      <c r="B842" s="654"/>
      <c r="C842" s="654"/>
      <c r="D842" s="654"/>
      <c r="E842" s="699"/>
      <c r="F842" s="731"/>
      <c r="G842" s="699"/>
      <c r="H842" s="731"/>
      <c r="I842" s="699"/>
      <c r="J842" s="232">
        <v>4108</v>
      </c>
      <c r="K842" s="719">
        <v>0.61539999999999995</v>
      </c>
      <c r="L842" s="702"/>
      <c r="M842" s="233">
        <f>J842*K842</f>
        <v>2528.0631999999996</v>
      </c>
    </row>
    <row r="843" spans="1:13">
      <c r="A843" s="265"/>
      <c r="B843" s="243"/>
      <c r="C843" s="243"/>
      <c r="D843" s="243"/>
      <c r="E843" s="237"/>
      <c r="F843" s="236"/>
      <c r="G843" s="237"/>
      <c r="H843" s="236"/>
      <c r="I843" s="237"/>
      <c r="J843" s="285"/>
      <c r="K843" s="719"/>
      <c r="L843" s="702"/>
      <c r="M843" s="233">
        <f>J843*K843</f>
        <v>0</v>
      </c>
    </row>
    <row r="844" spans="1:13" ht="13.8" thickBot="1">
      <c r="A844" s="606"/>
      <c r="B844" s="607"/>
      <c r="C844" s="607"/>
      <c r="D844" s="607"/>
      <c r="E844" s="631"/>
      <c r="F844" s="632"/>
      <c r="G844" s="631"/>
      <c r="H844" s="632"/>
      <c r="I844" s="631"/>
      <c r="J844" s="286"/>
      <c r="K844" s="633"/>
      <c r="L844" s="634"/>
      <c r="M844" s="233">
        <f>J844*K844</f>
        <v>0</v>
      </c>
    </row>
    <row r="845" spans="1:13" ht="13.8" thickBot="1">
      <c r="A845" s="603" t="s">
        <v>50</v>
      </c>
      <c r="B845" s="604"/>
      <c r="C845" s="604"/>
      <c r="D845" s="604"/>
      <c r="E845" s="604"/>
      <c r="F845" s="604"/>
      <c r="G845" s="604"/>
      <c r="H845" s="604"/>
      <c r="I845" s="604"/>
      <c r="J845" s="604"/>
      <c r="K845" s="604"/>
      <c r="L845" s="605"/>
      <c r="M845" s="239">
        <f>SUM(M842:M844)</f>
        <v>2528.0631999999996</v>
      </c>
    </row>
    <row r="846" spans="1:13">
      <c r="A846" s="640" t="s">
        <v>51</v>
      </c>
      <c r="B846" s="641"/>
      <c r="C846" s="641"/>
      <c r="D846" s="641"/>
      <c r="E846" s="641"/>
      <c r="F846" s="641"/>
      <c r="G846" s="641"/>
      <c r="H846" s="641"/>
      <c r="I846" s="641"/>
      <c r="J846" s="641"/>
      <c r="K846" s="641"/>
      <c r="L846" s="641"/>
      <c r="M846" s="642"/>
    </row>
    <row r="847" spans="1:13">
      <c r="A847" s="643"/>
      <c r="B847" s="644"/>
      <c r="C847" s="644"/>
      <c r="D847" s="644"/>
      <c r="E847" s="644"/>
      <c r="F847" s="644"/>
      <c r="G847" s="644"/>
      <c r="H847" s="644"/>
      <c r="I847" s="644"/>
      <c r="J847" s="644"/>
      <c r="K847" s="644"/>
      <c r="L847" s="644"/>
      <c r="M847" s="645"/>
    </row>
    <row r="848" spans="1:13" ht="13.8" thickBot="1">
      <c r="A848" s="646"/>
      <c r="B848" s="647"/>
      <c r="C848" s="647"/>
      <c r="D848" s="647"/>
      <c r="E848" s="647"/>
      <c r="F848" s="647"/>
      <c r="G848" s="647"/>
      <c r="H848" s="647"/>
      <c r="I848" s="647"/>
      <c r="J848" s="647"/>
      <c r="K848" s="647"/>
      <c r="L848" s="647"/>
      <c r="M848" s="648"/>
    </row>
    <row r="849" spans="1:13">
      <c r="A849" s="649" t="s">
        <v>42</v>
      </c>
      <c r="B849" s="650"/>
      <c r="C849" s="650"/>
      <c r="D849" s="650"/>
      <c r="E849" s="650"/>
      <c r="F849" s="650"/>
      <c r="G849" s="650"/>
      <c r="H849" s="698"/>
      <c r="I849" s="226" t="s">
        <v>43</v>
      </c>
      <c r="J849" s="227" t="s">
        <v>12</v>
      </c>
      <c r="K849" s="697" t="s">
        <v>52</v>
      </c>
      <c r="L849" s="698"/>
      <c r="M849" s="228" t="s">
        <v>49</v>
      </c>
    </row>
    <row r="850" spans="1:13">
      <c r="A850" s="653" t="s">
        <v>202</v>
      </c>
      <c r="B850" s="654"/>
      <c r="C850" s="654"/>
      <c r="D850" s="654"/>
      <c r="E850" s="654"/>
      <c r="F850" s="654"/>
      <c r="G850" s="654"/>
      <c r="H850" s="699"/>
      <c r="I850" s="324" t="s">
        <v>176</v>
      </c>
      <c r="J850" s="287">
        <v>0.02</v>
      </c>
      <c r="K850" s="705">
        <v>396811.27</v>
      </c>
      <c r="L850" s="706"/>
      <c r="M850" s="411">
        <f>J850*K850</f>
        <v>7936.2254000000003</v>
      </c>
    </row>
    <row r="851" spans="1:13" ht="13.8" thickBot="1">
      <c r="A851" s="606" t="s">
        <v>203</v>
      </c>
      <c r="B851" s="607"/>
      <c r="C851" s="607"/>
      <c r="D851" s="607"/>
      <c r="E851" s="607"/>
      <c r="F851" s="607"/>
      <c r="G851" s="607"/>
      <c r="H851" s="631"/>
      <c r="I851" s="325" t="s">
        <v>195</v>
      </c>
      <c r="J851" s="287">
        <v>1</v>
      </c>
      <c r="K851" s="707">
        <v>28674</v>
      </c>
      <c r="L851" s="708"/>
      <c r="M851" s="411">
        <f>J851*K851</f>
        <v>28674</v>
      </c>
    </row>
    <row r="852" spans="1:13" ht="13.8" thickBot="1">
      <c r="A852" s="603" t="s">
        <v>50</v>
      </c>
      <c r="B852" s="604"/>
      <c r="C852" s="604"/>
      <c r="D852" s="604"/>
      <c r="E852" s="604"/>
      <c r="F852" s="604"/>
      <c r="G852" s="604"/>
      <c r="H852" s="604"/>
      <c r="I852" s="604"/>
      <c r="J852" s="604"/>
      <c r="K852" s="604"/>
      <c r="L852" s="605"/>
      <c r="M852" s="412">
        <f>SUM(M850:M851)</f>
        <v>36610.225400000003</v>
      </c>
    </row>
    <row r="853" spans="1:13">
      <c r="A853" s="640" t="s">
        <v>53</v>
      </c>
      <c r="B853" s="641"/>
      <c r="C853" s="641"/>
      <c r="D853" s="641"/>
      <c r="E853" s="641"/>
      <c r="F853" s="641"/>
      <c r="G853" s="641"/>
      <c r="H853" s="641"/>
      <c r="I853" s="641"/>
      <c r="J853" s="641"/>
      <c r="K853" s="641"/>
      <c r="L853" s="641"/>
      <c r="M853" s="642"/>
    </row>
    <row r="854" spans="1:13">
      <c r="A854" s="643"/>
      <c r="B854" s="644"/>
      <c r="C854" s="644"/>
      <c r="D854" s="644"/>
      <c r="E854" s="644"/>
      <c r="F854" s="644"/>
      <c r="G854" s="644"/>
      <c r="H854" s="644"/>
      <c r="I854" s="644"/>
      <c r="J854" s="644"/>
      <c r="K854" s="644"/>
      <c r="L854" s="644"/>
      <c r="M854" s="645"/>
    </row>
    <row r="855" spans="1:13" ht="13.8" thickBot="1">
      <c r="A855" s="646"/>
      <c r="B855" s="647"/>
      <c r="C855" s="647"/>
      <c r="D855" s="647"/>
      <c r="E855" s="647"/>
      <c r="F855" s="647"/>
      <c r="G855" s="647"/>
      <c r="H855" s="647"/>
      <c r="I855" s="647"/>
      <c r="J855" s="647"/>
      <c r="K855" s="647"/>
      <c r="L855" s="647"/>
      <c r="M855" s="648"/>
    </row>
    <row r="856" spans="1:13">
      <c r="A856" s="649" t="s">
        <v>54</v>
      </c>
      <c r="B856" s="650"/>
      <c r="C856" s="650"/>
      <c r="D856" s="650"/>
      <c r="E856" s="650"/>
      <c r="F856" s="650"/>
      <c r="G856" s="650"/>
      <c r="H856" s="227" t="s">
        <v>55</v>
      </c>
      <c r="I856" s="240" t="s">
        <v>56</v>
      </c>
      <c r="J856" s="246" t="s">
        <v>304</v>
      </c>
      <c r="K856" s="697" t="s">
        <v>57</v>
      </c>
      <c r="L856" s="698"/>
      <c r="M856" s="228" t="s">
        <v>49</v>
      </c>
    </row>
    <row r="857" spans="1:13">
      <c r="A857" s="653" t="s">
        <v>201</v>
      </c>
      <c r="B857" s="654"/>
      <c r="C857" s="654"/>
      <c r="D857" s="654"/>
      <c r="E857" s="654"/>
      <c r="F857" s="654"/>
      <c r="G857" s="654"/>
      <c r="H857" s="247" t="s">
        <v>138</v>
      </c>
      <c r="I857" s="332">
        <v>0.115</v>
      </c>
      <c r="J857" s="247"/>
      <c r="K857" s="766">
        <f>+'TRANSPORTE DE MATERIALES'!M232</f>
        <v>27906</v>
      </c>
      <c r="L857" s="767"/>
      <c r="M857" s="301">
        <f>I857*K857</f>
        <v>3209.19</v>
      </c>
    </row>
    <row r="858" spans="1:13" ht="13.8" thickBot="1">
      <c r="A858" s="606"/>
      <c r="B858" s="607"/>
      <c r="C858" s="607"/>
      <c r="D858" s="607"/>
      <c r="E858" s="607"/>
      <c r="F858" s="607"/>
      <c r="G858" s="607"/>
      <c r="H858" s="249"/>
      <c r="I858" s="250"/>
      <c r="J858" s="249"/>
      <c r="K858" s="695"/>
      <c r="L858" s="696"/>
      <c r="M858" s="301">
        <f>I858*K858</f>
        <v>0</v>
      </c>
    </row>
    <row r="859" spans="1:13" ht="13.8" thickBot="1">
      <c r="A859" s="603" t="s">
        <v>50</v>
      </c>
      <c r="B859" s="604"/>
      <c r="C859" s="604"/>
      <c r="D859" s="604"/>
      <c r="E859" s="604"/>
      <c r="F859" s="604"/>
      <c r="G859" s="604"/>
      <c r="H859" s="604"/>
      <c r="I859" s="604"/>
      <c r="J859" s="604"/>
      <c r="K859" s="604"/>
      <c r="L859" s="605"/>
      <c r="M859" s="239">
        <f>SUM(M857:M858)</f>
        <v>3209.19</v>
      </c>
    </row>
    <row r="860" spans="1:13">
      <c r="A860" s="640" t="s">
        <v>58</v>
      </c>
      <c r="B860" s="641"/>
      <c r="C860" s="641"/>
      <c r="D860" s="641"/>
      <c r="E860" s="641"/>
      <c r="F860" s="641"/>
      <c r="G860" s="641"/>
      <c r="H860" s="641"/>
      <c r="I860" s="641"/>
      <c r="J860" s="641"/>
      <c r="K860" s="641"/>
      <c r="L860" s="641"/>
      <c r="M860" s="642"/>
    </row>
    <row r="861" spans="1:13">
      <c r="A861" s="643"/>
      <c r="B861" s="644"/>
      <c r="C861" s="644"/>
      <c r="D861" s="644"/>
      <c r="E861" s="644"/>
      <c r="F861" s="644"/>
      <c r="G861" s="644"/>
      <c r="H861" s="644"/>
      <c r="I861" s="644"/>
      <c r="J861" s="644"/>
      <c r="K861" s="644"/>
      <c r="L861" s="644"/>
      <c r="M861" s="645"/>
    </row>
    <row r="862" spans="1:13" ht="13.8" thickBot="1">
      <c r="A862" s="646"/>
      <c r="B862" s="647"/>
      <c r="C862" s="647"/>
      <c r="D862" s="647"/>
      <c r="E862" s="647"/>
      <c r="F862" s="647"/>
      <c r="G862" s="647"/>
      <c r="H862" s="647"/>
      <c r="I862" s="647"/>
      <c r="J862" s="647"/>
      <c r="K862" s="647"/>
      <c r="L862" s="647"/>
      <c r="M862" s="648"/>
    </row>
    <row r="863" spans="1:13">
      <c r="A863" s="649" t="s">
        <v>59</v>
      </c>
      <c r="B863" s="650"/>
      <c r="C863" s="650"/>
      <c r="D863" s="650"/>
      <c r="E863" s="650"/>
      <c r="F863" s="650"/>
      <c r="G863" s="650"/>
      <c r="H863" s="227" t="s">
        <v>60</v>
      </c>
      <c r="I863" s="251" t="s">
        <v>61</v>
      </c>
      <c r="J863" s="252" t="s">
        <v>62</v>
      </c>
      <c r="K863" s="651" t="s">
        <v>48</v>
      </c>
      <c r="L863" s="652"/>
      <c r="M863" s="254" t="s">
        <v>49</v>
      </c>
    </row>
    <row r="864" spans="1:13" ht="25.5" customHeight="1">
      <c r="A864" s="600" t="s">
        <v>106</v>
      </c>
      <c r="B864" s="601"/>
      <c r="C864" s="601"/>
      <c r="D864" s="601"/>
      <c r="E864" s="601"/>
      <c r="F864" s="601"/>
      <c r="G864" s="602"/>
      <c r="H864" s="255" t="s">
        <v>125</v>
      </c>
      <c r="I864" s="256"/>
      <c r="J864" s="336">
        <v>41075</v>
      </c>
      <c r="K864" s="598">
        <v>0.61539999999999995</v>
      </c>
      <c r="L864" s="599"/>
      <c r="M864" s="415">
        <f>J864*K864</f>
        <v>25277.554999999997</v>
      </c>
    </row>
    <row r="865" spans="1:13">
      <c r="A865" s="234"/>
      <c r="B865" s="235"/>
      <c r="C865" s="235"/>
      <c r="D865" s="235"/>
      <c r="E865" s="235"/>
      <c r="F865" s="235"/>
      <c r="G865" s="235"/>
      <c r="H865" s="255"/>
      <c r="I865" s="256"/>
      <c r="J865" s="259"/>
      <c r="K865" s="598"/>
      <c r="L865" s="599"/>
      <c r="M865" s="415">
        <f>J865*K865</f>
        <v>0</v>
      </c>
    </row>
    <row r="866" spans="1:13">
      <c r="A866" s="234"/>
      <c r="B866" s="235"/>
      <c r="C866" s="235"/>
      <c r="D866" s="235"/>
      <c r="E866" s="235"/>
      <c r="F866" s="235"/>
      <c r="G866" s="235"/>
      <c r="H866" s="255"/>
      <c r="I866" s="256"/>
      <c r="J866" s="259"/>
      <c r="K866" s="596"/>
      <c r="L866" s="597"/>
      <c r="M866" s="415">
        <f>J866*K866</f>
        <v>0</v>
      </c>
    </row>
    <row r="867" spans="1:13" ht="13.8" thickBot="1">
      <c r="A867" s="606"/>
      <c r="B867" s="607"/>
      <c r="C867" s="607"/>
      <c r="D867" s="607"/>
      <c r="E867" s="607"/>
      <c r="F867" s="607"/>
      <c r="G867" s="607"/>
      <c r="H867" s="249"/>
      <c r="I867" s="250"/>
      <c r="J867" s="249"/>
      <c r="K867" s="655"/>
      <c r="L867" s="656"/>
      <c r="M867" s="415">
        <f>J867*K867</f>
        <v>0</v>
      </c>
    </row>
    <row r="868" spans="1:13" ht="13.8" thickBot="1">
      <c r="A868" s="603" t="s">
        <v>50</v>
      </c>
      <c r="B868" s="604"/>
      <c r="C868" s="604"/>
      <c r="D868" s="604"/>
      <c r="E868" s="604"/>
      <c r="F868" s="604"/>
      <c r="G868" s="604"/>
      <c r="H868" s="604"/>
      <c r="I868" s="604"/>
      <c r="J868" s="604"/>
      <c r="K868" s="604"/>
      <c r="L868" s="605"/>
      <c r="M868" s="412">
        <f>SUM(M864:M867)</f>
        <v>25277.554999999997</v>
      </c>
    </row>
    <row r="869" spans="1:13" ht="13.8" thickBot="1">
      <c r="A869" s="221"/>
      <c r="M869" s="222"/>
    </row>
    <row r="870" spans="1:13" ht="13.8" thickBot="1">
      <c r="A870" s="637" t="s">
        <v>63</v>
      </c>
      <c r="B870" s="638"/>
      <c r="C870" s="638"/>
      <c r="D870" s="638"/>
      <c r="E870" s="638"/>
      <c r="F870" s="638"/>
      <c r="G870" s="638"/>
      <c r="H870" s="638"/>
      <c r="I870" s="638"/>
      <c r="J870" s="638"/>
      <c r="K870" s="638"/>
      <c r="L870" s="639"/>
      <c r="M870" s="260">
        <f>ROUND(M845+M852+M859+M868,0)</f>
        <v>67625</v>
      </c>
    </row>
    <row r="871" spans="1:13">
      <c r="A871" s="640" t="s">
        <v>64</v>
      </c>
      <c r="B871" s="641"/>
      <c r="C871" s="641"/>
      <c r="D871" s="641"/>
      <c r="E871" s="641"/>
      <c r="F871" s="641"/>
      <c r="G871" s="641"/>
      <c r="H871" s="641"/>
      <c r="I871" s="641"/>
      <c r="J871" s="641"/>
      <c r="K871" s="641"/>
      <c r="L871" s="641"/>
      <c r="M871" s="642"/>
    </row>
    <row r="872" spans="1:13">
      <c r="A872" s="643"/>
      <c r="B872" s="644"/>
      <c r="C872" s="644"/>
      <c r="D872" s="644"/>
      <c r="E872" s="644"/>
      <c r="F872" s="644"/>
      <c r="G872" s="644"/>
      <c r="H872" s="644"/>
      <c r="I872" s="644"/>
      <c r="J872" s="644"/>
      <c r="K872" s="644"/>
      <c r="L872" s="644"/>
      <c r="M872" s="645"/>
    </row>
    <row r="873" spans="1:13" ht="13.8" thickBot="1">
      <c r="A873" s="646"/>
      <c r="B873" s="647"/>
      <c r="C873" s="647"/>
      <c r="D873" s="647"/>
      <c r="E873" s="647"/>
      <c r="F873" s="647"/>
      <c r="G873" s="647"/>
      <c r="H873" s="647"/>
      <c r="I873" s="647"/>
      <c r="J873" s="647"/>
      <c r="K873" s="647"/>
      <c r="L873" s="647"/>
      <c r="M873" s="648"/>
    </row>
    <row r="874" spans="1:13">
      <c r="A874" s="649" t="s">
        <v>65</v>
      </c>
      <c r="B874" s="650"/>
      <c r="C874" s="650"/>
      <c r="D874" s="650"/>
      <c r="E874" s="650"/>
      <c r="F874" s="650"/>
      <c r="G874" s="650"/>
      <c r="H874" s="240"/>
      <c r="I874" s="253"/>
      <c r="J874" s="252" t="s">
        <v>66</v>
      </c>
      <c r="K874" s="651" t="s">
        <v>67</v>
      </c>
      <c r="L874" s="652"/>
      <c r="M874" s="254"/>
    </row>
    <row r="875" spans="1:13">
      <c r="A875" s="653" t="s">
        <v>20</v>
      </c>
      <c r="B875" s="654"/>
      <c r="C875" s="654"/>
      <c r="D875" s="654"/>
      <c r="E875" s="654"/>
      <c r="F875" s="654"/>
      <c r="G875" s="654"/>
      <c r="H875" s="261"/>
      <c r="I875" s="262"/>
      <c r="J875" s="263">
        <v>0.28000000000000003</v>
      </c>
      <c r="K875" s="742">
        <f>+M870</f>
        <v>67625</v>
      </c>
      <c r="L875" s="743"/>
      <c r="M875" s="289">
        <f>J875*K875</f>
        <v>18935</v>
      </c>
    </row>
    <row r="876" spans="1:13">
      <c r="A876" s="265" t="s">
        <v>68</v>
      </c>
      <c r="B876" s="243"/>
      <c r="C876" s="243"/>
      <c r="D876" s="243"/>
      <c r="E876" s="243"/>
      <c r="F876" s="243"/>
      <c r="G876" s="243"/>
      <c r="H876" s="261"/>
      <c r="I876" s="262"/>
      <c r="J876" s="263">
        <v>0.01</v>
      </c>
      <c r="K876" s="742">
        <f>+M870</f>
        <v>67625</v>
      </c>
      <c r="L876" s="743"/>
      <c r="M876" s="289">
        <f>J876*K876</f>
        <v>676.25</v>
      </c>
    </row>
    <row r="877" spans="1:13" ht="13.8" thickBot="1">
      <c r="A877" s="215" t="s">
        <v>69</v>
      </c>
      <c r="B877" s="216"/>
      <c r="C877" s="216"/>
      <c r="D877" s="216"/>
      <c r="E877" s="216"/>
      <c r="F877" s="216"/>
      <c r="G877" s="216"/>
      <c r="H877" s="266"/>
      <c r="I877" s="267"/>
      <c r="J877" s="263">
        <v>0.05</v>
      </c>
      <c r="K877" s="744">
        <f>+M870</f>
        <v>67625</v>
      </c>
      <c r="L877" s="745"/>
      <c r="M877" s="289">
        <f>J877*K877</f>
        <v>3381.25</v>
      </c>
    </row>
    <row r="878" spans="1:13" ht="13.8" thickBot="1">
      <c r="A878" s="603" t="s">
        <v>50</v>
      </c>
      <c r="B878" s="604"/>
      <c r="C878" s="604"/>
      <c r="D878" s="604"/>
      <c r="E878" s="604"/>
      <c r="F878" s="604"/>
      <c r="G878" s="604"/>
      <c r="H878" s="604"/>
      <c r="I878" s="604"/>
      <c r="J878" s="604"/>
      <c r="K878" s="604"/>
      <c r="L878" s="605"/>
      <c r="M878" s="414">
        <f>ROUND(SUM(M875:M877),0)</f>
        <v>22993</v>
      </c>
    </row>
    <row r="879" spans="1:13" ht="13.8" thickBot="1">
      <c r="A879" s="221"/>
      <c r="M879" s="222"/>
    </row>
    <row r="880" spans="1:13" ht="13.8" thickBot="1">
      <c r="A880" s="637" t="s">
        <v>70</v>
      </c>
      <c r="B880" s="638"/>
      <c r="C880" s="638"/>
      <c r="D880" s="638"/>
      <c r="E880" s="638"/>
      <c r="F880" s="638"/>
      <c r="G880" s="638"/>
      <c r="H880" s="638"/>
      <c r="I880" s="638"/>
      <c r="J880" s="638"/>
      <c r="K880" s="638"/>
      <c r="L880" s="639"/>
      <c r="M880" s="269">
        <f>+M870+M878</f>
        <v>90618</v>
      </c>
    </row>
    <row r="881" spans="1:13">
      <c r="A881" s="218"/>
      <c r="B881" s="219"/>
      <c r="C881" s="219"/>
      <c r="D881" s="219"/>
      <c r="E881" s="219"/>
      <c r="F881" s="219"/>
      <c r="G881" s="219"/>
      <c r="H881" s="219"/>
      <c r="I881" s="219"/>
      <c r="J881" s="219"/>
      <c r="K881" s="219"/>
      <c r="L881" s="219"/>
      <c r="M881" s="220"/>
    </row>
    <row r="882" spans="1:13">
      <c r="A882" s="221"/>
      <c r="M882" s="222"/>
    </row>
    <row r="883" spans="1:13">
      <c r="A883" s="221"/>
      <c r="M883" s="222"/>
    </row>
    <row r="884" spans="1:13">
      <c r="A884" s="221"/>
      <c r="F884" s="270" t="s">
        <v>71</v>
      </c>
      <c r="G884" s="270"/>
      <c r="H884" s="270"/>
      <c r="I884" s="270"/>
      <c r="M884" s="222"/>
    </row>
    <row r="885" spans="1:13" ht="13.8">
      <c r="A885" s="271"/>
      <c r="B885" s="272"/>
      <c r="C885" s="272"/>
      <c r="D885" s="272"/>
      <c r="E885" s="272"/>
      <c r="F885" s="196" t="s">
        <v>305</v>
      </c>
      <c r="G885" s="196" t="s">
        <v>102</v>
      </c>
      <c r="I885" s="273"/>
      <c r="J885" s="272"/>
      <c r="K885" s="272"/>
      <c r="L885" s="272"/>
      <c r="M885" s="274"/>
    </row>
    <row r="886" spans="1:13" ht="13.8">
      <c r="A886" s="271"/>
      <c r="B886" s="272"/>
      <c r="C886" s="272"/>
      <c r="D886" s="272"/>
      <c r="E886" s="272"/>
      <c r="F886" s="196" t="s">
        <v>99</v>
      </c>
      <c r="I886" s="273"/>
      <c r="J886" s="272"/>
      <c r="K886" s="272"/>
      <c r="L886" s="272"/>
      <c r="M886" s="274"/>
    </row>
    <row r="887" spans="1:13">
      <c r="A887" s="207"/>
      <c r="B887" s="275"/>
      <c r="C887" s="275"/>
      <c r="D887" s="275"/>
      <c r="E887" s="275"/>
      <c r="I887" s="275"/>
      <c r="J887" s="275"/>
      <c r="K887" s="275"/>
      <c r="L887" s="275"/>
      <c r="M887" s="276"/>
    </row>
    <row r="888" spans="1:13">
      <c r="A888" s="221"/>
      <c r="F888" s="196" t="s">
        <v>73</v>
      </c>
      <c r="M888" s="222"/>
    </row>
    <row r="889" spans="1:13">
      <c r="A889" s="277" t="s">
        <v>74</v>
      </c>
      <c r="B889" s="230"/>
      <c r="C889" s="230"/>
      <c r="D889" s="230"/>
      <c r="E889" s="230"/>
      <c r="F889" s="230"/>
      <c r="G889" s="230"/>
      <c r="H889" s="230"/>
      <c r="I889" s="230"/>
      <c r="J889" s="230"/>
      <c r="K889" s="230"/>
      <c r="L889" s="230"/>
      <c r="M889" s="278"/>
    </row>
    <row r="890" spans="1:13">
      <c r="A890" s="619"/>
      <c r="B890" s="620"/>
      <c r="C890" s="620"/>
      <c r="D890" s="620"/>
      <c r="E890" s="620"/>
      <c r="F890" s="620"/>
      <c r="G890" s="620"/>
      <c r="H890" s="620"/>
      <c r="I890" s="620"/>
      <c r="J890" s="620"/>
      <c r="K890" s="620"/>
      <c r="L890" s="620"/>
      <c r="M890" s="621"/>
    </row>
    <row r="891" spans="1:13">
      <c r="A891" s="619"/>
      <c r="B891" s="620"/>
      <c r="C891" s="620"/>
      <c r="D891" s="620"/>
      <c r="E891" s="620"/>
      <c r="F891" s="620"/>
      <c r="G891" s="620"/>
      <c r="H891" s="620"/>
      <c r="I891" s="620"/>
      <c r="J891" s="620"/>
      <c r="K891" s="620"/>
      <c r="L891" s="620"/>
      <c r="M891" s="621"/>
    </row>
    <row r="892" spans="1:13">
      <c r="A892" s="207"/>
      <c r="B892" s="275"/>
      <c r="C892" s="275"/>
      <c r="D892" s="275"/>
      <c r="E892" s="275"/>
      <c r="F892" s="275"/>
      <c r="G892" s="275"/>
      <c r="H892" s="275"/>
      <c r="I892" s="275"/>
      <c r="J892" s="275"/>
      <c r="K892" s="275"/>
      <c r="L892" s="275"/>
      <c r="M892" s="276"/>
    </row>
    <row r="893" spans="1:13">
      <c r="A893" s="279" t="s">
        <v>75</v>
      </c>
      <c r="B893" s="275"/>
      <c r="C893" s="275"/>
      <c r="D893" s="275"/>
      <c r="E893" s="275"/>
      <c r="F893" s="275"/>
      <c r="G893" s="275"/>
      <c r="H893" s="275"/>
      <c r="I893" s="275"/>
      <c r="J893" s="275"/>
      <c r="K893" s="275"/>
      <c r="L893" s="275"/>
      <c r="M893" s="276"/>
    </row>
    <row r="894" spans="1:13">
      <c r="A894" s="622" t="s">
        <v>76</v>
      </c>
      <c r="B894" s="623"/>
      <c r="C894" s="623"/>
      <c r="D894" s="623"/>
      <c r="E894" s="623"/>
      <c r="F894" s="623"/>
      <c r="G894" s="623"/>
      <c r="H894" s="623"/>
      <c r="I894" s="623"/>
      <c r="J894" s="623"/>
      <c r="K894" s="623"/>
      <c r="L894" s="623"/>
      <c r="M894" s="624"/>
    </row>
    <row r="895" spans="1:13">
      <c r="A895" s="622"/>
      <c r="B895" s="623"/>
      <c r="C895" s="623"/>
      <c r="D895" s="623"/>
      <c r="E895" s="623"/>
      <c r="F895" s="623"/>
      <c r="G895" s="623"/>
      <c r="H895" s="623"/>
      <c r="I895" s="623"/>
      <c r="J895" s="623"/>
      <c r="K895" s="623"/>
      <c r="L895" s="623"/>
      <c r="M895" s="624"/>
    </row>
    <row r="896" spans="1:13">
      <c r="A896" s="622" t="s">
        <v>77</v>
      </c>
      <c r="B896" s="623"/>
      <c r="C896" s="623"/>
      <c r="D896" s="623"/>
      <c r="E896" s="623"/>
      <c r="F896" s="623"/>
      <c r="G896" s="623"/>
      <c r="H896" s="623"/>
      <c r="I896" s="623"/>
      <c r="J896" s="623"/>
      <c r="K896" s="623"/>
      <c r="L896" s="623"/>
      <c r="M896" s="624"/>
    </row>
    <row r="897" spans="1:13">
      <c r="A897" s="622"/>
      <c r="B897" s="623"/>
      <c r="C897" s="623"/>
      <c r="D897" s="623"/>
      <c r="E897" s="623"/>
      <c r="F897" s="623"/>
      <c r="G897" s="623"/>
      <c r="H897" s="623"/>
      <c r="I897" s="623"/>
      <c r="J897" s="623"/>
      <c r="K897" s="623"/>
      <c r="L897" s="623"/>
      <c r="M897" s="624"/>
    </row>
    <row r="898" spans="1:13">
      <c r="A898" s="207"/>
      <c r="B898" s="275"/>
      <c r="C898" s="275"/>
      <c r="D898" s="275"/>
      <c r="E898" s="275"/>
      <c r="F898" s="275"/>
      <c r="G898" s="275"/>
      <c r="H898" s="275"/>
      <c r="I898" s="275"/>
      <c r="J898" s="275"/>
      <c r="K898" s="275"/>
      <c r="L898" s="275"/>
      <c r="M898" s="276"/>
    </row>
    <row r="899" spans="1:13">
      <c r="A899" s="221"/>
      <c r="F899" s="270" t="s">
        <v>71</v>
      </c>
      <c r="M899" s="222"/>
    </row>
    <row r="900" spans="1:13">
      <c r="A900" s="221"/>
      <c r="F900" s="196" t="s">
        <v>72</v>
      </c>
      <c r="G900" s="243" t="s">
        <v>100</v>
      </c>
      <c r="H900" s="243"/>
      <c r="I900" s="243"/>
      <c r="M900" s="222"/>
    </row>
    <row r="901" spans="1:13">
      <c r="A901" s="221"/>
      <c r="F901" s="196" t="s">
        <v>101</v>
      </c>
      <c r="G901" s="280"/>
      <c r="H901" s="280"/>
      <c r="I901" s="280"/>
      <c r="M901" s="222"/>
    </row>
    <row r="902" spans="1:13">
      <c r="A902" s="281"/>
      <c r="B902" s="275"/>
      <c r="C902" s="275"/>
      <c r="D902" s="275"/>
      <c r="E902" s="275"/>
      <c r="J902" s="275"/>
      <c r="K902" s="275"/>
      <c r="L902" s="275"/>
      <c r="M902" s="276"/>
    </row>
    <row r="903" spans="1:13">
      <c r="A903" s="282"/>
      <c r="B903" s="283"/>
      <c r="C903" s="283"/>
      <c r="I903" s="625"/>
      <c r="J903" s="625"/>
      <c r="K903" s="625"/>
      <c r="L903" s="625"/>
      <c r="M903" s="626"/>
    </row>
    <row r="904" spans="1:13" ht="13.8" thickBot="1">
      <c r="A904" s="629"/>
      <c r="B904" s="630"/>
      <c r="C904" s="630"/>
      <c r="D904" s="250"/>
      <c r="E904" s="250"/>
      <c r="F904" s="250"/>
      <c r="G904" s="250"/>
      <c r="H904" s="250"/>
      <c r="I904" s="627"/>
      <c r="J904" s="627"/>
      <c r="K904" s="627"/>
      <c r="L904" s="627"/>
      <c r="M904" s="628"/>
    </row>
    <row r="905" spans="1:13">
      <c r="A905" s="658"/>
      <c r="B905" s="660"/>
      <c r="C905" s="661"/>
      <c r="D905" s="661"/>
      <c r="E905" s="661"/>
      <c r="F905" s="661"/>
      <c r="G905" s="661"/>
      <c r="H905" s="661"/>
      <c r="I905" s="662"/>
      <c r="J905" s="663"/>
      <c r="K905" s="664"/>
      <c r="L905" s="664"/>
      <c r="M905" s="665"/>
    </row>
    <row r="906" spans="1:13">
      <c r="A906" s="659"/>
      <c r="B906" s="669" t="s">
        <v>89</v>
      </c>
      <c r="C906" s="670"/>
      <c r="D906" s="670"/>
      <c r="E906" s="670"/>
      <c r="F906" s="670"/>
      <c r="G906" s="670"/>
      <c r="H906" s="670"/>
      <c r="I906" s="671"/>
      <c r="J906" s="666"/>
      <c r="K906" s="667"/>
      <c r="L906" s="667"/>
      <c r="M906" s="668"/>
    </row>
    <row r="907" spans="1:13">
      <c r="A907" s="659"/>
      <c r="B907" s="672"/>
      <c r="C907" s="673"/>
      <c r="D907" s="673"/>
      <c r="E907" s="673"/>
      <c r="F907" s="673"/>
      <c r="G907" s="673"/>
      <c r="H907" s="673"/>
      <c r="I907" s="674"/>
      <c r="J907" s="675" t="s">
        <v>29</v>
      </c>
      <c r="K907" s="677"/>
      <c r="L907" s="678"/>
      <c r="M907" s="679"/>
    </row>
    <row r="908" spans="1:13">
      <c r="A908" s="659"/>
      <c r="B908" s="669" t="s">
        <v>30</v>
      </c>
      <c r="C908" s="670"/>
      <c r="D908" s="670"/>
      <c r="E908" s="670"/>
      <c r="F908" s="670"/>
      <c r="G908" s="670"/>
      <c r="H908" s="670"/>
      <c r="I908" s="671"/>
      <c r="J908" s="676"/>
      <c r="K908" s="680"/>
      <c r="L908" s="681"/>
      <c r="M908" s="682"/>
    </row>
    <row r="909" spans="1:13">
      <c r="A909" s="659"/>
      <c r="B909" s="683"/>
      <c r="C909" s="684"/>
      <c r="D909" s="684"/>
      <c r="E909" s="684"/>
      <c r="F909" s="684"/>
      <c r="G909" s="684"/>
      <c r="H909" s="684"/>
      <c r="I909" s="685"/>
      <c r="J909" s="675" t="s">
        <v>31</v>
      </c>
      <c r="K909" s="675">
        <v>1</v>
      </c>
      <c r="L909" s="675" t="s">
        <v>32</v>
      </c>
      <c r="M909" s="687">
        <v>1</v>
      </c>
    </row>
    <row r="910" spans="1:13">
      <c r="A910" s="659"/>
      <c r="B910" s="683"/>
      <c r="C910" s="684"/>
      <c r="D910" s="684"/>
      <c r="E910" s="684"/>
      <c r="F910" s="684"/>
      <c r="G910" s="684"/>
      <c r="H910" s="684"/>
      <c r="I910" s="685"/>
      <c r="J910" s="686"/>
      <c r="K910" s="686"/>
      <c r="L910" s="686"/>
      <c r="M910" s="688"/>
    </row>
    <row r="911" spans="1:13">
      <c r="A911" s="659"/>
      <c r="B911" s="669" t="s">
        <v>33</v>
      </c>
      <c r="C911" s="670"/>
      <c r="D911" s="670"/>
      <c r="E911" s="670"/>
      <c r="F911" s="670"/>
      <c r="G911" s="670"/>
      <c r="H911" s="670"/>
      <c r="I911" s="671"/>
      <c r="J911" s="686"/>
      <c r="K911" s="686"/>
      <c r="L911" s="686"/>
      <c r="M911" s="688"/>
    </row>
    <row r="912" spans="1:13" ht="13.8" thickBot="1">
      <c r="A912" s="198"/>
      <c r="B912" s="199"/>
      <c r="C912" s="199"/>
      <c r="D912" s="199"/>
      <c r="E912" s="199"/>
      <c r="F912" s="199"/>
      <c r="G912" s="199"/>
      <c r="H912" s="199"/>
      <c r="I912" s="199"/>
      <c r="J912" s="199"/>
      <c r="K912" s="200"/>
      <c r="L912" s="200"/>
      <c r="M912" s="201"/>
    </row>
    <row r="913" spans="1:13">
      <c r="A913" s="202"/>
      <c r="B913" s="203"/>
      <c r="C913" s="203"/>
      <c r="D913" s="203"/>
      <c r="E913" s="203"/>
      <c r="F913" s="203"/>
      <c r="G913" s="203"/>
      <c r="H913" s="203"/>
      <c r="I913" s="203"/>
      <c r="J913" s="204" t="s">
        <v>34</v>
      </c>
      <c r="K913" s="205" t="s">
        <v>35</v>
      </c>
      <c r="L913" s="205" t="s">
        <v>36</v>
      </c>
      <c r="M913" s="206" t="s">
        <v>37</v>
      </c>
    </row>
    <row r="914" spans="1:13">
      <c r="A914" s="207"/>
      <c r="B914" s="197"/>
      <c r="C914" s="197"/>
      <c r="D914" s="197"/>
      <c r="E914" s="197"/>
      <c r="F914" s="197"/>
      <c r="G914" s="197"/>
      <c r="H914" s="197"/>
      <c r="I914" s="197"/>
      <c r="J914" s="208"/>
      <c r="K914" s="209"/>
      <c r="L914" s="209">
        <v>8</v>
      </c>
      <c r="M914" s="210">
        <v>2026</v>
      </c>
    </row>
    <row r="915" spans="1:13">
      <c r="A915" s="703" t="s">
        <v>38</v>
      </c>
      <c r="B915" s="704"/>
      <c r="C915" s="704"/>
      <c r="D915" s="704"/>
      <c r="E915" s="197"/>
      <c r="F915" s="197"/>
      <c r="G915" s="197" t="s">
        <v>39</v>
      </c>
      <c r="I915" s="197"/>
      <c r="J915" s="208"/>
      <c r="M915" s="211"/>
    </row>
    <row r="916" spans="1:13" ht="13.8">
      <c r="A916" s="212"/>
      <c r="B916" s="213"/>
      <c r="C916" s="213"/>
      <c r="D916" s="213"/>
      <c r="E916" s="213"/>
      <c r="F916" s="213"/>
      <c r="G916" s="213"/>
      <c r="H916" s="213"/>
      <c r="I916" s="213"/>
      <c r="J916" s="213"/>
      <c r="K916" s="213"/>
      <c r="L916" s="213"/>
      <c r="M916" s="214"/>
    </row>
    <row r="917" spans="1:13" ht="13.8" thickBot="1">
      <c r="A917" s="215"/>
      <c r="B917" s="216"/>
      <c r="C917" s="216"/>
      <c r="D917" s="216"/>
      <c r="E917" s="216"/>
      <c r="F917" s="216"/>
      <c r="G917" s="216"/>
      <c r="H917" s="216"/>
      <c r="I917" s="216"/>
      <c r="J917" s="216"/>
      <c r="K917" s="216"/>
      <c r="L917" s="216"/>
      <c r="M917" s="217"/>
    </row>
    <row r="918" spans="1:13" ht="13.8" thickBot="1">
      <c r="A918" s="218"/>
      <c r="B918" s="219"/>
      <c r="C918" s="219"/>
      <c r="D918" s="219"/>
      <c r="E918" s="219"/>
      <c r="F918" s="219"/>
      <c r="I918" s="219"/>
      <c r="J918" s="219"/>
      <c r="K918" s="219"/>
      <c r="L918" s="219"/>
      <c r="M918" s="220"/>
    </row>
    <row r="919" spans="1:13">
      <c r="A919" s="728" t="s">
        <v>40</v>
      </c>
      <c r="B919" s="729"/>
      <c r="C919" s="729"/>
      <c r="D919" s="729"/>
      <c r="E919" s="729"/>
      <c r="F919" s="729"/>
      <c r="G919" s="729"/>
      <c r="H919" s="729"/>
      <c r="I919" s="729"/>
      <c r="J919" s="729"/>
      <c r="K919" s="729"/>
      <c r="L919" s="729"/>
      <c r="M919" s="730"/>
    </row>
    <row r="920" spans="1:13" ht="13.8" thickBot="1">
      <c r="A920" s="221"/>
      <c r="M920" s="222"/>
    </row>
    <row r="921" spans="1:13">
      <c r="A921" s="223" t="s">
        <v>41</v>
      </c>
      <c r="B921" s="734" t="s">
        <v>42</v>
      </c>
      <c r="C921" s="735"/>
      <c r="D921" s="735"/>
      <c r="E921" s="735"/>
      <c r="F921" s="735"/>
      <c r="G921" s="735"/>
      <c r="H921" s="735"/>
      <c r="I921" s="735"/>
      <c r="J921" s="736"/>
      <c r="K921" s="726" t="s">
        <v>43</v>
      </c>
      <c r="L921" s="727"/>
      <c r="M921" s="223" t="s">
        <v>12</v>
      </c>
    </row>
    <row r="922" spans="1:13" ht="13.8" thickBot="1">
      <c r="A922" s="224">
        <v>2.6</v>
      </c>
      <c r="B922" s="711" t="str">
        <f>+'PRESUPUESTO OFICIAL'!E24</f>
        <v>Banca M30 tipo IDU en concreto reforzado con espaldar en malla metálica IMT 20</v>
      </c>
      <c r="C922" s="718"/>
      <c r="D922" s="718"/>
      <c r="E922" s="718"/>
      <c r="F922" s="718"/>
      <c r="G922" s="718"/>
      <c r="H922" s="718"/>
      <c r="I922" s="718"/>
      <c r="J922" s="712"/>
      <c r="K922" s="711" t="s">
        <v>195</v>
      </c>
      <c r="L922" s="712"/>
      <c r="M922" s="225"/>
    </row>
    <row r="923" spans="1:13">
      <c r="A923" s="640" t="s">
        <v>44</v>
      </c>
      <c r="B923" s="641"/>
      <c r="C923" s="641"/>
      <c r="D923" s="641"/>
      <c r="E923" s="641"/>
      <c r="F923" s="641"/>
      <c r="G923" s="641"/>
      <c r="H923" s="641"/>
      <c r="I923" s="641"/>
      <c r="J923" s="641"/>
      <c r="K923" s="641"/>
      <c r="L923" s="641"/>
      <c r="M923" s="642"/>
    </row>
    <row r="924" spans="1:13">
      <c r="A924" s="643"/>
      <c r="B924" s="644"/>
      <c r="C924" s="644"/>
      <c r="D924" s="644"/>
      <c r="E924" s="644"/>
      <c r="F924" s="644"/>
      <c r="G924" s="644"/>
      <c r="H924" s="644"/>
      <c r="I924" s="644"/>
      <c r="J924" s="644"/>
      <c r="K924" s="644"/>
      <c r="L924" s="644"/>
      <c r="M924" s="645"/>
    </row>
    <row r="925" spans="1:13" ht="13.8" thickBot="1">
      <c r="A925" s="646"/>
      <c r="B925" s="647"/>
      <c r="C925" s="647"/>
      <c r="D925" s="647"/>
      <c r="E925" s="647"/>
      <c r="F925" s="647"/>
      <c r="G925" s="647"/>
      <c r="H925" s="647"/>
      <c r="I925" s="647"/>
      <c r="J925" s="647"/>
      <c r="K925" s="647"/>
      <c r="L925" s="647"/>
      <c r="M925" s="648"/>
    </row>
    <row r="926" spans="1:13">
      <c r="A926" s="649" t="s">
        <v>42</v>
      </c>
      <c r="B926" s="713"/>
      <c r="C926" s="713"/>
      <c r="D926" s="713"/>
      <c r="E926" s="714"/>
      <c r="F926" s="697" t="s">
        <v>45</v>
      </c>
      <c r="G926" s="713"/>
      <c r="H926" s="715" t="s">
        <v>46</v>
      </c>
      <c r="I926" s="716"/>
      <c r="J926" s="227" t="s">
        <v>47</v>
      </c>
      <c r="K926" s="697" t="s">
        <v>48</v>
      </c>
      <c r="L926" s="698"/>
      <c r="M926" s="228" t="s">
        <v>49</v>
      </c>
    </row>
    <row r="927" spans="1:13">
      <c r="A927" s="653" t="s">
        <v>177</v>
      </c>
      <c r="B927" s="654"/>
      <c r="C927" s="654"/>
      <c r="D927" s="654"/>
      <c r="E927" s="699"/>
      <c r="F927" s="731"/>
      <c r="G927" s="699"/>
      <c r="H927" s="731"/>
      <c r="I927" s="699"/>
      <c r="J927" s="232">
        <v>4108</v>
      </c>
      <c r="K927" s="719">
        <v>2</v>
      </c>
      <c r="L927" s="702"/>
      <c r="M927" s="233">
        <f>J927*K927</f>
        <v>8216</v>
      </c>
    </row>
    <row r="928" spans="1:13">
      <c r="A928" s="265"/>
      <c r="B928" s="243"/>
      <c r="C928" s="243"/>
      <c r="D928" s="243"/>
      <c r="E928" s="237"/>
      <c r="F928" s="236"/>
      <c r="G928" s="237"/>
      <c r="H928" s="236"/>
      <c r="I928" s="237"/>
      <c r="J928" s="285"/>
      <c r="K928" s="719"/>
      <c r="L928" s="702"/>
      <c r="M928" s="233">
        <f>J928*K928</f>
        <v>0</v>
      </c>
    </row>
    <row r="929" spans="1:13" ht="13.8" thickBot="1">
      <c r="A929" s="606"/>
      <c r="B929" s="607"/>
      <c r="C929" s="607"/>
      <c r="D929" s="607"/>
      <c r="E929" s="631"/>
      <c r="F929" s="632"/>
      <c r="G929" s="631"/>
      <c r="H929" s="632"/>
      <c r="I929" s="631"/>
      <c r="J929" s="286"/>
      <c r="K929" s="633"/>
      <c r="L929" s="634"/>
      <c r="M929" s="233">
        <f>J929*K929</f>
        <v>0</v>
      </c>
    </row>
    <row r="930" spans="1:13" ht="13.8" thickBot="1">
      <c r="A930" s="603" t="s">
        <v>50</v>
      </c>
      <c r="B930" s="604"/>
      <c r="C930" s="604"/>
      <c r="D930" s="604"/>
      <c r="E930" s="604"/>
      <c r="F930" s="604"/>
      <c r="G930" s="604"/>
      <c r="H930" s="604"/>
      <c r="I930" s="604"/>
      <c r="J930" s="604"/>
      <c r="K930" s="604"/>
      <c r="L930" s="605"/>
      <c r="M930" s="239">
        <f>SUM(M927:M929)</f>
        <v>8216</v>
      </c>
    </row>
    <row r="931" spans="1:13">
      <c r="A931" s="640" t="s">
        <v>51</v>
      </c>
      <c r="B931" s="641"/>
      <c r="C931" s="641"/>
      <c r="D931" s="641"/>
      <c r="E931" s="641"/>
      <c r="F931" s="641"/>
      <c r="G931" s="641"/>
      <c r="H931" s="641"/>
      <c r="I931" s="641"/>
      <c r="J931" s="641"/>
      <c r="K931" s="641"/>
      <c r="L931" s="641"/>
      <c r="M931" s="642"/>
    </row>
    <row r="932" spans="1:13">
      <c r="A932" s="643"/>
      <c r="B932" s="644"/>
      <c r="C932" s="644"/>
      <c r="D932" s="644"/>
      <c r="E932" s="644"/>
      <c r="F932" s="644"/>
      <c r="G932" s="644"/>
      <c r="H932" s="644"/>
      <c r="I932" s="644"/>
      <c r="J932" s="644"/>
      <c r="K932" s="644"/>
      <c r="L932" s="644"/>
      <c r="M932" s="645"/>
    </row>
    <row r="933" spans="1:13" ht="13.8" thickBot="1">
      <c r="A933" s="646"/>
      <c r="B933" s="647"/>
      <c r="C933" s="647"/>
      <c r="D933" s="647"/>
      <c r="E933" s="647"/>
      <c r="F933" s="647"/>
      <c r="G933" s="647"/>
      <c r="H933" s="647"/>
      <c r="I933" s="647"/>
      <c r="J933" s="647"/>
      <c r="K933" s="647"/>
      <c r="L933" s="647"/>
      <c r="M933" s="648"/>
    </row>
    <row r="934" spans="1:13">
      <c r="A934" s="649" t="s">
        <v>42</v>
      </c>
      <c r="B934" s="650"/>
      <c r="C934" s="650"/>
      <c r="D934" s="650"/>
      <c r="E934" s="650"/>
      <c r="F934" s="650"/>
      <c r="G934" s="650"/>
      <c r="H934" s="698"/>
      <c r="I934" s="226" t="s">
        <v>43</v>
      </c>
      <c r="J934" s="227" t="s">
        <v>12</v>
      </c>
      <c r="K934" s="697" t="s">
        <v>52</v>
      </c>
      <c r="L934" s="698"/>
      <c r="M934" s="228" t="s">
        <v>49</v>
      </c>
    </row>
    <row r="935" spans="1:13">
      <c r="A935" s="653" t="s">
        <v>312</v>
      </c>
      <c r="B935" s="654"/>
      <c r="C935" s="654"/>
      <c r="D935" s="654"/>
      <c r="E935" s="654"/>
      <c r="F935" s="654"/>
      <c r="G935" s="654"/>
      <c r="H935" s="699"/>
      <c r="I935" s="324" t="s">
        <v>176</v>
      </c>
      <c r="J935" s="287">
        <v>1.2E-2</v>
      </c>
      <c r="K935" s="700">
        <f>+'TRANSPORTE DE MATERIALES'!M403</f>
        <v>598474</v>
      </c>
      <c r="L935" s="701"/>
      <c r="M935" s="411">
        <f>J935*K935</f>
        <v>7181.6880000000001</v>
      </c>
    </row>
    <row r="936" spans="1:13" ht="13.8" thickBot="1">
      <c r="A936" s="606" t="s">
        <v>311</v>
      </c>
      <c r="B936" s="607"/>
      <c r="C936" s="607"/>
      <c r="D936" s="607"/>
      <c r="E936" s="607"/>
      <c r="F936" s="607"/>
      <c r="G936" s="607"/>
      <c r="H936" s="631"/>
      <c r="I936" s="325" t="s">
        <v>195</v>
      </c>
      <c r="J936" s="287">
        <v>1</v>
      </c>
      <c r="K936" s="695">
        <v>942064</v>
      </c>
      <c r="L936" s="696"/>
      <c r="M936" s="411">
        <f>J936*K936</f>
        <v>942064</v>
      </c>
    </row>
    <row r="937" spans="1:13" ht="13.8" thickBot="1">
      <c r="A937" s="606" t="s">
        <v>313</v>
      </c>
      <c r="B937" s="607"/>
      <c r="C937" s="607"/>
      <c r="D937" s="607"/>
      <c r="E937" s="607"/>
      <c r="F937" s="607"/>
      <c r="G937" s="607"/>
      <c r="H937" s="631"/>
      <c r="I937" s="325" t="s">
        <v>195</v>
      </c>
      <c r="J937" s="287">
        <v>6</v>
      </c>
      <c r="K937" s="695">
        <v>7467</v>
      </c>
      <c r="L937" s="696"/>
      <c r="M937" s="411">
        <f>J937*K937</f>
        <v>44802</v>
      </c>
    </row>
    <row r="938" spans="1:13" ht="13.8" thickBot="1">
      <c r="A938" s="603" t="s">
        <v>50</v>
      </c>
      <c r="B938" s="604"/>
      <c r="C938" s="604"/>
      <c r="D938" s="604"/>
      <c r="E938" s="604"/>
      <c r="F938" s="604"/>
      <c r="G938" s="604"/>
      <c r="H938" s="604"/>
      <c r="I938" s="604"/>
      <c r="J938" s="604"/>
      <c r="K938" s="604"/>
      <c r="L938" s="605"/>
      <c r="M938" s="245">
        <f>SUM(M935:M937)</f>
        <v>994047.68799999997</v>
      </c>
    </row>
    <row r="939" spans="1:13">
      <c r="A939" s="640" t="s">
        <v>53</v>
      </c>
      <c r="B939" s="641"/>
      <c r="C939" s="641"/>
      <c r="D939" s="641"/>
      <c r="E939" s="641"/>
      <c r="F939" s="641"/>
      <c r="G939" s="641"/>
      <c r="H939" s="641"/>
      <c r="I939" s="641"/>
      <c r="J939" s="641"/>
      <c r="K939" s="641"/>
      <c r="L939" s="641"/>
      <c r="M939" s="642"/>
    </row>
    <row r="940" spans="1:13">
      <c r="A940" s="643"/>
      <c r="B940" s="644"/>
      <c r="C940" s="644"/>
      <c r="D940" s="644"/>
      <c r="E940" s="644"/>
      <c r="F940" s="644"/>
      <c r="G940" s="644"/>
      <c r="H940" s="644"/>
      <c r="I940" s="644"/>
      <c r="J940" s="644"/>
      <c r="K940" s="644"/>
      <c r="L940" s="644"/>
      <c r="M940" s="645"/>
    </row>
    <row r="941" spans="1:13" ht="13.8" thickBot="1">
      <c r="A941" s="646"/>
      <c r="B941" s="647"/>
      <c r="C941" s="647"/>
      <c r="D941" s="647"/>
      <c r="E941" s="647"/>
      <c r="F941" s="647"/>
      <c r="G941" s="647"/>
      <c r="H941" s="647"/>
      <c r="I941" s="647"/>
      <c r="J941" s="647"/>
      <c r="K941" s="647"/>
      <c r="L941" s="647"/>
      <c r="M941" s="648"/>
    </row>
    <row r="942" spans="1:13">
      <c r="A942" s="649" t="s">
        <v>54</v>
      </c>
      <c r="B942" s="650"/>
      <c r="C942" s="650"/>
      <c r="D942" s="650"/>
      <c r="E942" s="650"/>
      <c r="F942" s="650"/>
      <c r="G942" s="650"/>
      <c r="H942" s="227" t="s">
        <v>55</v>
      </c>
      <c r="I942" s="240" t="s">
        <v>56</v>
      </c>
      <c r="J942" s="246" t="s">
        <v>304</v>
      </c>
      <c r="K942" s="697" t="s">
        <v>57</v>
      </c>
      <c r="L942" s="698"/>
      <c r="M942" s="228" t="s">
        <v>49</v>
      </c>
    </row>
    <row r="943" spans="1:13">
      <c r="A943" s="653" t="s">
        <v>201</v>
      </c>
      <c r="B943" s="654"/>
      <c r="C943" s="654"/>
      <c r="D943" s="654"/>
      <c r="E943" s="654"/>
      <c r="F943" s="654"/>
      <c r="G943" s="654"/>
      <c r="H943" s="247" t="s">
        <v>138</v>
      </c>
      <c r="I943" s="332"/>
      <c r="J943" s="247">
        <v>0.5</v>
      </c>
      <c r="K943" s="766">
        <f>+'TRANSPORTE DE MATERIALES'!M232</f>
        <v>27906</v>
      </c>
      <c r="L943" s="767"/>
      <c r="M943" s="301">
        <f>I943*K943</f>
        <v>0</v>
      </c>
    </row>
    <row r="944" spans="1:13" ht="13.8" thickBot="1">
      <c r="A944" s="606"/>
      <c r="B944" s="607"/>
      <c r="C944" s="607"/>
      <c r="D944" s="607"/>
      <c r="E944" s="607"/>
      <c r="F944" s="607"/>
      <c r="G944" s="607"/>
      <c r="H944" s="249"/>
      <c r="I944" s="250"/>
      <c r="J944" s="249"/>
      <c r="K944" s="695"/>
      <c r="L944" s="696"/>
      <c r="M944" s="301">
        <f>I944*K944</f>
        <v>0</v>
      </c>
    </row>
    <row r="945" spans="1:13" ht="13.8" thickBot="1">
      <c r="A945" s="603" t="s">
        <v>50</v>
      </c>
      <c r="B945" s="604"/>
      <c r="C945" s="604"/>
      <c r="D945" s="604"/>
      <c r="E945" s="604"/>
      <c r="F945" s="604"/>
      <c r="G945" s="604"/>
      <c r="H945" s="604"/>
      <c r="I945" s="604"/>
      <c r="J945" s="604"/>
      <c r="K945" s="604"/>
      <c r="L945" s="605"/>
      <c r="M945" s="239">
        <f>SUM(M943:M944)</f>
        <v>0</v>
      </c>
    </row>
    <row r="946" spans="1:13">
      <c r="A946" s="640" t="s">
        <v>58</v>
      </c>
      <c r="B946" s="641"/>
      <c r="C946" s="641"/>
      <c r="D946" s="641"/>
      <c r="E946" s="641"/>
      <c r="F946" s="641"/>
      <c r="G946" s="641"/>
      <c r="H946" s="641"/>
      <c r="I946" s="641"/>
      <c r="J946" s="641"/>
      <c r="K946" s="641"/>
      <c r="L946" s="641"/>
      <c r="M946" s="642"/>
    </row>
    <row r="947" spans="1:13">
      <c r="A947" s="643"/>
      <c r="B947" s="644"/>
      <c r="C947" s="644"/>
      <c r="D947" s="644"/>
      <c r="E947" s="644"/>
      <c r="F947" s="644"/>
      <c r="G947" s="644"/>
      <c r="H947" s="644"/>
      <c r="I947" s="644"/>
      <c r="J947" s="644"/>
      <c r="K947" s="644"/>
      <c r="L947" s="644"/>
      <c r="M947" s="645"/>
    </row>
    <row r="948" spans="1:13" ht="13.8" thickBot="1">
      <c r="A948" s="646"/>
      <c r="B948" s="647"/>
      <c r="C948" s="647"/>
      <c r="D948" s="647"/>
      <c r="E948" s="647"/>
      <c r="F948" s="647"/>
      <c r="G948" s="647"/>
      <c r="H948" s="647"/>
      <c r="I948" s="647"/>
      <c r="J948" s="647"/>
      <c r="K948" s="647"/>
      <c r="L948" s="647"/>
      <c r="M948" s="648"/>
    </row>
    <row r="949" spans="1:13">
      <c r="A949" s="649" t="s">
        <v>59</v>
      </c>
      <c r="B949" s="650"/>
      <c r="C949" s="650"/>
      <c r="D949" s="650"/>
      <c r="E949" s="650"/>
      <c r="F949" s="650"/>
      <c r="G949" s="650"/>
      <c r="H949" s="227" t="s">
        <v>60</v>
      </c>
      <c r="I949" s="251" t="s">
        <v>61</v>
      </c>
      <c r="J949" s="252" t="s">
        <v>62</v>
      </c>
      <c r="K949" s="651" t="s">
        <v>48</v>
      </c>
      <c r="L949" s="652"/>
      <c r="M949" s="254" t="s">
        <v>49</v>
      </c>
    </row>
    <row r="950" spans="1:13">
      <c r="A950" s="600" t="s">
        <v>106</v>
      </c>
      <c r="B950" s="601"/>
      <c r="C950" s="601"/>
      <c r="D950" s="601"/>
      <c r="E950" s="601"/>
      <c r="F950" s="601"/>
      <c r="G950" s="602"/>
      <c r="H950" s="255" t="s">
        <v>125</v>
      </c>
      <c r="I950" s="256"/>
      <c r="J950" s="336">
        <v>41075</v>
      </c>
      <c r="K950" s="598">
        <v>2</v>
      </c>
      <c r="L950" s="599"/>
      <c r="M950" s="415">
        <f>J950*K950</f>
        <v>82150</v>
      </c>
    </row>
    <row r="951" spans="1:13">
      <c r="A951" s="234"/>
      <c r="B951" s="235"/>
      <c r="C951" s="235"/>
      <c r="D951" s="235"/>
      <c r="E951" s="235"/>
      <c r="F951" s="235"/>
      <c r="G951" s="235"/>
      <c r="H951" s="255"/>
      <c r="I951" s="256"/>
      <c r="J951" s="259"/>
      <c r="K951" s="598"/>
      <c r="L951" s="599"/>
      <c r="M951" s="415">
        <f>J951*K951</f>
        <v>0</v>
      </c>
    </row>
    <row r="952" spans="1:13">
      <c r="A952" s="234"/>
      <c r="B952" s="235"/>
      <c r="C952" s="235"/>
      <c r="D952" s="235"/>
      <c r="E952" s="235"/>
      <c r="F952" s="235"/>
      <c r="G952" s="235"/>
      <c r="H952" s="255"/>
      <c r="I952" s="256"/>
      <c r="J952" s="259"/>
      <c r="K952" s="596"/>
      <c r="L952" s="597"/>
      <c r="M952" s="415">
        <f>J952*K952</f>
        <v>0</v>
      </c>
    </row>
    <row r="953" spans="1:13" ht="13.8" thickBot="1">
      <c r="A953" s="606"/>
      <c r="B953" s="607"/>
      <c r="C953" s="607"/>
      <c r="D953" s="607"/>
      <c r="E953" s="607"/>
      <c r="F953" s="607"/>
      <c r="G953" s="607"/>
      <c r="H953" s="249"/>
      <c r="I953" s="250"/>
      <c r="J953" s="249"/>
      <c r="K953" s="655"/>
      <c r="L953" s="656"/>
      <c r="M953" s="415">
        <f>J953*K953</f>
        <v>0</v>
      </c>
    </row>
    <row r="954" spans="1:13" ht="13.8" thickBot="1">
      <c r="A954" s="603" t="s">
        <v>50</v>
      </c>
      <c r="B954" s="604"/>
      <c r="C954" s="604"/>
      <c r="D954" s="604"/>
      <c r="E954" s="604"/>
      <c r="F954" s="604"/>
      <c r="G954" s="604"/>
      <c r="H954" s="604"/>
      <c r="I954" s="604"/>
      <c r="J954" s="604"/>
      <c r="K954" s="604"/>
      <c r="L954" s="605"/>
      <c r="M954" s="412">
        <f>SUM(M950:M953)</f>
        <v>82150</v>
      </c>
    </row>
    <row r="955" spans="1:13" ht="13.8" thickBot="1">
      <c r="A955" s="221"/>
      <c r="M955" s="222"/>
    </row>
    <row r="956" spans="1:13" ht="13.8" thickBot="1">
      <c r="A956" s="637" t="s">
        <v>63</v>
      </c>
      <c r="B956" s="638"/>
      <c r="C956" s="638"/>
      <c r="D956" s="638"/>
      <c r="E956" s="638"/>
      <c r="F956" s="638"/>
      <c r="G956" s="638"/>
      <c r="H956" s="638"/>
      <c r="I956" s="638"/>
      <c r="J956" s="638"/>
      <c r="K956" s="638"/>
      <c r="L956" s="639"/>
      <c r="M956" s="260">
        <f>ROUND(M930+M938+M945+M954,0)</f>
        <v>1084414</v>
      </c>
    </row>
    <row r="957" spans="1:13">
      <c r="A957" s="640" t="s">
        <v>64</v>
      </c>
      <c r="B957" s="641"/>
      <c r="C957" s="641"/>
      <c r="D957" s="641"/>
      <c r="E957" s="641"/>
      <c r="F957" s="641"/>
      <c r="G957" s="641"/>
      <c r="H957" s="641"/>
      <c r="I957" s="641"/>
      <c r="J957" s="641"/>
      <c r="K957" s="641"/>
      <c r="L957" s="641"/>
      <c r="M957" s="642"/>
    </row>
    <row r="958" spans="1:13">
      <c r="A958" s="643"/>
      <c r="B958" s="644"/>
      <c r="C958" s="644"/>
      <c r="D958" s="644"/>
      <c r="E958" s="644"/>
      <c r="F958" s="644"/>
      <c r="G958" s="644"/>
      <c r="H958" s="644"/>
      <c r="I958" s="644"/>
      <c r="J958" s="644"/>
      <c r="K958" s="644"/>
      <c r="L958" s="644"/>
      <c r="M958" s="645"/>
    </row>
    <row r="959" spans="1:13" ht="13.8" thickBot="1">
      <c r="A959" s="646"/>
      <c r="B959" s="647"/>
      <c r="C959" s="647"/>
      <c r="D959" s="647"/>
      <c r="E959" s="647"/>
      <c r="F959" s="647"/>
      <c r="G959" s="647"/>
      <c r="H959" s="647"/>
      <c r="I959" s="647"/>
      <c r="J959" s="647"/>
      <c r="K959" s="647"/>
      <c r="L959" s="647"/>
      <c r="M959" s="648"/>
    </row>
    <row r="960" spans="1:13">
      <c r="A960" s="649" t="s">
        <v>65</v>
      </c>
      <c r="B960" s="650"/>
      <c r="C960" s="650"/>
      <c r="D960" s="650"/>
      <c r="E960" s="650"/>
      <c r="F960" s="650"/>
      <c r="G960" s="650"/>
      <c r="H960" s="240"/>
      <c r="I960" s="253"/>
      <c r="J960" s="252" t="s">
        <v>66</v>
      </c>
      <c r="K960" s="651" t="s">
        <v>67</v>
      </c>
      <c r="L960" s="652"/>
      <c r="M960" s="254"/>
    </row>
    <row r="961" spans="1:13">
      <c r="A961" s="653" t="s">
        <v>20</v>
      </c>
      <c r="B961" s="654"/>
      <c r="C961" s="654"/>
      <c r="D961" s="654"/>
      <c r="E961" s="654"/>
      <c r="F961" s="654"/>
      <c r="G961" s="654"/>
      <c r="H961" s="261"/>
      <c r="I961" s="262"/>
      <c r="J961" s="263">
        <v>0.28000000000000003</v>
      </c>
      <c r="K961" s="742">
        <f>+M956</f>
        <v>1084414</v>
      </c>
      <c r="L961" s="743"/>
      <c r="M961" s="289">
        <f>J961*K961</f>
        <v>303635.92000000004</v>
      </c>
    </row>
    <row r="962" spans="1:13">
      <c r="A962" s="265" t="s">
        <v>68</v>
      </c>
      <c r="B962" s="243"/>
      <c r="C962" s="243"/>
      <c r="D962" s="243"/>
      <c r="E962" s="243"/>
      <c r="F962" s="243"/>
      <c r="G962" s="243"/>
      <c r="H962" s="261"/>
      <c r="I962" s="262"/>
      <c r="J962" s="263">
        <v>0.01</v>
      </c>
      <c r="K962" s="742">
        <f>+M956</f>
        <v>1084414</v>
      </c>
      <c r="L962" s="743"/>
      <c r="M962" s="289">
        <f>J962*K962</f>
        <v>10844.14</v>
      </c>
    </row>
    <row r="963" spans="1:13" ht="13.8" thickBot="1">
      <c r="A963" s="215" t="s">
        <v>69</v>
      </c>
      <c r="B963" s="216"/>
      <c r="C963" s="216"/>
      <c r="D963" s="216"/>
      <c r="E963" s="216"/>
      <c r="F963" s="216"/>
      <c r="G963" s="216"/>
      <c r="H963" s="266"/>
      <c r="I963" s="267"/>
      <c r="J963" s="263">
        <v>0.05</v>
      </c>
      <c r="K963" s="744">
        <f>+M956</f>
        <v>1084414</v>
      </c>
      <c r="L963" s="745"/>
      <c r="M963" s="289">
        <f>J963*K963</f>
        <v>54220.700000000004</v>
      </c>
    </row>
    <row r="964" spans="1:13" ht="13.8" thickBot="1">
      <c r="A964" s="603" t="s">
        <v>50</v>
      </c>
      <c r="B964" s="604"/>
      <c r="C964" s="604"/>
      <c r="D964" s="604"/>
      <c r="E964" s="604"/>
      <c r="F964" s="604"/>
      <c r="G964" s="604"/>
      <c r="H964" s="604"/>
      <c r="I964" s="604"/>
      <c r="J964" s="604"/>
      <c r="K964" s="604"/>
      <c r="L964" s="605"/>
      <c r="M964" s="414">
        <f>ROUND(SUM(M961:M963),0)</f>
        <v>368701</v>
      </c>
    </row>
    <row r="965" spans="1:13" ht="13.8" thickBot="1">
      <c r="A965" s="221"/>
      <c r="M965" s="222"/>
    </row>
    <row r="966" spans="1:13" ht="13.8" thickBot="1">
      <c r="A966" s="637" t="s">
        <v>70</v>
      </c>
      <c r="B966" s="638"/>
      <c r="C966" s="638"/>
      <c r="D966" s="638"/>
      <c r="E966" s="638"/>
      <c r="F966" s="638"/>
      <c r="G966" s="638"/>
      <c r="H966" s="638"/>
      <c r="I966" s="638"/>
      <c r="J966" s="638"/>
      <c r="K966" s="638"/>
      <c r="L966" s="639"/>
      <c r="M966" s="269">
        <f>+M956+M964</f>
        <v>1453115</v>
      </c>
    </row>
    <row r="967" spans="1:13">
      <c r="A967" s="218"/>
      <c r="B967" s="219"/>
      <c r="C967" s="219"/>
      <c r="D967" s="219"/>
      <c r="E967" s="219"/>
      <c r="F967" s="219"/>
      <c r="G967" s="219"/>
      <c r="H967" s="219"/>
      <c r="I967" s="219"/>
      <c r="J967" s="219"/>
      <c r="K967" s="219"/>
      <c r="L967" s="219"/>
      <c r="M967" s="220"/>
    </row>
    <row r="968" spans="1:13">
      <c r="A968" s="221"/>
      <c r="M968" s="222"/>
    </row>
    <row r="969" spans="1:13">
      <c r="A969" s="221"/>
      <c r="M969" s="222"/>
    </row>
    <row r="970" spans="1:13">
      <c r="A970" s="221"/>
      <c r="F970" s="270" t="s">
        <v>71</v>
      </c>
      <c r="G970" s="270"/>
      <c r="H970" s="270"/>
      <c r="I970" s="270"/>
      <c r="M970" s="222"/>
    </row>
    <row r="971" spans="1:13" ht="13.8">
      <c r="A971" s="271"/>
      <c r="B971" s="272"/>
      <c r="C971" s="272"/>
      <c r="D971" s="272"/>
      <c r="E971" s="272"/>
      <c r="F971" s="196" t="s">
        <v>305</v>
      </c>
      <c r="G971" s="196" t="s">
        <v>102</v>
      </c>
      <c r="I971" s="273"/>
      <c r="J971" s="272"/>
      <c r="K971" s="272"/>
      <c r="L971" s="272"/>
      <c r="M971" s="274"/>
    </row>
    <row r="972" spans="1:13" ht="13.8">
      <c r="A972" s="271"/>
      <c r="B972" s="272"/>
      <c r="C972" s="272"/>
      <c r="D972" s="272"/>
      <c r="E972" s="272"/>
      <c r="F972" s="196" t="s">
        <v>99</v>
      </c>
      <c r="I972" s="273"/>
      <c r="J972" s="272"/>
      <c r="K972" s="272"/>
      <c r="L972" s="272"/>
      <c r="M972" s="274"/>
    </row>
    <row r="973" spans="1:13">
      <c r="A973" s="207"/>
      <c r="B973" s="275"/>
      <c r="C973" s="275"/>
      <c r="D973" s="275"/>
      <c r="E973" s="275"/>
      <c r="I973" s="275"/>
      <c r="J973" s="275"/>
      <c r="K973" s="275"/>
      <c r="L973" s="275"/>
      <c r="M973" s="276"/>
    </row>
    <row r="974" spans="1:13">
      <c r="A974" s="221"/>
      <c r="F974" s="196" t="s">
        <v>73</v>
      </c>
      <c r="M974" s="222"/>
    </row>
    <row r="975" spans="1:13">
      <c r="A975" s="277" t="s">
        <v>74</v>
      </c>
      <c r="B975" s="230"/>
      <c r="C975" s="230"/>
      <c r="D975" s="230"/>
      <c r="E975" s="230"/>
      <c r="F975" s="230"/>
      <c r="G975" s="230"/>
      <c r="H975" s="230"/>
      <c r="I975" s="230"/>
      <c r="J975" s="230"/>
      <c r="K975" s="230"/>
      <c r="L975" s="230"/>
      <c r="M975" s="278"/>
    </row>
    <row r="976" spans="1:13">
      <c r="A976" s="619"/>
      <c r="B976" s="620"/>
      <c r="C976" s="620"/>
      <c r="D976" s="620"/>
      <c r="E976" s="620"/>
      <c r="F976" s="620"/>
      <c r="G976" s="620"/>
      <c r="H976" s="620"/>
      <c r="I976" s="620"/>
      <c r="J976" s="620"/>
      <c r="K976" s="620"/>
      <c r="L976" s="620"/>
      <c r="M976" s="621"/>
    </row>
    <row r="977" spans="1:13">
      <c r="A977" s="619"/>
      <c r="B977" s="620"/>
      <c r="C977" s="620"/>
      <c r="D977" s="620"/>
      <c r="E977" s="620"/>
      <c r="F977" s="620"/>
      <c r="G977" s="620"/>
      <c r="H977" s="620"/>
      <c r="I977" s="620"/>
      <c r="J977" s="620"/>
      <c r="K977" s="620"/>
      <c r="L977" s="620"/>
      <c r="M977" s="621"/>
    </row>
    <row r="978" spans="1:13">
      <c r="A978" s="207"/>
      <c r="B978" s="275"/>
      <c r="C978" s="275"/>
      <c r="D978" s="275"/>
      <c r="E978" s="275"/>
      <c r="F978" s="275"/>
      <c r="G978" s="275"/>
      <c r="H978" s="275"/>
      <c r="I978" s="275"/>
      <c r="J978" s="275"/>
      <c r="K978" s="275"/>
      <c r="L978" s="275"/>
      <c r="M978" s="276"/>
    </row>
    <row r="979" spans="1:13">
      <c r="A979" s="279" t="s">
        <v>75</v>
      </c>
      <c r="B979" s="275"/>
      <c r="C979" s="275"/>
      <c r="D979" s="275"/>
      <c r="E979" s="275"/>
      <c r="F979" s="275"/>
      <c r="G979" s="275"/>
      <c r="H979" s="275"/>
      <c r="I979" s="275"/>
      <c r="J979" s="275"/>
      <c r="K979" s="275"/>
      <c r="L979" s="275"/>
      <c r="M979" s="276"/>
    </row>
    <row r="980" spans="1:13">
      <c r="A980" s="622" t="s">
        <v>76</v>
      </c>
      <c r="B980" s="623"/>
      <c r="C980" s="623"/>
      <c r="D980" s="623"/>
      <c r="E980" s="623"/>
      <c r="F980" s="623"/>
      <c r="G980" s="623"/>
      <c r="H980" s="623"/>
      <c r="I980" s="623"/>
      <c r="J980" s="623"/>
      <c r="K980" s="623"/>
      <c r="L980" s="623"/>
      <c r="M980" s="624"/>
    </row>
    <row r="981" spans="1:13">
      <c r="A981" s="622"/>
      <c r="B981" s="623"/>
      <c r="C981" s="623"/>
      <c r="D981" s="623"/>
      <c r="E981" s="623"/>
      <c r="F981" s="623"/>
      <c r="G981" s="623"/>
      <c r="H981" s="623"/>
      <c r="I981" s="623"/>
      <c r="J981" s="623"/>
      <c r="K981" s="623"/>
      <c r="L981" s="623"/>
      <c r="M981" s="624"/>
    </row>
    <row r="982" spans="1:13">
      <c r="A982" s="622" t="s">
        <v>77</v>
      </c>
      <c r="B982" s="623"/>
      <c r="C982" s="623"/>
      <c r="D982" s="623"/>
      <c r="E982" s="623"/>
      <c r="F982" s="623"/>
      <c r="G982" s="623"/>
      <c r="H982" s="623"/>
      <c r="I982" s="623"/>
      <c r="J982" s="623"/>
      <c r="K982" s="623"/>
      <c r="L982" s="623"/>
      <c r="M982" s="624"/>
    </row>
    <row r="983" spans="1:13">
      <c r="A983" s="622"/>
      <c r="B983" s="623"/>
      <c r="C983" s="623"/>
      <c r="D983" s="623"/>
      <c r="E983" s="623"/>
      <c r="F983" s="623"/>
      <c r="G983" s="623"/>
      <c r="H983" s="623"/>
      <c r="I983" s="623"/>
      <c r="J983" s="623"/>
      <c r="K983" s="623"/>
      <c r="L983" s="623"/>
      <c r="M983" s="624"/>
    </row>
    <row r="984" spans="1:13">
      <c r="A984" s="207"/>
      <c r="B984" s="275"/>
      <c r="C984" s="275"/>
      <c r="D984" s="275"/>
      <c r="E984" s="275"/>
      <c r="F984" s="275"/>
      <c r="G984" s="275"/>
      <c r="H984" s="275"/>
      <c r="I984" s="275"/>
      <c r="J984" s="275"/>
      <c r="K984" s="275"/>
      <c r="L984" s="275"/>
      <c r="M984" s="276"/>
    </row>
    <row r="985" spans="1:13">
      <c r="A985" s="221"/>
      <c r="F985" s="270" t="s">
        <v>71</v>
      </c>
      <c r="M985" s="222"/>
    </row>
    <row r="986" spans="1:13">
      <c r="A986" s="221"/>
      <c r="F986" s="196" t="s">
        <v>72</v>
      </c>
      <c r="G986" s="243" t="s">
        <v>100</v>
      </c>
      <c r="H986" s="243"/>
      <c r="I986" s="243"/>
      <c r="M986" s="222"/>
    </row>
    <row r="987" spans="1:13">
      <c r="A987" s="221"/>
      <c r="F987" s="196" t="s">
        <v>101</v>
      </c>
      <c r="G987" s="280"/>
      <c r="H987" s="280"/>
      <c r="I987" s="280"/>
      <c r="M987" s="222"/>
    </row>
    <row r="988" spans="1:13">
      <c r="A988" s="281"/>
      <c r="B988" s="275"/>
      <c r="C988" s="275"/>
      <c r="D988" s="275"/>
      <c r="E988" s="275"/>
      <c r="J988" s="275"/>
      <c r="K988" s="275"/>
      <c r="L988" s="275"/>
      <c r="M988" s="276"/>
    </row>
    <row r="989" spans="1:13">
      <c r="A989" s="282"/>
      <c r="B989" s="283"/>
      <c r="C989" s="283"/>
      <c r="I989" s="625"/>
      <c r="J989" s="625"/>
      <c r="K989" s="625"/>
      <c r="L989" s="625"/>
      <c r="M989" s="626"/>
    </row>
    <row r="990" spans="1:13" ht="13.8" thickBot="1">
      <c r="A990" s="629"/>
      <c r="B990" s="630"/>
      <c r="C990" s="630"/>
      <c r="D990" s="250"/>
      <c r="E990" s="250"/>
      <c r="F990" s="250"/>
      <c r="G990" s="250"/>
      <c r="H990" s="250"/>
      <c r="I990" s="627"/>
      <c r="J990" s="627"/>
      <c r="K990" s="627"/>
      <c r="L990" s="627"/>
      <c r="M990" s="628"/>
    </row>
  </sheetData>
  <mergeCells count="907">
    <mergeCell ref="A966:L966"/>
    <mergeCell ref="A976:M976"/>
    <mergeCell ref="A977:M977"/>
    <mergeCell ref="A980:M981"/>
    <mergeCell ref="A982:M983"/>
    <mergeCell ref="I989:M990"/>
    <mergeCell ref="A990:C990"/>
    <mergeCell ref="A937:H937"/>
    <mergeCell ref="K937:L937"/>
    <mergeCell ref="A956:L956"/>
    <mergeCell ref="A957:M959"/>
    <mergeCell ref="A960:G960"/>
    <mergeCell ref="K960:L960"/>
    <mergeCell ref="A961:G961"/>
    <mergeCell ref="K961:L961"/>
    <mergeCell ref="K962:L962"/>
    <mergeCell ref="K963:L963"/>
    <mergeCell ref="A964:L964"/>
    <mergeCell ref="A949:G949"/>
    <mergeCell ref="K949:L949"/>
    <mergeCell ref="A950:G950"/>
    <mergeCell ref="K950:L950"/>
    <mergeCell ref="K951:L951"/>
    <mergeCell ref="K952:L952"/>
    <mergeCell ref="A953:G953"/>
    <mergeCell ref="K953:L953"/>
    <mergeCell ref="A954:L954"/>
    <mergeCell ref="A939:M941"/>
    <mergeCell ref="A942:G942"/>
    <mergeCell ref="K942:L942"/>
    <mergeCell ref="A943:G943"/>
    <mergeCell ref="K943:L943"/>
    <mergeCell ref="A944:G944"/>
    <mergeCell ref="K944:L944"/>
    <mergeCell ref="A945:L945"/>
    <mergeCell ref="A946:M948"/>
    <mergeCell ref="A930:L930"/>
    <mergeCell ref="A931:M933"/>
    <mergeCell ref="A934:H934"/>
    <mergeCell ref="K934:L934"/>
    <mergeCell ref="A935:H935"/>
    <mergeCell ref="K935:L935"/>
    <mergeCell ref="A936:H936"/>
    <mergeCell ref="K936:L936"/>
    <mergeCell ref="A938:L938"/>
    <mergeCell ref="A927:E927"/>
    <mergeCell ref="F927:G927"/>
    <mergeCell ref="H927:I927"/>
    <mergeCell ref="K927:L927"/>
    <mergeCell ref="K928:L928"/>
    <mergeCell ref="A929:E929"/>
    <mergeCell ref="F929:G929"/>
    <mergeCell ref="H929:I929"/>
    <mergeCell ref="K929:L929"/>
    <mergeCell ref="A915:D915"/>
    <mergeCell ref="A919:M919"/>
    <mergeCell ref="B921:J921"/>
    <mergeCell ref="K921:L921"/>
    <mergeCell ref="B922:J922"/>
    <mergeCell ref="K922:L922"/>
    <mergeCell ref="A923:M925"/>
    <mergeCell ref="A926:E926"/>
    <mergeCell ref="F926:G926"/>
    <mergeCell ref="H926:I926"/>
    <mergeCell ref="K926:L926"/>
    <mergeCell ref="A905:A911"/>
    <mergeCell ref="B905:I905"/>
    <mergeCell ref="J905:M906"/>
    <mergeCell ref="B906:I906"/>
    <mergeCell ref="B907:I907"/>
    <mergeCell ref="J907:J908"/>
    <mergeCell ref="K907:M908"/>
    <mergeCell ref="B908:I908"/>
    <mergeCell ref="B909:I910"/>
    <mergeCell ref="J909:J911"/>
    <mergeCell ref="K909:K911"/>
    <mergeCell ref="L909:L911"/>
    <mergeCell ref="M909:M911"/>
    <mergeCell ref="B911:I911"/>
    <mergeCell ref="A815:D815"/>
    <mergeCell ref="A1:D1"/>
    <mergeCell ref="A90:D90"/>
    <mergeCell ref="A181:D181"/>
    <mergeCell ref="A270:D270"/>
    <mergeCell ref="A359:D359"/>
    <mergeCell ref="A449:D449"/>
    <mergeCell ref="A544:D544"/>
    <mergeCell ref="A634:D634"/>
    <mergeCell ref="A726:D726"/>
    <mergeCell ref="A781:M783"/>
    <mergeCell ref="A784:G784"/>
    <mergeCell ref="K784:L784"/>
    <mergeCell ref="A785:G785"/>
    <mergeCell ref="K785:L785"/>
    <mergeCell ref="K776:L776"/>
    <mergeCell ref="A777:G777"/>
    <mergeCell ref="K777:L777"/>
    <mergeCell ref="A778:L778"/>
    <mergeCell ref="A780:L780"/>
    <mergeCell ref="A801:M801"/>
    <mergeCell ref="A804:M805"/>
    <mergeCell ref="A806:M807"/>
    <mergeCell ref="I813:M814"/>
    <mergeCell ref="A891:M891"/>
    <mergeCell ref="A894:M895"/>
    <mergeCell ref="A896:M897"/>
    <mergeCell ref="I903:M904"/>
    <mergeCell ref="A904:C904"/>
    <mergeCell ref="A506:G506"/>
    <mergeCell ref="A593:G593"/>
    <mergeCell ref="A685:G685"/>
    <mergeCell ref="A864:G864"/>
    <mergeCell ref="K866:L866"/>
    <mergeCell ref="A867:G867"/>
    <mergeCell ref="K867:L867"/>
    <mergeCell ref="A868:L868"/>
    <mergeCell ref="A870:L870"/>
    <mergeCell ref="A860:M862"/>
    <mergeCell ref="A863:G863"/>
    <mergeCell ref="K863:L863"/>
    <mergeCell ref="K864:L864"/>
    <mergeCell ref="K865:L865"/>
    <mergeCell ref="K876:L876"/>
    <mergeCell ref="K877:L877"/>
    <mergeCell ref="A878:L878"/>
    <mergeCell ref="A880:L880"/>
    <mergeCell ref="A890:M890"/>
    <mergeCell ref="A871:M873"/>
    <mergeCell ref="A874:G874"/>
    <mergeCell ref="K874:L874"/>
    <mergeCell ref="A875:G875"/>
    <mergeCell ref="K875:L875"/>
    <mergeCell ref="A846:M848"/>
    <mergeCell ref="A849:H849"/>
    <mergeCell ref="K849:L849"/>
    <mergeCell ref="A850:H850"/>
    <mergeCell ref="K850:L850"/>
    <mergeCell ref="A859:L859"/>
    <mergeCell ref="A844:E844"/>
    <mergeCell ref="F844:G844"/>
    <mergeCell ref="H844:I844"/>
    <mergeCell ref="K844:L844"/>
    <mergeCell ref="A845:L845"/>
    <mergeCell ref="A857:G857"/>
    <mergeCell ref="K857:L857"/>
    <mergeCell ref="A858:G858"/>
    <mergeCell ref="K858:L858"/>
    <mergeCell ref="A851:H851"/>
    <mergeCell ref="K851:L851"/>
    <mergeCell ref="A852:L852"/>
    <mergeCell ref="A853:M855"/>
    <mergeCell ref="A856:G856"/>
    <mergeCell ref="K856:L856"/>
    <mergeCell ref="A830:D830"/>
    <mergeCell ref="A834:M834"/>
    <mergeCell ref="B836:J836"/>
    <mergeCell ref="K836:L836"/>
    <mergeCell ref="B837:J837"/>
    <mergeCell ref="K837:L837"/>
    <mergeCell ref="A818:M818"/>
    <mergeCell ref="A820:A826"/>
    <mergeCell ref="B820:I820"/>
    <mergeCell ref="J820:M821"/>
    <mergeCell ref="B821:I821"/>
    <mergeCell ref="B822:I822"/>
    <mergeCell ref="J822:J823"/>
    <mergeCell ref="K822:M823"/>
    <mergeCell ref="B823:I823"/>
    <mergeCell ref="B824:I825"/>
    <mergeCell ref="J824:J826"/>
    <mergeCell ref="K824:K826"/>
    <mergeCell ref="L824:L826"/>
    <mergeCell ref="M824:M826"/>
    <mergeCell ref="B826:I826"/>
    <mergeCell ref="A842:E842"/>
    <mergeCell ref="F842:G842"/>
    <mergeCell ref="H842:I842"/>
    <mergeCell ref="K842:L842"/>
    <mergeCell ref="K843:L843"/>
    <mergeCell ref="A838:M840"/>
    <mergeCell ref="A841:E841"/>
    <mergeCell ref="F841:G841"/>
    <mergeCell ref="H841:I841"/>
    <mergeCell ref="K841:L841"/>
    <mergeCell ref="A814:C814"/>
    <mergeCell ref="K786:L786"/>
    <mergeCell ref="K787:L787"/>
    <mergeCell ref="A788:L788"/>
    <mergeCell ref="A790:L790"/>
    <mergeCell ref="A800:M800"/>
    <mergeCell ref="K774:L774"/>
    <mergeCell ref="K775:L775"/>
    <mergeCell ref="A767:G767"/>
    <mergeCell ref="K767:L767"/>
    <mergeCell ref="A768:G768"/>
    <mergeCell ref="K768:L768"/>
    <mergeCell ref="A769:L769"/>
    <mergeCell ref="A770:M772"/>
    <mergeCell ref="A773:G773"/>
    <mergeCell ref="K773:L773"/>
    <mergeCell ref="A761:H761"/>
    <mergeCell ref="K761:L761"/>
    <mergeCell ref="A762:L762"/>
    <mergeCell ref="A763:M765"/>
    <mergeCell ref="A766:G766"/>
    <mergeCell ref="K766:L766"/>
    <mergeCell ref="B736:I736"/>
    <mergeCell ref="K747:L747"/>
    <mergeCell ref="H753:I753"/>
    <mergeCell ref="A756:M758"/>
    <mergeCell ref="A759:H759"/>
    <mergeCell ref="K759:L759"/>
    <mergeCell ref="A760:H760"/>
    <mergeCell ref="K760:L760"/>
    <mergeCell ref="F754:G754"/>
    <mergeCell ref="H754:I754"/>
    <mergeCell ref="K754:L754"/>
    <mergeCell ref="A755:L755"/>
    <mergeCell ref="F752:G752"/>
    <mergeCell ref="H752:I752"/>
    <mergeCell ref="K752:L752"/>
    <mergeCell ref="K753:L753"/>
    <mergeCell ref="A748:M750"/>
    <mergeCell ref="A751:E751"/>
    <mergeCell ref="F751:G751"/>
    <mergeCell ref="H751:I751"/>
    <mergeCell ref="K751:L751"/>
    <mergeCell ref="A740:D740"/>
    <mergeCell ref="A744:M744"/>
    <mergeCell ref="B746:J746"/>
    <mergeCell ref="K746:L746"/>
    <mergeCell ref="B747:J747"/>
    <mergeCell ref="A692:M694"/>
    <mergeCell ref="A695:G695"/>
    <mergeCell ref="K695:L695"/>
    <mergeCell ref="A696:G696"/>
    <mergeCell ref="K696:L696"/>
    <mergeCell ref="A728:M728"/>
    <mergeCell ref="A730:A736"/>
    <mergeCell ref="B730:I730"/>
    <mergeCell ref="J730:M731"/>
    <mergeCell ref="B731:I731"/>
    <mergeCell ref="B732:I732"/>
    <mergeCell ref="J732:J733"/>
    <mergeCell ref="K732:M733"/>
    <mergeCell ref="B733:I733"/>
    <mergeCell ref="B734:I735"/>
    <mergeCell ref="J734:J736"/>
    <mergeCell ref="K734:K736"/>
    <mergeCell ref="L734:L736"/>
    <mergeCell ref="M734:M736"/>
    <mergeCell ref="K687:L687"/>
    <mergeCell ref="A688:G688"/>
    <mergeCell ref="K688:L688"/>
    <mergeCell ref="A689:L689"/>
    <mergeCell ref="A691:L691"/>
    <mergeCell ref="A712:M712"/>
    <mergeCell ref="A715:M716"/>
    <mergeCell ref="A717:M718"/>
    <mergeCell ref="I724:M725"/>
    <mergeCell ref="A725:C725"/>
    <mergeCell ref="K697:L697"/>
    <mergeCell ref="K698:L698"/>
    <mergeCell ref="A699:L699"/>
    <mergeCell ref="A701:L701"/>
    <mergeCell ref="A711:M711"/>
    <mergeCell ref="A684:G684"/>
    <mergeCell ref="K684:L684"/>
    <mergeCell ref="K685:L685"/>
    <mergeCell ref="K686:L686"/>
    <mergeCell ref="K678:L678"/>
    <mergeCell ref="K679:L679"/>
    <mergeCell ref="A680:L680"/>
    <mergeCell ref="A672:H672"/>
    <mergeCell ref="K672:L672"/>
    <mergeCell ref="A673:L673"/>
    <mergeCell ref="A674:M676"/>
    <mergeCell ref="A677:G677"/>
    <mergeCell ref="K677:L677"/>
    <mergeCell ref="A648:D648"/>
    <mergeCell ref="A652:M652"/>
    <mergeCell ref="B654:J654"/>
    <mergeCell ref="K654:L654"/>
    <mergeCell ref="B655:J655"/>
    <mergeCell ref="K655:L655"/>
    <mergeCell ref="B642:I643"/>
    <mergeCell ref="J642:J644"/>
    <mergeCell ref="A681:M683"/>
    <mergeCell ref="A664:M666"/>
    <mergeCell ref="A667:H667"/>
    <mergeCell ref="K667:L667"/>
    <mergeCell ref="A668:H668"/>
    <mergeCell ref="K668:L668"/>
    <mergeCell ref="K669:L669"/>
    <mergeCell ref="K670:L670"/>
    <mergeCell ref="K671:L671"/>
    <mergeCell ref="A669:H669"/>
    <mergeCell ref="A670:H670"/>
    <mergeCell ref="A671:H671"/>
    <mergeCell ref="A663:L663"/>
    <mergeCell ref="A660:E660"/>
    <mergeCell ref="F660:G660"/>
    <mergeCell ref="H660:I660"/>
    <mergeCell ref="K660:L660"/>
    <mergeCell ref="K661:L661"/>
    <mergeCell ref="A656:M658"/>
    <mergeCell ref="A659:E659"/>
    <mergeCell ref="F659:G659"/>
    <mergeCell ref="H659:I659"/>
    <mergeCell ref="K659:L659"/>
    <mergeCell ref="A662:E662"/>
    <mergeCell ref="F662:G662"/>
    <mergeCell ref="H662:I662"/>
    <mergeCell ref="K662:L662"/>
    <mergeCell ref="K642:K644"/>
    <mergeCell ref="L642:L644"/>
    <mergeCell ref="M642:M644"/>
    <mergeCell ref="B644:I644"/>
    <mergeCell ref="K595:L595"/>
    <mergeCell ref="A596:G596"/>
    <mergeCell ref="K596:L596"/>
    <mergeCell ref="A597:L597"/>
    <mergeCell ref="A599:L599"/>
    <mergeCell ref="A619:M619"/>
    <mergeCell ref="A620:M620"/>
    <mergeCell ref="A623:M624"/>
    <mergeCell ref="A625:M626"/>
    <mergeCell ref="I632:M633"/>
    <mergeCell ref="A633:C633"/>
    <mergeCell ref="A636:M636"/>
    <mergeCell ref="A638:A644"/>
    <mergeCell ref="B638:I638"/>
    <mergeCell ref="J638:M639"/>
    <mergeCell ref="B639:I639"/>
    <mergeCell ref="B640:I640"/>
    <mergeCell ref="J640:J641"/>
    <mergeCell ref="K640:M641"/>
    <mergeCell ref="B641:I641"/>
    <mergeCell ref="A589:M591"/>
    <mergeCell ref="A592:G592"/>
    <mergeCell ref="K592:L592"/>
    <mergeCell ref="K593:L593"/>
    <mergeCell ref="K594:L594"/>
    <mergeCell ref="K605:L605"/>
    <mergeCell ref="K606:L606"/>
    <mergeCell ref="A607:L607"/>
    <mergeCell ref="A609:L609"/>
    <mergeCell ref="A600:M602"/>
    <mergeCell ref="A603:G603"/>
    <mergeCell ref="K603:L603"/>
    <mergeCell ref="A604:G604"/>
    <mergeCell ref="K604:L604"/>
    <mergeCell ref="A575:M577"/>
    <mergeCell ref="A578:H578"/>
    <mergeCell ref="K578:L578"/>
    <mergeCell ref="A579:H579"/>
    <mergeCell ref="K579:L579"/>
    <mergeCell ref="A573:E573"/>
    <mergeCell ref="F573:G573"/>
    <mergeCell ref="H573:I573"/>
    <mergeCell ref="K573:L573"/>
    <mergeCell ref="A574:L574"/>
    <mergeCell ref="A586:G586"/>
    <mergeCell ref="K586:L586"/>
    <mergeCell ref="A587:G587"/>
    <mergeCell ref="K587:L587"/>
    <mergeCell ref="A588:L588"/>
    <mergeCell ref="A580:H580"/>
    <mergeCell ref="K580:L580"/>
    <mergeCell ref="A581:L581"/>
    <mergeCell ref="A582:M584"/>
    <mergeCell ref="A585:G585"/>
    <mergeCell ref="K585:L585"/>
    <mergeCell ref="K572:L572"/>
    <mergeCell ref="A567:M569"/>
    <mergeCell ref="A570:E570"/>
    <mergeCell ref="F570:G570"/>
    <mergeCell ref="H570:I570"/>
    <mergeCell ref="K570:L570"/>
    <mergeCell ref="A559:D559"/>
    <mergeCell ref="A563:M563"/>
    <mergeCell ref="B565:J565"/>
    <mergeCell ref="K565:L565"/>
    <mergeCell ref="B566:J566"/>
    <mergeCell ref="K566:L566"/>
    <mergeCell ref="K508:L508"/>
    <mergeCell ref="A509:G509"/>
    <mergeCell ref="K509:L509"/>
    <mergeCell ref="A510:L510"/>
    <mergeCell ref="A512:L512"/>
    <mergeCell ref="A571:E571"/>
    <mergeCell ref="F571:G571"/>
    <mergeCell ref="H571:I571"/>
    <mergeCell ref="K571:L571"/>
    <mergeCell ref="A547:M547"/>
    <mergeCell ref="A549:A555"/>
    <mergeCell ref="B549:I549"/>
    <mergeCell ref="J549:M550"/>
    <mergeCell ref="B550:I550"/>
    <mergeCell ref="B551:I551"/>
    <mergeCell ref="J551:J552"/>
    <mergeCell ref="K551:M552"/>
    <mergeCell ref="B552:I552"/>
    <mergeCell ref="B553:I554"/>
    <mergeCell ref="J553:J555"/>
    <mergeCell ref="K553:K555"/>
    <mergeCell ref="L553:L555"/>
    <mergeCell ref="M553:M555"/>
    <mergeCell ref="B555:I555"/>
    <mergeCell ref="A533:M533"/>
    <mergeCell ref="A536:M537"/>
    <mergeCell ref="A538:M539"/>
    <mergeCell ref="K518:L518"/>
    <mergeCell ref="K519:L519"/>
    <mergeCell ref="A520:L520"/>
    <mergeCell ref="A522:L522"/>
    <mergeCell ref="A532:M532"/>
    <mergeCell ref="A513:M515"/>
    <mergeCell ref="A516:G516"/>
    <mergeCell ref="K516:L516"/>
    <mergeCell ref="A517:G517"/>
    <mergeCell ref="K517:L517"/>
    <mergeCell ref="K506:L506"/>
    <mergeCell ref="K507:L507"/>
    <mergeCell ref="A499:G499"/>
    <mergeCell ref="K499:L499"/>
    <mergeCell ref="A500:G500"/>
    <mergeCell ref="K500:L500"/>
    <mergeCell ref="A501:L501"/>
    <mergeCell ref="A488:H488"/>
    <mergeCell ref="K493:L493"/>
    <mergeCell ref="A494:L494"/>
    <mergeCell ref="A495:M497"/>
    <mergeCell ref="A498:G498"/>
    <mergeCell ref="K498:L498"/>
    <mergeCell ref="A489:H489"/>
    <mergeCell ref="A490:H490"/>
    <mergeCell ref="A491:H491"/>
    <mergeCell ref="K488:L488"/>
    <mergeCell ref="K489:L489"/>
    <mergeCell ref="K490:L490"/>
    <mergeCell ref="K491:L491"/>
    <mergeCell ref="A464:D464"/>
    <mergeCell ref="A468:M468"/>
    <mergeCell ref="B470:J470"/>
    <mergeCell ref="K470:L470"/>
    <mergeCell ref="B471:J471"/>
    <mergeCell ref="K471:L471"/>
    <mergeCell ref="A502:M504"/>
    <mergeCell ref="A505:G505"/>
    <mergeCell ref="K505:L505"/>
    <mergeCell ref="A480:M482"/>
    <mergeCell ref="A483:H483"/>
    <mergeCell ref="K483:L483"/>
    <mergeCell ref="A484:H484"/>
    <mergeCell ref="K484:L484"/>
    <mergeCell ref="A486:H486"/>
    <mergeCell ref="A485:H485"/>
    <mergeCell ref="A487:H487"/>
    <mergeCell ref="K485:L485"/>
    <mergeCell ref="K486:L486"/>
    <mergeCell ref="K487:L487"/>
    <mergeCell ref="A479:L479"/>
    <mergeCell ref="A476:E476"/>
    <mergeCell ref="F476:G476"/>
    <mergeCell ref="H476:I476"/>
    <mergeCell ref="K476:L476"/>
    <mergeCell ref="K477:L477"/>
    <mergeCell ref="A472:M474"/>
    <mergeCell ref="A475:E475"/>
    <mergeCell ref="F475:G475"/>
    <mergeCell ref="H475:I475"/>
    <mergeCell ref="K475:L475"/>
    <mergeCell ref="A478:E478"/>
    <mergeCell ref="F478:G478"/>
    <mergeCell ref="H478:I478"/>
    <mergeCell ref="K478:L478"/>
    <mergeCell ref="A477:E477"/>
    <mergeCell ref="H477:I477"/>
    <mergeCell ref="B458:I459"/>
    <mergeCell ref="J458:J460"/>
    <mergeCell ref="K458:K460"/>
    <mergeCell ref="L458:L460"/>
    <mergeCell ref="M458:M460"/>
    <mergeCell ref="B460:I460"/>
    <mergeCell ref="A452:M452"/>
    <mergeCell ref="A454:A460"/>
    <mergeCell ref="B454:I454"/>
    <mergeCell ref="J454:M455"/>
    <mergeCell ref="B455:I455"/>
    <mergeCell ref="B456:I456"/>
    <mergeCell ref="J456:J457"/>
    <mergeCell ref="K456:M457"/>
    <mergeCell ref="B457:I457"/>
    <mergeCell ref="A415:M417"/>
    <mergeCell ref="A418:G418"/>
    <mergeCell ref="K418:L418"/>
    <mergeCell ref="A419:G419"/>
    <mergeCell ref="K419:L419"/>
    <mergeCell ref="K410:L410"/>
    <mergeCell ref="A411:G411"/>
    <mergeCell ref="K411:L411"/>
    <mergeCell ref="A412:L412"/>
    <mergeCell ref="A414:L414"/>
    <mergeCell ref="A435:M435"/>
    <mergeCell ref="A438:M439"/>
    <mergeCell ref="A440:M441"/>
    <mergeCell ref="I447:M448"/>
    <mergeCell ref="A448:C448"/>
    <mergeCell ref="K420:L420"/>
    <mergeCell ref="K421:L421"/>
    <mergeCell ref="A422:L422"/>
    <mergeCell ref="A424:L424"/>
    <mergeCell ref="A434:M434"/>
    <mergeCell ref="A395:H395"/>
    <mergeCell ref="K395:L395"/>
    <mergeCell ref="A396:L396"/>
    <mergeCell ref="A397:M399"/>
    <mergeCell ref="A400:G400"/>
    <mergeCell ref="K400:L400"/>
    <mergeCell ref="A390:M392"/>
    <mergeCell ref="A393:H393"/>
    <mergeCell ref="K393:L393"/>
    <mergeCell ref="A394:H394"/>
    <mergeCell ref="K394:L394"/>
    <mergeCell ref="A404:M406"/>
    <mergeCell ref="A407:G407"/>
    <mergeCell ref="K407:L407"/>
    <mergeCell ref="K408:L408"/>
    <mergeCell ref="K409:L409"/>
    <mergeCell ref="A401:G401"/>
    <mergeCell ref="K401:L401"/>
    <mergeCell ref="A402:G402"/>
    <mergeCell ref="K402:L402"/>
    <mergeCell ref="A403:L403"/>
    <mergeCell ref="A408:G408"/>
    <mergeCell ref="A389:L389"/>
    <mergeCell ref="A386:E386"/>
    <mergeCell ref="F386:G386"/>
    <mergeCell ref="H386:I386"/>
    <mergeCell ref="K386:L386"/>
    <mergeCell ref="K387:L387"/>
    <mergeCell ref="A382:M384"/>
    <mergeCell ref="A385:E385"/>
    <mergeCell ref="F385:G385"/>
    <mergeCell ref="H385:I385"/>
    <mergeCell ref="K385:L385"/>
    <mergeCell ref="A388:E388"/>
    <mergeCell ref="F388:G388"/>
    <mergeCell ref="H388:I388"/>
    <mergeCell ref="K388:L388"/>
    <mergeCell ref="A374:D374"/>
    <mergeCell ref="A378:M378"/>
    <mergeCell ref="B380:J380"/>
    <mergeCell ref="K380:L380"/>
    <mergeCell ref="B381:J381"/>
    <mergeCell ref="K381:L381"/>
    <mergeCell ref="A284:D284"/>
    <mergeCell ref="A288:M288"/>
    <mergeCell ref="B290:J290"/>
    <mergeCell ref="K290:L290"/>
    <mergeCell ref="B291:J291"/>
    <mergeCell ref="K291:L291"/>
    <mergeCell ref="A296:E296"/>
    <mergeCell ref="F296:G296"/>
    <mergeCell ref="H296:I296"/>
    <mergeCell ref="K296:L296"/>
    <mergeCell ref="K297:L297"/>
    <mergeCell ref="A292:M294"/>
    <mergeCell ref="A295:E295"/>
    <mergeCell ref="F295:G295"/>
    <mergeCell ref="H295:I295"/>
    <mergeCell ref="K295:L295"/>
    <mergeCell ref="H297:I297"/>
    <mergeCell ref="A344:M344"/>
    <mergeCell ref="A272:M272"/>
    <mergeCell ref="A274:A280"/>
    <mergeCell ref="B274:I274"/>
    <mergeCell ref="J274:M275"/>
    <mergeCell ref="B275:I275"/>
    <mergeCell ref="B276:I276"/>
    <mergeCell ref="J276:J277"/>
    <mergeCell ref="K276:M277"/>
    <mergeCell ref="B277:I277"/>
    <mergeCell ref="B278:I279"/>
    <mergeCell ref="J278:J280"/>
    <mergeCell ref="K278:K280"/>
    <mergeCell ref="L278:L280"/>
    <mergeCell ref="M278:M280"/>
    <mergeCell ref="B280:I280"/>
    <mergeCell ref="A236:M238"/>
    <mergeCell ref="A239:G239"/>
    <mergeCell ref="K239:L239"/>
    <mergeCell ref="A240:G240"/>
    <mergeCell ref="K240:L240"/>
    <mergeCell ref="K231:L231"/>
    <mergeCell ref="A232:G232"/>
    <mergeCell ref="K232:L232"/>
    <mergeCell ref="A233:L233"/>
    <mergeCell ref="A235:L235"/>
    <mergeCell ref="A256:M256"/>
    <mergeCell ref="A259:M260"/>
    <mergeCell ref="A261:M262"/>
    <mergeCell ref="I268:M269"/>
    <mergeCell ref="A269:C269"/>
    <mergeCell ref="K241:L241"/>
    <mergeCell ref="K242:L242"/>
    <mergeCell ref="A243:L243"/>
    <mergeCell ref="A245:L245"/>
    <mergeCell ref="A255:M255"/>
    <mergeCell ref="A228:G228"/>
    <mergeCell ref="K228:L228"/>
    <mergeCell ref="K229:L229"/>
    <mergeCell ref="K230:L230"/>
    <mergeCell ref="A222:G222"/>
    <mergeCell ref="K222:L222"/>
    <mergeCell ref="A223:G223"/>
    <mergeCell ref="K223:L223"/>
    <mergeCell ref="A224:L224"/>
    <mergeCell ref="A229:G229"/>
    <mergeCell ref="A195:D195"/>
    <mergeCell ref="A199:M199"/>
    <mergeCell ref="B201:J201"/>
    <mergeCell ref="K201:L201"/>
    <mergeCell ref="B202:J202"/>
    <mergeCell ref="K202:L202"/>
    <mergeCell ref="B189:I190"/>
    <mergeCell ref="J189:J191"/>
    <mergeCell ref="A225:M227"/>
    <mergeCell ref="A216:H216"/>
    <mergeCell ref="K216:L216"/>
    <mergeCell ref="A217:L217"/>
    <mergeCell ref="A218:M220"/>
    <mergeCell ref="A221:G221"/>
    <mergeCell ref="K221:L221"/>
    <mergeCell ref="A211:M213"/>
    <mergeCell ref="A214:H214"/>
    <mergeCell ref="K214:L214"/>
    <mergeCell ref="A215:H215"/>
    <mergeCell ref="K215:L215"/>
    <mergeCell ref="A210:L210"/>
    <mergeCell ref="A207:E207"/>
    <mergeCell ref="F207:G207"/>
    <mergeCell ref="H207:I207"/>
    <mergeCell ref="K207:L207"/>
    <mergeCell ref="K208:L208"/>
    <mergeCell ref="A203:M205"/>
    <mergeCell ref="A206:E206"/>
    <mergeCell ref="F206:G206"/>
    <mergeCell ref="H206:I206"/>
    <mergeCell ref="K206:L206"/>
    <mergeCell ref="A209:E209"/>
    <mergeCell ref="F209:G209"/>
    <mergeCell ref="H209:I209"/>
    <mergeCell ref="K209:L209"/>
    <mergeCell ref="K189:K191"/>
    <mergeCell ref="L189:L191"/>
    <mergeCell ref="M189:M191"/>
    <mergeCell ref="B191:I191"/>
    <mergeCell ref="K142:L142"/>
    <mergeCell ref="A143:G143"/>
    <mergeCell ref="K143:L143"/>
    <mergeCell ref="A144:L144"/>
    <mergeCell ref="A146:L146"/>
    <mergeCell ref="A166:M166"/>
    <mergeCell ref="A167:M167"/>
    <mergeCell ref="A170:M171"/>
    <mergeCell ref="A172:M173"/>
    <mergeCell ref="I179:M180"/>
    <mergeCell ref="A180:C180"/>
    <mergeCell ref="A183:M183"/>
    <mergeCell ref="A185:A191"/>
    <mergeCell ref="B185:I185"/>
    <mergeCell ref="J185:M186"/>
    <mergeCell ref="B186:I186"/>
    <mergeCell ref="B187:I187"/>
    <mergeCell ref="J187:J188"/>
    <mergeCell ref="K187:M188"/>
    <mergeCell ref="B188:I188"/>
    <mergeCell ref="A136:M138"/>
    <mergeCell ref="A139:G139"/>
    <mergeCell ref="K139:L139"/>
    <mergeCell ref="K140:L140"/>
    <mergeCell ref="K141:L141"/>
    <mergeCell ref="K152:L152"/>
    <mergeCell ref="K153:L153"/>
    <mergeCell ref="A154:L154"/>
    <mergeCell ref="A156:L156"/>
    <mergeCell ref="A147:M149"/>
    <mergeCell ref="A150:G150"/>
    <mergeCell ref="K150:L150"/>
    <mergeCell ref="A151:G151"/>
    <mergeCell ref="K151:L151"/>
    <mergeCell ref="A134:G134"/>
    <mergeCell ref="K134:L134"/>
    <mergeCell ref="A135:L135"/>
    <mergeCell ref="A127:H127"/>
    <mergeCell ref="K127:L127"/>
    <mergeCell ref="A128:L128"/>
    <mergeCell ref="A129:M131"/>
    <mergeCell ref="A132:G132"/>
    <mergeCell ref="K132:L132"/>
    <mergeCell ref="A104:D104"/>
    <mergeCell ref="A108:M108"/>
    <mergeCell ref="B110:J110"/>
    <mergeCell ref="K110:L110"/>
    <mergeCell ref="B111:J111"/>
    <mergeCell ref="K111:L111"/>
    <mergeCell ref="A117:E117"/>
    <mergeCell ref="A133:G133"/>
    <mergeCell ref="K133:L133"/>
    <mergeCell ref="A120:M122"/>
    <mergeCell ref="A123:H123"/>
    <mergeCell ref="K123:L123"/>
    <mergeCell ref="A124:H124"/>
    <mergeCell ref="K124:L124"/>
    <mergeCell ref="A118:E118"/>
    <mergeCell ref="F118:G118"/>
    <mergeCell ref="H118:I118"/>
    <mergeCell ref="K118:L118"/>
    <mergeCell ref="A119:L119"/>
    <mergeCell ref="A125:H125"/>
    <mergeCell ref="K125:L125"/>
    <mergeCell ref="A126:H126"/>
    <mergeCell ref="K126:L126"/>
    <mergeCell ref="A116:E116"/>
    <mergeCell ref="F116:G116"/>
    <mergeCell ref="H116:I116"/>
    <mergeCell ref="K116:L116"/>
    <mergeCell ref="K117:L117"/>
    <mergeCell ref="A112:M114"/>
    <mergeCell ref="A115:E115"/>
    <mergeCell ref="F115:G115"/>
    <mergeCell ref="H115:I115"/>
    <mergeCell ref="K115:L115"/>
    <mergeCell ref="A3:M3"/>
    <mergeCell ref="K9:K11"/>
    <mergeCell ref="L9:L11"/>
    <mergeCell ref="B11:I11"/>
    <mergeCell ref="B9:I10"/>
    <mergeCell ref="A37:L37"/>
    <mergeCell ref="K34:L34"/>
    <mergeCell ref="K21:L21"/>
    <mergeCell ref="A19:M19"/>
    <mergeCell ref="A27:E27"/>
    <mergeCell ref="F27:G27"/>
    <mergeCell ref="H27:I27"/>
    <mergeCell ref="A36:H36"/>
    <mergeCell ref="K36:L36"/>
    <mergeCell ref="A35:H35"/>
    <mergeCell ref="K27:L27"/>
    <mergeCell ref="K28:L28"/>
    <mergeCell ref="H28:I28"/>
    <mergeCell ref="A5:A11"/>
    <mergeCell ref="B5:I5"/>
    <mergeCell ref="B6:I6"/>
    <mergeCell ref="B7:I7"/>
    <mergeCell ref="J7:J8"/>
    <mergeCell ref="B21:J21"/>
    <mergeCell ref="A92:M92"/>
    <mergeCell ref="A94:A100"/>
    <mergeCell ref="B94:I94"/>
    <mergeCell ref="J94:M95"/>
    <mergeCell ref="B95:I95"/>
    <mergeCell ref="B96:I96"/>
    <mergeCell ref="J96:J97"/>
    <mergeCell ref="K96:M97"/>
    <mergeCell ref="B97:I97"/>
    <mergeCell ref="B98:I99"/>
    <mergeCell ref="J98:J100"/>
    <mergeCell ref="K98:K100"/>
    <mergeCell ref="L98:L100"/>
    <mergeCell ref="M98:M100"/>
    <mergeCell ref="B100:I100"/>
    <mergeCell ref="A31:M33"/>
    <mergeCell ref="M9:M11"/>
    <mergeCell ref="J5:M6"/>
    <mergeCell ref="K7:M8"/>
    <mergeCell ref="B8:I8"/>
    <mergeCell ref="J9:J11"/>
    <mergeCell ref="H26:I26"/>
    <mergeCell ref="K26:L26"/>
    <mergeCell ref="B22:J22"/>
    <mergeCell ref="A23:M25"/>
    <mergeCell ref="A29:E29"/>
    <mergeCell ref="F29:G29"/>
    <mergeCell ref="H29:I29"/>
    <mergeCell ref="A30:L30"/>
    <mergeCell ref="A28:E28"/>
    <mergeCell ref="K29:L29"/>
    <mergeCell ref="I88:M89"/>
    <mergeCell ref="A89:C89"/>
    <mergeCell ref="A15:D15"/>
    <mergeCell ref="A79:M80"/>
    <mergeCell ref="A75:M75"/>
    <mergeCell ref="A76:M76"/>
    <mergeCell ref="A60:G60"/>
    <mergeCell ref="K60:L60"/>
    <mergeCell ref="K61:L61"/>
    <mergeCell ref="K62:L62"/>
    <mergeCell ref="A63:L63"/>
    <mergeCell ref="A65:L65"/>
    <mergeCell ref="A81:M82"/>
    <mergeCell ref="A52:G52"/>
    <mergeCell ref="K52:L52"/>
    <mergeCell ref="A53:L53"/>
    <mergeCell ref="K35:L35"/>
    <mergeCell ref="K22:L22"/>
    <mergeCell ref="A26:E26"/>
    <mergeCell ref="F26:G26"/>
    <mergeCell ref="A38:M40"/>
    <mergeCell ref="A45:M47"/>
    <mergeCell ref="A56:M58"/>
    <mergeCell ref="A34:H34"/>
    <mergeCell ref="A59:G59"/>
    <mergeCell ref="K59:L59"/>
    <mergeCell ref="K51:L51"/>
    <mergeCell ref="A41:G41"/>
    <mergeCell ref="K41:L41"/>
    <mergeCell ref="A42:G42"/>
    <mergeCell ref="K42:L42"/>
    <mergeCell ref="A43:G43"/>
    <mergeCell ref="K43:L43"/>
    <mergeCell ref="A44:L44"/>
    <mergeCell ref="A48:G48"/>
    <mergeCell ref="K48:L48"/>
    <mergeCell ref="K49:L49"/>
    <mergeCell ref="K50:L50"/>
    <mergeCell ref="A55:L55"/>
    <mergeCell ref="A49:G49"/>
    <mergeCell ref="A50:G50"/>
    <mergeCell ref="A51:G51"/>
    <mergeCell ref="O300:P300"/>
    <mergeCell ref="O305:Q305"/>
    <mergeCell ref="R305:S305"/>
    <mergeCell ref="O306:T306"/>
    <mergeCell ref="O307:P307"/>
    <mergeCell ref="O312:Q312"/>
    <mergeCell ref="R312:S312"/>
    <mergeCell ref="A311:G311"/>
    <mergeCell ref="K311:L311"/>
    <mergeCell ref="A312:G312"/>
    <mergeCell ref="K312:L312"/>
    <mergeCell ref="A305:H305"/>
    <mergeCell ref="K305:L305"/>
    <mergeCell ref="A306:L306"/>
    <mergeCell ref="A307:M309"/>
    <mergeCell ref="A310:G310"/>
    <mergeCell ref="K310:L310"/>
    <mergeCell ref="A300:M302"/>
    <mergeCell ref="A303:H303"/>
    <mergeCell ref="K303:L303"/>
    <mergeCell ref="A304:H304"/>
    <mergeCell ref="K304:L304"/>
    <mergeCell ref="A362:M362"/>
    <mergeCell ref="A364:A370"/>
    <mergeCell ref="B364:I364"/>
    <mergeCell ref="J364:M365"/>
    <mergeCell ref="B365:I365"/>
    <mergeCell ref="B366:I366"/>
    <mergeCell ref="J366:J367"/>
    <mergeCell ref="K366:M367"/>
    <mergeCell ref="B367:I367"/>
    <mergeCell ref="B368:I369"/>
    <mergeCell ref="J368:J370"/>
    <mergeCell ref="K368:K370"/>
    <mergeCell ref="L368:L370"/>
    <mergeCell ref="M368:M370"/>
    <mergeCell ref="B370:I370"/>
    <mergeCell ref="A345:M345"/>
    <mergeCell ref="A348:M349"/>
    <mergeCell ref="A350:M351"/>
    <mergeCell ref="I357:M358"/>
    <mergeCell ref="A358:C358"/>
    <mergeCell ref="A298:E298"/>
    <mergeCell ref="F298:G298"/>
    <mergeCell ref="H298:I298"/>
    <mergeCell ref="K298:L298"/>
    <mergeCell ref="A299:L299"/>
    <mergeCell ref="K330:L330"/>
    <mergeCell ref="K331:L331"/>
    <mergeCell ref="A332:L332"/>
    <mergeCell ref="A334:L334"/>
    <mergeCell ref="A325:M327"/>
    <mergeCell ref="A328:G328"/>
    <mergeCell ref="K328:L328"/>
    <mergeCell ref="A329:G329"/>
    <mergeCell ref="K321:L321"/>
    <mergeCell ref="A322:L322"/>
    <mergeCell ref="A324:L324"/>
    <mergeCell ref="A314:M316"/>
    <mergeCell ref="A317:G317"/>
    <mergeCell ref="K317:L317"/>
    <mergeCell ref="R322:S322"/>
    <mergeCell ref="K329:L329"/>
    <mergeCell ref="K320:L320"/>
    <mergeCell ref="K318:L318"/>
    <mergeCell ref="K319:L319"/>
    <mergeCell ref="A318:G318"/>
    <mergeCell ref="A313:L313"/>
    <mergeCell ref="A321:G321"/>
    <mergeCell ref="O314:P314"/>
    <mergeCell ref="O316:Q316"/>
    <mergeCell ref="R316:S316"/>
    <mergeCell ref="O318:P318"/>
    <mergeCell ref="O320:Q320"/>
    <mergeCell ref="R320:S320"/>
  </mergeCells>
  <printOptions horizontalCentered="1" verticalCentered="1"/>
  <pageMargins left="0.11811023622047245" right="0.11811023622047245" top="0.15748031496062992" bottom="0.15748031496062992" header="0" footer="0"/>
  <pageSetup scale="55" orientation="portrait" r:id="rId1"/>
  <headerFooter alignWithMargins="0"/>
  <rowBreaks count="10" manualBreakCount="10">
    <brk id="89" max="12" man="1"/>
    <brk id="180" max="12" man="1"/>
    <brk id="269" max="12" man="1"/>
    <brk id="358" max="12" man="1"/>
    <brk id="448" max="12" man="1"/>
    <brk id="543" max="12" man="1"/>
    <brk id="633" max="12" man="1"/>
    <brk id="725" max="12" man="1"/>
    <brk id="814" max="12" man="1"/>
    <brk id="904" max="1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868"/>
  <sheetViews>
    <sheetView view="pageBreakPreview" topLeftCell="A482" zoomScale="82" zoomScaleNormal="80" zoomScaleSheetLayoutView="82" workbookViewId="0">
      <selection activeCell="P513" sqref="P513"/>
    </sheetView>
  </sheetViews>
  <sheetFormatPr baseColWidth="10" defaultColWidth="11.44140625" defaultRowHeight="13.2"/>
  <cols>
    <col min="1" max="1" width="22" style="196" customWidth="1"/>
    <col min="2" max="9" width="11.44140625" style="196"/>
    <col min="10" max="10" width="18.88671875" style="196" customWidth="1"/>
    <col min="11" max="12" width="11.44140625" style="196"/>
    <col min="13" max="13" width="14.109375" style="196" bestFit="1" customWidth="1"/>
    <col min="14" max="25" width="11.44140625" style="196"/>
    <col min="26" max="26" width="11.44140625" style="196" customWidth="1"/>
    <col min="27" max="16384" width="11.44140625" style="196"/>
  </cols>
  <sheetData>
    <row r="1" spans="1:13" ht="42" customHeight="1">
      <c r="A1" s="777" t="s">
        <v>308</v>
      </c>
      <c r="B1" s="778"/>
      <c r="C1" s="778"/>
      <c r="D1" s="778"/>
      <c r="E1" s="219"/>
      <c r="F1" s="219"/>
      <c r="G1" s="219"/>
      <c r="H1" s="219"/>
      <c r="I1" s="219"/>
      <c r="J1" s="219"/>
      <c r="K1" s="219"/>
      <c r="L1" s="219"/>
      <c r="M1" s="220"/>
    </row>
    <row r="2" spans="1:13" ht="28.5" customHeight="1">
      <c r="A2" s="366" t="s">
        <v>0</v>
      </c>
      <c r="B2" s="367" t="s">
        <v>1</v>
      </c>
      <c r="C2" s="1" t="s">
        <v>2</v>
      </c>
      <c r="D2" s="367">
        <v>2</v>
      </c>
      <c r="M2" s="222"/>
    </row>
    <row r="3" spans="1:13" ht="15">
      <c r="A3" s="792" t="s">
        <v>28</v>
      </c>
      <c r="B3" s="725"/>
      <c r="C3" s="725"/>
      <c r="D3" s="725"/>
      <c r="E3" s="725"/>
      <c r="F3" s="725"/>
      <c r="G3" s="725"/>
      <c r="H3" s="725"/>
      <c r="I3" s="725"/>
      <c r="J3" s="725"/>
      <c r="K3" s="725"/>
      <c r="L3" s="725"/>
      <c r="M3" s="793"/>
    </row>
    <row r="4" spans="1:13" ht="13.8" thickBot="1">
      <c r="A4" s="221"/>
      <c r="M4" s="222"/>
    </row>
    <row r="5" spans="1:13">
      <c r="A5" s="658"/>
      <c r="B5" s="660"/>
      <c r="C5" s="661"/>
      <c r="D5" s="661"/>
      <c r="E5" s="661"/>
      <c r="F5" s="661"/>
      <c r="G5" s="661"/>
      <c r="H5" s="661"/>
      <c r="I5" s="662"/>
      <c r="J5" s="663"/>
      <c r="K5" s="664"/>
      <c r="L5" s="664"/>
      <c r="M5" s="665"/>
    </row>
    <row r="6" spans="1:13">
      <c r="A6" s="659"/>
      <c r="B6" s="669" t="s">
        <v>89</v>
      </c>
      <c r="C6" s="670"/>
      <c r="D6" s="670"/>
      <c r="E6" s="670"/>
      <c r="F6" s="670"/>
      <c r="G6" s="670"/>
      <c r="H6" s="670"/>
      <c r="I6" s="671"/>
      <c r="J6" s="666"/>
      <c r="K6" s="667"/>
      <c r="L6" s="667"/>
      <c r="M6" s="668"/>
    </row>
    <row r="7" spans="1:13">
      <c r="A7" s="659"/>
      <c r="B7" s="672"/>
      <c r="C7" s="673"/>
      <c r="D7" s="673"/>
      <c r="E7" s="673"/>
      <c r="F7" s="673"/>
      <c r="G7" s="673"/>
      <c r="H7" s="673"/>
      <c r="I7" s="674"/>
      <c r="J7" s="675" t="s">
        <v>29</v>
      </c>
      <c r="K7" s="677"/>
      <c r="L7" s="791"/>
      <c r="M7" s="679"/>
    </row>
    <row r="8" spans="1:13">
      <c r="A8" s="659"/>
      <c r="B8" s="669" t="s">
        <v>30</v>
      </c>
      <c r="C8" s="670"/>
      <c r="D8" s="670"/>
      <c r="E8" s="670"/>
      <c r="F8" s="670"/>
      <c r="G8" s="670"/>
      <c r="H8" s="670"/>
      <c r="I8" s="671"/>
      <c r="J8" s="676"/>
      <c r="K8" s="680"/>
      <c r="L8" s="681"/>
      <c r="M8" s="682"/>
    </row>
    <row r="9" spans="1:13">
      <c r="A9" s="659"/>
      <c r="B9" s="683"/>
      <c r="C9" s="684"/>
      <c r="D9" s="684"/>
      <c r="E9" s="684"/>
      <c r="F9" s="684"/>
      <c r="G9" s="684"/>
      <c r="H9" s="684"/>
      <c r="I9" s="685"/>
      <c r="J9" s="675" t="s">
        <v>31</v>
      </c>
      <c r="K9" s="675">
        <v>1</v>
      </c>
      <c r="L9" s="675" t="s">
        <v>32</v>
      </c>
      <c r="M9" s="687">
        <v>1</v>
      </c>
    </row>
    <row r="10" spans="1:13">
      <c r="A10" s="659"/>
      <c r="B10" s="683"/>
      <c r="C10" s="684"/>
      <c r="D10" s="684"/>
      <c r="E10" s="684"/>
      <c r="F10" s="684"/>
      <c r="G10" s="684"/>
      <c r="H10" s="684"/>
      <c r="I10" s="685"/>
      <c r="J10" s="686"/>
      <c r="K10" s="686"/>
      <c r="L10" s="686"/>
      <c r="M10" s="688"/>
    </row>
    <row r="11" spans="1:13">
      <c r="A11" s="659"/>
      <c r="B11" s="669" t="s">
        <v>33</v>
      </c>
      <c r="C11" s="670"/>
      <c r="D11" s="670"/>
      <c r="E11" s="670"/>
      <c r="F11" s="670"/>
      <c r="G11" s="670"/>
      <c r="H11" s="670"/>
      <c r="I11" s="671"/>
      <c r="J11" s="686"/>
      <c r="K11" s="686"/>
      <c r="L11" s="686"/>
      <c r="M11" s="688"/>
    </row>
    <row r="12" spans="1:13" ht="13.8" thickBot="1">
      <c r="A12" s="198"/>
      <c r="B12" s="368"/>
      <c r="C12" s="368"/>
      <c r="D12" s="368"/>
      <c r="E12" s="368"/>
      <c r="F12" s="368"/>
      <c r="G12" s="368"/>
      <c r="H12" s="368"/>
      <c r="I12" s="368"/>
      <c r="J12" s="368"/>
      <c r="K12" s="364"/>
      <c r="L12" s="364"/>
      <c r="M12" s="201"/>
    </row>
    <row r="13" spans="1:13">
      <c r="A13" s="202"/>
      <c r="B13" s="203"/>
      <c r="C13" s="203"/>
      <c r="D13" s="203"/>
      <c r="E13" s="203"/>
      <c r="F13" s="203"/>
      <c r="G13" s="203"/>
      <c r="H13" s="203"/>
      <c r="I13" s="203"/>
      <c r="J13" s="204" t="s">
        <v>34</v>
      </c>
      <c r="K13" s="205" t="s">
        <v>35</v>
      </c>
      <c r="L13" s="205" t="s">
        <v>36</v>
      </c>
      <c r="M13" s="206" t="s">
        <v>37</v>
      </c>
    </row>
    <row r="14" spans="1:13">
      <c r="A14" s="207"/>
      <c r="B14" s="197"/>
      <c r="C14" s="197"/>
      <c r="D14" s="197"/>
      <c r="E14" s="197"/>
      <c r="F14" s="197"/>
      <c r="G14" s="197"/>
      <c r="H14" s="197"/>
      <c r="I14" s="197"/>
      <c r="J14" s="208"/>
      <c r="K14" s="209"/>
      <c r="L14" s="209">
        <v>8</v>
      </c>
      <c r="M14" s="210">
        <v>2026</v>
      </c>
    </row>
    <row r="15" spans="1:13">
      <c r="A15" s="703" t="s">
        <v>38</v>
      </c>
      <c r="B15" s="704"/>
      <c r="C15" s="704"/>
      <c r="D15" s="704"/>
      <c r="E15" s="197"/>
      <c r="F15" s="197"/>
      <c r="G15" s="197" t="s">
        <v>39</v>
      </c>
      <c r="I15" s="197"/>
      <c r="J15" s="208"/>
      <c r="M15" s="211"/>
    </row>
    <row r="16" spans="1:13" ht="13.8">
      <c r="A16" s="212"/>
      <c r="B16" s="213"/>
      <c r="C16" s="213"/>
      <c r="D16" s="213"/>
      <c r="E16" s="213"/>
      <c r="F16" s="213"/>
      <c r="G16" s="213"/>
      <c r="H16" s="213"/>
      <c r="I16" s="213"/>
      <c r="J16" s="213"/>
      <c r="K16" s="213"/>
      <c r="L16" s="213"/>
      <c r="M16" s="214"/>
    </row>
    <row r="17" spans="1:13" ht="13.8" thickBot="1">
      <c r="A17" s="215"/>
      <c r="B17" s="216"/>
      <c r="C17" s="216"/>
      <c r="D17" s="216"/>
      <c r="E17" s="216"/>
      <c r="F17" s="216"/>
      <c r="G17" s="216"/>
      <c r="H17" s="216"/>
      <c r="I17" s="216"/>
      <c r="J17" s="216"/>
      <c r="K17" s="216"/>
      <c r="L17" s="216"/>
      <c r="M17" s="217"/>
    </row>
    <row r="18" spans="1:13" ht="13.8" thickBot="1">
      <c r="A18" s="218"/>
      <c r="B18" s="219"/>
      <c r="C18" s="219"/>
      <c r="D18" s="219"/>
      <c r="E18" s="219"/>
      <c r="F18" s="219"/>
      <c r="I18" s="219"/>
      <c r="J18" s="219"/>
      <c r="K18" s="219"/>
      <c r="L18" s="219"/>
      <c r="M18" s="220"/>
    </row>
    <row r="19" spans="1:13">
      <c r="A19" s="728" t="s">
        <v>40</v>
      </c>
      <c r="B19" s="729"/>
      <c r="C19" s="729"/>
      <c r="D19" s="729"/>
      <c r="E19" s="729"/>
      <c r="F19" s="729"/>
      <c r="G19" s="729"/>
      <c r="H19" s="729"/>
      <c r="I19" s="729"/>
      <c r="J19" s="729"/>
      <c r="K19" s="729"/>
      <c r="L19" s="729"/>
      <c r="M19" s="730"/>
    </row>
    <row r="20" spans="1:13" ht="13.8" thickBot="1">
      <c r="A20" s="221"/>
      <c r="M20" s="222"/>
    </row>
    <row r="21" spans="1:13">
      <c r="A21" s="223" t="s">
        <v>41</v>
      </c>
      <c r="B21" s="734" t="s">
        <v>42</v>
      </c>
      <c r="C21" s="735"/>
      <c r="D21" s="735"/>
      <c r="E21" s="735"/>
      <c r="F21" s="735"/>
      <c r="G21" s="735"/>
      <c r="H21" s="735"/>
      <c r="I21" s="735"/>
      <c r="J21" s="736"/>
      <c r="K21" s="726" t="s">
        <v>43</v>
      </c>
      <c r="L21" s="727"/>
      <c r="M21" s="223" t="s">
        <v>12</v>
      </c>
    </row>
    <row r="22" spans="1:13" ht="13.8" thickBot="1">
      <c r="A22" s="224">
        <v>3.1</v>
      </c>
      <c r="B22" s="717" t="str">
        <f>+'PRESUPUESTO OFICIAL'!E12</f>
        <v>Demolicion andenes, sardineles y cunetas (Incluye:
Retiro)</v>
      </c>
      <c r="C22" s="718"/>
      <c r="D22" s="718"/>
      <c r="E22" s="718"/>
      <c r="F22" s="718"/>
      <c r="G22" s="718"/>
      <c r="H22" s="718"/>
      <c r="I22" s="718"/>
      <c r="J22" s="712"/>
      <c r="K22" s="711" t="str">
        <f>+'PRESUPUESTO OFICIAL'!F12</f>
        <v>M3</v>
      </c>
      <c r="L22" s="712"/>
      <c r="M22" s="225"/>
    </row>
    <row r="23" spans="1:13">
      <c r="A23" s="640" t="s">
        <v>44</v>
      </c>
      <c r="B23" s="641"/>
      <c r="C23" s="641"/>
      <c r="D23" s="641"/>
      <c r="E23" s="641"/>
      <c r="F23" s="641"/>
      <c r="G23" s="641"/>
      <c r="H23" s="641"/>
      <c r="I23" s="641"/>
      <c r="J23" s="641"/>
      <c r="K23" s="641"/>
      <c r="L23" s="641"/>
      <c r="M23" s="642"/>
    </row>
    <row r="24" spans="1:13">
      <c r="A24" s="643"/>
      <c r="B24" s="644"/>
      <c r="C24" s="644"/>
      <c r="D24" s="644"/>
      <c r="E24" s="644"/>
      <c r="F24" s="644"/>
      <c r="G24" s="644"/>
      <c r="H24" s="644"/>
      <c r="I24" s="644"/>
      <c r="J24" s="644"/>
      <c r="K24" s="644"/>
      <c r="L24" s="644"/>
      <c r="M24" s="645"/>
    </row>
    <row r="25" spans="1:13" ht="13.8" thickBot="1">
      <c r="A25" s="646"/>
      <c r="B25" s="647"/>
      <c r="C25" s="647"/>
      <c r="D25" s="647"/>
      <c r="E25" s="647"/>
      <c r="F25" s="647"/>
      <c r="G25" s="647"/>
      <c r="H25" s="647"/>
      <c r="I25" s="647"/>
      <c r="J25" s="647"/>
      <c r="K25" s="647"/>
      <c r="L25" s="647"/>
      <c r="M25" s="648"/>
    </row>
    <row r="26" spans="1:13">
      <c r="A26" s="649" t="s">
        <v>42</v>
      </c>
      <c r="B26" s="713"/>
      <c r="C26" s="713"/>
      <c r="D26" s="713"/>
      <c r="E26" s="714"/>
      <c r="F26" s="697" t="s">
        <v>45</v>
      </c>
      <c r="G26" s="713"/>
      <c r="H26" s="715" t="s">
        <v>46</v>
      </c>
      <c r="I26" s="716"/>
      <c r="J26" s="227" t="s">
        <v>47</v>
      </c>
      <c r="K26" s="697" t="s">
        <v>48</v>
      </c>
      <c r="L26" s="698"/>
      <c r="M26" s="228" t="s">
        <v>49</v>
      </c>
    </row>
    <row r="27" spans="1:13">
      <c r="A27" s="653" t="s">
        <v>103</v>
      </c>
      <c r="B27" s="654"/>
      <c r="C27" s="654"/>
      <c r="D27" s="654"/>
      <c r="E27" s="699"/>
      <c r="F27" s="731"/>
      <c r="G27" s="699"/>
      <c r="H27" s="719" t="s">
        <v>125</v>
      </c>
      <c r="I27" s="702"/>
      <c r="J27" s="232">
        <v>4108</v>
      </c>
      <c r="K27" s="732">
        <v>1.5</v>
      </c>
      <c r="L27" s="733"/>
      <c r="M27" s="411">
        <f>J27*K27</f>
        <v>6162</v>
      </c>
    </row>
    <row r="28" spans="1:13">
      <c r="A28" s="720" t="s">
        <v>104</v>
      </c>
      <c r="B28" s="721"/>
      <c r="C28" s="721"/>
      <c r="D28" s="721"/>
      <c r="E28" s="722"/>
      <c r="F28" s="236"/>
      <c r="G28" s="237"/>
      <c r="H28" s="719" t="s">
        <v>125</v>
      </c>
      <c r="I28" s="702"/>
      <c r="J28" s="232">
        <v>91950</v>
      </c>
      <c r="K28" s="732">
        <v>1.5</v>
      </c>
      <c r="L28" s="733"/>
      <c r="M28" s="411">
        <f>J28*K28</f>
        <v>137925</v>
      </c>
    </row>
    <row r="29" spans="1:13" ht="13.8" thickBot="1">
      <c r="A29" s="606" t="s">
        <v>105</v>
      </c>
      <c r="B29" s="607"/>
      <c r="C29" s="607"/>
      <c r="D29" s="607"/>
      <c r="E29" s="631"/>
      <c r="F29" s="632"/>
      <c r="G29" s="631"/>
      <c r="H29" s="719" t="s">
        <v>125</v>
      </c>
      <c r="I29" s="702"/>
      <c r="J29" s="232">
        <v>99170</v>
      </c>
      <c r="K29" s="723">
        <v>0.11360000000000001</v>
      </c>
      <c r="L29" s="724"/>
      <c r="M29" s="411">
        <f>J29*K29</f>
        <v>11265.712000000001</v>
      </c>
    </row>
    <row r="30" spans="1:13" ht="13.8" thickBot="1">
      <c r="A30" s="603" t="s">
        <v>50</v>
      </c>
      <c r="B30" s="604"/>
      <c r="C30" s="604"/>
      <c r="D30" s="604"/>
      <c r="E30" s="604"/>
      <c r="F30" s="604"/>
      <c r="G30" s="604"/>
      <c r="H30" s="604"/>
      <c r="I30" s="604"/>
      <c r="J30" s="604"/>
      <c r="K30" s="604"/>
      <c r="L30" s="605"/>
      <c r="M30" s="412">
        <f>SUM(M27:M29)</f>
        <v>155352.712</v>
      </c>
    </row>
    <row r="31" spans="1:13">
      <c r="A31" s="640" t="s">
        <v>51</v>
      </c>
      <c r="B31" s="641"/>
      <c r="C31" s="641"/>
      <c r="D31" s="641"/>
      <c r="E31" s="641"/>
      <c r="F31" s="641"/>
      <c r="G31" s="641"/>
      <c r="H31" s="641"/>
      <c r="I31" s="641"/>
      <c r="J31" s="641"/>
      <c r="K31" s="641"/>
      <c r="L31" s="641"/>
      <c r="M31" s="642"/>
    </row>
    <row r="32" spans="1:13">
      <c r="A32" s="643"/>
      <c r="B32" s="644"/>
      <c r="C32" s="644"/>
      <c r="D32" s="644"/>
      <c r="E32" s="644"/>
      <c r="F32" s="644"/>
      <c r="G32" s="644"/>
      <c r="H32" s="644"/>
      <c r="I32" s="644"/>
      <c r="J32" s="644"/>
      <c r="K32" s="644"/>
      <c r="L32" s="644"/>
      <c r="M32" s="645"/>
    </row>
    <row r="33" spans="1:13" ht="13.8" thickBot="1">
      <c r="A33" s="646"/>
      <c r="B33" s="647"/>
      <c r="C33" s="647"/>
      <c r="D33" s="647"/>
      <c r="E33" s="647"/>
      <c r="F33" s="647"/>
      <c r="G33" s="647"/>
      <c r="H33" s="647"/>
      <c r="I33" s="647"/>
      <c r="J33" s="647"/>
      <c r="K33" s="647"/>
      <c r="L33" s="647"/>
      <c r="M33" s="648"/>
    </row>
    <row r="34" spans="1:13">
      <c r="A34" s="649" t="s">
        <v>42</v>
      </c>
      <c r="B34" s="650"/>
      <c r="C34" s="650"/>
      <c r="D34" s="650"/>
      <c r="E34" s="650"/>
      <c r="F34" s="650"/>
      <c r="G34" s="650"/>
      <c r="H34" s="698"/>
      <c r="I34" s="226" t="s">
        <v>43</v>
      </c>
      <c r="J34" s="227" t="s">
        <v>12</v>
      </c>
      <c r="K34" s="697" t="s">
        <v>52</v>
      </c>
      <c r="L34" s="698"/>
      <c r="M34" s="228" t="s">
        <v>49</v>
      </c>
    </row>
    <row r="35" spans="1:13">
      <c r="A35" s="653"/>
      <c r="B35" s="654"/>
      <c r="C35" s="654"/>
      <c r="D35" s="654"/>
      <c r="E35" s="654"/>
      <c r="F35" s="654"/>
      <c r="G35" s="654"/>
      <c r="H35" s="699"/>
      <c r="I35" s="241"/>
      <c r="J35" s="242"/>
      <c r="K35" s="709"/>
      <c r="L35" s="710"/>
      <c r="M35" s="233">
        <f>J35*K35</f>
        <v>0</v>
      </c>
    </row>
    <row r="36" spans="1:13" ht="13.8" thickBot="1">
      <c r="A36" s="606"/>
      <c r="B36" s="607"/>
      <c r="C36" s="607"/>
      <c r="D36" s="607"/>
      <c r="E36" s="607"/>
      <c r="F36" s="607"/>
      <c r="G36" s="607"/>
      <c r="H36" s="631"/>
      <c r="I36" s="365"/>
      <c r="J36" s="244"/>
      <c r="K36" s="655"/>
      <c r="L36" s="656"/>
      <c r="M36" s="233">
        <f>J36*K36</f>
        <v>0</v>
      </c>
    </row>
    <row r="37" spans="1:13" ht="13.8" thickBot="1">
      <c r="A37" s="603" t="s">
        <v>50</v>
      </c>
      <c r="B37" s="604"/>
      <c r="C37" s="604"/>
      <c r="D37" s="604"/>
      <c r="E37" s="604"/>
      <c r="F37" s="604"/>
      <c r="G37" s="604"/>
      <c r="H37" s="604"/>
      <c r="I37" s="604"/>
      <c r="J37" s="604"/>
      <c r="K37" s="604"/>
      <c r="L37" s="605"/>
      <c r="M37" s="245">
        <f>SUM(M35:M36)</f>
        <v>0</v>
      </c>
    </row>
    <row r="38" spans="1:13">
      <c r="A38" s="640" t="s">
        <v>53</v>
      </c>
      <c r="B38" s="641"/>
      <c r="C38" s="641"/>
      <c r="D38" s="641"/>
      <c r="E38" s="641"/>
      <c r="F38" s="641"/>
      <c r="G38" s="641"/>
      <c r="H38" s="641"/>
      <c r="I38" s="641"/>
      <c r="J38" s="641"/>
      <c r="K38" s="641"/>
      <c r="L38" s="641"/>
      <c r="M38" s="642"/>
    </row>
    <row r="39" spans="1:13">
      <c r="A39" s="643"/>
      <c r="B39" s="644"/>
      <c r="C39" s="644"/>
      <c r="D39" s="644"/>
      <c r="E39" s="644"/>
      <c r="F39" s="644"/>
      <c r="G39" s="644"/>
      <c r="H39" s="644"/>
      <c r="I39" s="644"/>
      <c r="J39" s="644"/>
      <c r="K39" s="644"/>
      <c r="L39" s="644"/>
      <c r="M39" s="645"/>
    </row>
    <row r="40" spans="1:13" ht="13.8" thickBot="1">
      <c r="A40" s="646"/>
      <c r="B40" s="647"/>
      <c r="C40" s="647"/>
      <c r="D40" s="647"/>
      <c r="E40" s="647"/>
      <c r="F40" s="647"/>
      <c r="G40" s="647"/>
      <c r="H40" s="647"/>
      <c r="I40" s="647"/>
      <c r="J40" s="647"/>
      <c r="K40" s="647"/>
      <c r="L40" s="647"/>
      <c r="M40" s="648"/>
    </row>
    <row r="41" spans="1:13">
      <c r="A41" s="649" t="s">
        <v>54</v>
      </c>
      <c r="B41" s="650"/>
      <c r="C41" s="650"/>
      <c r="D41" s="650"/>
      <c r="E41" s="650"/>
      <c r="F41" s="650"/>
      <c r="G41" s="650"/>
      <c r="H41" s="227" t="s">
        <v>55</v>
      </c>
      <c r="I41" s="240" t="s">
        <v>56</v>
      </c>
      <c r="J41" s="246" t="s">
        <v>304</v>
      </c>
      <c r="K41" s="697" t="s">
        <v>57</v>
      </c>
      <c r="L41" s="698"/>
      <c r="M41" s="228" t="s">
        <v>49</v>
      </c>
    </row>
    <row r="42" spans="1:13">
      <c r="A42" s="653"/>
      <c r="B42" s="654"/>
      <c r="C42" s="654"/>
      <c r="D42" s="654"/>
      <c r="E42" s="654"/>
      <c r="F42" s="654"/>
      <c r="G42" s="654"/>
      <c r="H42" s="247"/>
      <c r="I42" s="248"/>
      <c r="J42" s="247"/>
      <c r="K42" s="596"/>
      <c r="L42" s="597"/>
      <c r="M42" s="233">
        <f>I42*K42</f>
        <v>0</v>
      </c>
    </row>
    <row r="43" spans="1:13" ht="13.8" thickBot="1">
      <c r="A43" s="606"/>
      <c r="B43" s="607"/>
      <c r="C43" s="607"/>
      <c r="D43" s="607"/>
      <c r="E43" s="607"/>
      <c r="F43" s="607"/>
      <c r="G43" s="607"/>
      <c r="H43" s="249"/>
      <c r="I43" s="250"/>
      <c r="J43" s="249"/>
      <c r="K43" s="655"/>
      <c r="L43" s="656"/>
      <c r="M43" s="233">
        <f>I43*K43</f>
        <v>0</v>
      </c>
    </row>
    <row r="44" spans="1:13" ht="13.8" thickBot="1">
      <c r="A44" s="603" t="s">
        <v>50</v>
      </c>
      <c r="B44" s="604"/>
      <c r="C44" s="604"/>
      <c r="D44" s="604"/>
      <c r="E44" s="604"/>
      <c r="F44" s="604"/>
      <c r="G44" s="604"/>
      <c r="H44" s="604"/>
      <c r="I44" s="604"/>
      <c r="J44" s="604"/>
      <c r="K44" s="604"/>
      <c r="L44" s="605"/>
      <c r="M44" s="239">
        <f>SUM(M42:M43)</f>
        <v>0</v>
      </c>
    </row>
    <row r="45" spans="1:13">
      <c r="A45" s="640" t="s">
        <v>58</v>
      </c>
      <c r="B45" s="641"/>
      <c r="C45" s="641"/>
      <c r="D45" s="641"/>
      <c r="E45" s="641"/>
      <c r="F45" s="641"/>
      <c r="G45" s="641"/>
      <c r="H45" s="641"/>
      <c r="I45" s="641"/>
      <c r="J45" s="641"/>
      <c r="K45" s="641"/>
      <c r="L45" s="641"/>
      <c r="M45" s="642"/>
    </row>
    <row r="46" spans="1:13">
      <c r="A46" s="643"/>
      <c r="B46" s="644"/>
      <c r="C46" s="644"/>
      <c r="D46" s="644"/>
      <c r="E46" s="644"/>
      <c r="F46" s="644"/>
      <c r="G46" s="644"/>
      <c r="H46" s="644"/>
      <c r="I46" s="644"/>
      <c r="J46" s="644"/>
      <c r="K46" s="644"/>
      <c r="L46" s="644"/>
      <c r="M46" s="645"/>
    </row>
    <row r="47" spans="1:13" ht="13.8" thickBot="1">
      <c r="A47" s="646"/>
      <c r="B47" s="647"/>
      <c r="C47" s="647"/>
      <c r="D47" s="647"/>
      <c r="E47" s="647"/>
      <c r="F47" s="647"/>
      <c r="G47" s="647"/>
      <c r="H47" s="647"/>
      <c r="I47" s="647"/>
      <c r="J47" s="647"/>
      <c r="K47" s="647"/>
      <c r="L47" s="647"/>
      <c r="M47" s="648"/>
    </row>
    <row r="48" spans="1:13">
      <c r="A48" s="649" t="s">
        <v>59</v>
      </c>
      <c r="B48" s="650"/>
      <c r="C48" s="650"/>
      <c r="D48" s="650"/>
      <c r="E48" s="650"/>
      <c r="F48" s="650"/>
      <c r="G48" s="650"/>
      <c r="H48" s="227" t="s">
        <v>60</v>
      </c>
      <c r="I48" s="251" t="s">
        <v>61</v>
      </c>
      <c r="J48" s="252" t="s">
        <v>62</v>
      </c>
      <c r="K48" s="651" t="s">
        <v>48</v>
      </c>
      <c r="L48" s="652"/>
      <c r="M48" s="254" t="s">
        <v>49</v>
      </c>
    </row>
    <row r="49" spans="1:13">
      <c r="A49" s="619" t="s">
        <v>106</v>
      </c>
      <c r="B49" s="620"/>
      <c r="C49" s="620"/>
      <c r="D49" s="620"/>
      <c r="E49" s="620"/>
      <c r="F49" s="620"/>
      <c r="G49" s="702"/>
      <c r="H49" s="255" t="s">
        <v>125</v>
      </c>
      <c r="I49" s="256"/>
      <c r="J49" s="257">
        <v>41075</v>
      </c>
      <c r="K49" s="598">
        <v>1.5</v>
      </c>
      <c r="L49" s="599"/>
      <c r="M49" s="415">
        <f>J49*K49</f>
        <v>61612.5</v>
      </c>
    </row>
    <row r="50" spans="1:13">
      <c r="A50" s="619"/>
      <c r="B50" s="620"/>
      <c r="C50" s="620"/>
      <c r="D50" s="620"/>
      <c r="E50" s="620"/>
      <c r="F50" s="620"/>
      <c r="G50" s="702"/>
      <c r="H50" s="255"/>
      <c r="I50" s="256"/>
      <c r="J50" s="259"/>
      <c r="K50" s="598"/>
      <c r="L50" s="599"/>
      <c r="M50" s="415">
        <f>J50*K50</f>
        <v>0</v>
      </c>
    </row>
    <row r="51" spans="1:13">
      <c r="A51" s="619"/>
      <c r="B51" s="620"/>
      <c r="C51" s="620"/>
      <c r="D51" s="620"/>
      <c r="E51" s="620"/>
      <c r="F51" s="620"/>
      <c r="G51" s="702"/>
      <c r="H51" s="255"/>
      <c r="I51" s="256"/>
      <c r="J51" s="259"/>
      <c r="K51" s="596"/>
      <c r="L51" s="597"/>
      <c r="M51" s="415">
        <f>J51*K51</f>
        <v>0</v>
      </c>
    </row>
    <row r="52" spans="1:13" ht="13.8" thickBot="1">
      <c r="A52" s="606"/>
      <c r="B52" s="607"/>
      <c r="C52" s="607"/>
      <c r="D52" s="607"/>
      <c r="E52" s="607"/>
      <c r="F52" s="607"/>
      <c r="G52" s="607"/>
      <c r="H52" s="249"/>
      <c r="I52" s="250"/>
      <c r="J52" s="249"/>
      <c r="K52" s="655"/>
      <c r="L52" s="656"/>
      <c r="M52" s="415">
        <f>J52*K52</f>
        <v>0</v>
      </c>
    </row>
    <row r="53" spans="1:13" ht="13.8" thickBot="1">
      <c r="A53" s="603" t="s">
        <v>50</v>
      </c>
      <c r="B53" s="604"/>
      <c r="C53" s="604"/>
      <c r="D53" s="604"/>
      <c r="E53" s="604"/>
      <c r="F53" s="604"/>
      <c r="G53" s="604"/>
      <c r="H53" s="604"/>
      <c r="I53" s="604"/>
      <c r="J53" s="604"/>
      <c r="K53" s="604"/>
      <c r="L53" s="605"/>
      <c r="M53" s="412">
        <f>SUM(M49:M52)</f>
        <v>61612.5</v>
      </c>
    </row>
    <row r="54" spans="1:13" ht="13.8" thickBot="1">
      <c r="A54" s="221"/>
      <c r="M54" s="222"/>
    </row>
    <row r="55" spans="1:13" ht="13.8" thickBot="1">
      <c r="A55" s="637" t="s">
        <v>63</v>
      </c>
      <c r="B55" s="638"/>
      <c r="C55" s="638"/>
      <c r="D55" s="638"/>
      <c r="E55" s="638"/>
      <c r="F55" s="638"/>
      <c r="G55" s="638"/>
      <c r="H55" s="638"/>
      <c r="I55" s="638"/>
      <c r="J55" s="638"/>
      <c r="K55" s="638"/>
      <c r="L55" s="639"/>
      <c r="M55" s="260">
        <f>ROUND(M30+M37+M44+M53,0)</f>
        <v>216965</v>
      </c>
    </row>
    <row r="56" spans="1:13">
      <c r="A56" s="640" t="s">
        <v>64</v>
      </c>
      <c r="B56" s="641"/>
      <c r="C56" s="641"/>
      <c r="D56" s="641"/>
      <c r="E56" s="641"/>
      <c r="F56" s="641"/>
      <c r="G56" s="641"/>
      <c r="H56" s="641"/>
      <c r="I56" s="641"/>
      <c r="J56" s="641"/>
      <c r="K56" s="641"/>
      <c r="L56" s="641"/>
      <c r="M56" s="642"/>
    </row>
    <row r="57" spans="1:13">
      <c r="A57" s="643"/>
      <c r="B57" s="644"/>
      <c r="C57" s="644"/>
      <c r="D57" s="644"/>
      <c r="E57" s="644"/>
      <c r="F57" s="644"/>
      <c r="G57" s="644"/>
      <c r="H57" s="644"/>
      <c r="I57" s="644"/>
      <c r="J57" s="644"/>
      <c r="K57" s="644"/>
      <c r="L57" s="644"/>
      <c r="M57" s="645"/>
    </row>
    <row r="58" spans="1:13" ht="13.8" thickBot="1">
      <c r="A58" s="646"/>
      <c r="B58" s="647"/>
      <c r="C58" s="647"/>
      <c r="D58" s="647"/>
      <c r="E58" s="647"/>
      <c r="F58" s="647"/>
      <c r="G58" s="647"/>
      <c r="H58" s="647"/>
      <c r="I58" s="647"/>
      <c r="J58" s="647"/>
      <c r="K58" s="647"/>
      <c r="L58" s="647"/>
      <c r="M58" s="648"/>
    </row>
    <row r="59" spans="1:13">
      <c r="A59" s="649" t="s">
        <v>65</v>
      </c>
      <c r="B59" s="650"/>
      <c r="C59" s="650"/>
      <c r="D59" s="650"/>
      <c r="E59" s="650"/>
      <c r="F59" s="650"/>
      <c r="G59" s="650"/>
      <c r="H59" s="240"/>
      <c r="I59" s="253"/>
      <c r="J59" s="252" t="s">
        <v>66</v>
      </c>
      <c r="K59" s="651" t="s">
        <v>67</v>
      </c>
      <c r="L59" s="652"/>
      <c r="M59" s="254"/>
    </row>
    <row r="60" spans="1:13">
      <c r="A60" s="653" t="s">
        <v>20</v>
      </c>
      <c r="B60" s="654"/>
      <c r="C60" s="654"/>
      <c r="D60" s="654"/>
      <c r="E60" s="654"/>
      <c r="F60" s="654"/>
      <c r="G60" s="654"/>
      <c r="H60" s="261"/>
      <c r="I60" s="262"/>
      <c r="J60" s="263">
        <v>0.28000000000000003</v>
      </c>
      <c r="K60" s="757">
        <f>+M55</f>
        <v>216965</v>
      </c>
      <c r="L60" s="758"/>
      <c r="M60" s="264">
        <f>J60*K60</f>
        <v>60750.200000000004</v>
      </c>
    </row>
    <row r="61" spans="1:13">
      <c r="A61" s="265" t="s">
        <v>68</v>
      </c>
      <c r="B61" s="365"/>
      <c r="C61" s="365"/>
      <c r="D61" s="365"/>
      <c r="E61" s="365"/>
      <c r="F61" s="365"/>
      <c r="G61" s="365"/>
      <c r="H61" s="261"/>
      <c r="I61" s="262"/>
      <c r="J61" s="263">
        <v>0.01</v>
      </c>
      <c r="K61" s="757">
        <f>+M55</f>
        <v>216965</v>
      </c>
      <c r="L61" s="758"/>
      <c r="M61" s="264">
        <f>J61*K61</f>
        <v>2169.65</v>
      </c>
    </row>
    <row r="62" spans="1:13" ht="13.8" thickBot="1">
      <c r="A62" s="215" t="s">
        <v>69</v>
      </c>
      <c r="B62" s="216"/>
      <c r="C62" s="216"/>
      <c r="D62" s="216"/>
      <c r="E62" s="216"/>
      <c r="F62" s="216"/>
      <c r="G62" s="216"/>
      <c r="H62" s="266"/>
      <c r="I62" s="267"/>
      <c r="J62" s="263">
        <v>0.05</v>
      </c>
      <c r="K62" s="759">
        <f>+M55</f>
        <v>216965</v>
      </c>
      <c r="L62" s="760"/>
      <c r="M62" s="264">
        <f>J62*K62</f>
        <v>10848.25</v>
      </c>
    </row>
    <row r="63" spans="1:13" ht="13.8" thickBot="1">
      <c r="A63" s="603" t="s">
        <v>50</v>
      </c>
      <c r="B63" s="604"/>
      <c r="C63" s="604"/>
      <c r="D63" s="604"/>
      <c r="E63" s="604"/>
      <c r="F63" s="604"/>
      <c r="G63" s="604"/>
      <c r="H63" s="604"/>
      <c r="I63" s="604"/>
      <c r="J63" s="604"/>
      <c r="K63" s="604"/>
      <c r="L63" s="605"/>
      <c r="M63" s="414">
        <f>ROUND(SUM(M60:M62),0)</f>
        <v>73768</v>
      </c>
    </row>
    <row r="64" spans="1:13" ht="13.8" thickBot="1">
      <c r="A64" s="221"/>
      <c r="M64" s="222"/>
    </row>
    <row r="65" spans="1:13" ht="13.8" thickBot="1">
      <c r="A65" s="637" t="s">
        <v>70</v>
      </c>
      <c r="B65" s="638"/>
      <c r="C65" s="638"/>
      <c r="D65" s="638"/>
      <c r="E65" s="638"/>
      <c r="F65" s="638"/>
      <c r="G65" s="638"/>
      <c r="H65" s="638"/>
      <c r="I65" s="638"/>
      <c r="J65" s="638"/>
      <c r="K65" s="638"/>
      <c r="L65" s="639"/>
      <c r="M65" s="269">
        <f>M55+M63</f>
        <v>290733</v>
      </c>
    </row>
    <row r="66" spans="1:13">
      <c r="A66" s="218"/>
      <c r="B66" s="219"/>
      <c r="C66" s="219"/>
      <c r="D66" s="219"/>
      <c r="E66" s="219"/>
      <c r="F66" s="219"/>
      <c r="G66" s="219"/>
      <c r="H66" s="219"/>
      <c r="I66" s="219"/>
      <c r="J66" s="219"/>
      <c r="K66" s="219"/>
      <c r="L66" s="219"/>
      <c r="M66" s="220"/>
    </row>
    <row r="67" spans="1:13">
      <c r="A67" s="221"/>
      <c r="M67" s="222"/>
    </row>
    <row r="68" spans="1:13">
      <c r="A68" s="221"/>
      <c r="M68" s="222"/>
    </row>
    <row r="69" spans="1:13">
      <c r="A69" s="221"/>
      <c r="F69" s="270" t="s">
        <v>71</v>
      </c>
      <c r="G69" s="270"/>
      <c r="H69" s="270"/>
      <c r="I69" s="270"/>
      <c r="M69" s="222"/>
    </row>
    <row r="70" spans="1:13" ht="13.8">
      <c r="A70" s="271"/>
      <c r="B70" s="272"/>
      <c r="C70" s="272"/>
      <c r="D70" s="272"/>
      <c r="E70" s="272"/>
      <c r="F70" s="196" t="s">
        <v>305</v>
      </c>
      <c r="G70" s="196" t="s">
        <v>102</v>
      </c>
      <c r="I70" s="273"/>
      <c r="J70" s="272"/>
      <c r="K70" s="272"/>
      <c r="L70" s="272"/>
      <c r="M70" s="274"/>
    </row>
    <row r="71" spans="1:13" ht="13.8">
      <c r="A71" s="271"/>
      <c r="B71" s="272"/>
      <c r="C71" s="272"/>
      <c r="D71" s="272"/>
      <c r="E71" s="272"/>
      <c r="F71" s="196" t="s">
        <v>99</v>
      </c>
      <c r="I71" s="273"/>
      <c r="J71" s="272"/>
      <c r="K71" s="272"/>
      <c r="L71" s="272"/>
      <c r="M71" s="274"/>
    </row>
    <row r="72" spans="1:13">
      <c r="A72" s="207"/>
      <c r="B72" s="275"/>
      <c r="C72" s="275"/>
      <c r="D72" s="275"/>
      <c r="E72" s="275"/>
      <c r="I72" s="275"/>
      <c r="J72" s="275"/>
      <c r="K72" s="275"/>
      <c r="L72" s="275"/>
      <c r="M72" s="276"/>
    </row>
    <row r="73" spans="1:13">
      <c r="A73" s="221"/>
      <c r="F73" s="196" t="s">
        <v>73</v>
      </c>
      <c r="M73" s="222"/>
    </row>
    <row r="74" spans="1:13">
      <c r="A74" s="277" t="s">
        <v>74</v>
      </c>
      <c r="B74" s="230"/>
      <c r="C74" s="230"/>
      <c r="D74" s="230"/>
      <c r="E74" s="230"/>
      <c r="F74" s="230"/>
      <c r="G74" s="230"/>
      <c r="H74" s="230"/>
      <c r="I74" s="230"/>
      <c r="J74" s="230"/>
      <c r="K74" s="230"/>
      <c r="L74" s="230"/>
      <c r="M74" s="278"/>
    </row>
    <row r="75" spans="1:13">
      <c r="A75" s="619"/>
      <c r="B75" s="620"/>
      <c r="C75" s="620"/>
      <c r="D75" s="620"/>
      <c r="E75" s="620"/>
      <c r="F75" s="620"/>
      <c r="G75" s="620"/>
      <c r="H75" s="620"/>
      <c r="I75" s="620"/>
      <c r="J75" s="620"/>
      <c r="K75" s="620"/>
      <c r="L75" s="620"/>
      <c r="M75" s="621"/>
    </row>
    <row r="76" spans="1:13">
      <c r="A76" s="619"/>
      <c r="B76" s="620"/>
      <c r="C76" s="620"/>
      <c r="D76" s="620"/>
      <c r="E76" s="620"/>
      <c r="F76" s="620"/>
      <c r="G76" s="620"/>
      <c r="H76" s="620"/>
      <c r="I76" s="620"/>
      <c r="J76" s="620"/>
      <c r="K76" s="620"/>
      <c r="L76" s="620"/>
      <c r="M76" s="621"/>
    </row>
    <row r="77" spans="1:13">
      <c r="A77" s="207"/>
      <c r="B77" s="275"/>
      <c r="C77" s="275"/>
      <c r="D77" s="275"/>
      <c r="E77" s="275"/>
      <c r="F77" s="275"/>
      <c r="G77" s="275"/>
      <c r="H77" s="275"/>
      <c r="I77" s="275"/>
      <c r="J77" s="275"/>
      <c r="K77" s="275"/>
      <c r="L77" s="275"/>
      <c r="M77" s="276"/>
    </row>
    <row r="78" spans="1:13">
      <c r="A78" s="279" t="s">
        <v>75</v>
      </c>
      <c r="B78" s="275"/>
      <c r="C78" s="275"/>
      <c r="D78" s="275"/>
      <c r="E78" s="275"/>
      <c r="F78" s="275"/>
      <c r="G78" s="275"/>
      <c r="H78" s="275"/>
      <c r="I78" s="275"/>
      <c r="J78" s="275"/>
      <c r="K78" s="275"/>
      <c r="L78" s="275"/>
      <c r="M78" s="276"/>
    </row>
    <row r="79" spans="1:13">
      <c r="A79" s="622" t="s">
        <v>76</v>
      </c>
      <c r="B79" s="623"/>
      <c r="C79" s="623"/>
      <c r="D79" s="623"/>
      <c r="E79" s="623"/>
      <c r="F79" s="623"/>
      <c r="G79" s="623"/>
      <c r="H79" s="623"/>
      <c r="I79" s="623"/>
      <c r="J79" s="623"/>
      <c r="K79" s="623"/>
      <c r="L79" s="623"/>
      <c r="M79" s="624"/>
    </row>
    <row r="80" spans="1:13">
      <c r="A80" s="622"/>
      <c r="B80" s="623"/>
      <c r="C80" s="623"/>
      <c r="D80" s="623"/>
      <c r="E80" s="623"/>
      <c r="F80" s="623"/>
      <c r="G80" s="623"/>
      <c r="H80" s="623"/>
      <c r="I80" s="623"/>
      <c r="J80" s="623"/>
      <c r="K80" s="623"/>
      <c r="L80" s="623"/>
      <c r="M80" s="624"/>
    </row>
    <row r="81" spans="1:13">
      <c r="A81" s="622" t="s">
        <v>77</v>
      </c>
      <c r="B81" s="623"/>
      <c r="C81" s="623"/>
      <c r="D81" s="623"/>
      <c r="E81" s="623"/>
      <c r="F81" s="623"/>
      <c r="G81" s="623"/>
      <c r="H81" s="623"/>
      <c r="I81" s="623"/>
      <c r="J81" s="623"/>
      <c r="K81" s="623"/>
      <c r="L81" s="623"/>
      <c r="M81" s="624"/>
    </row>
    <row r="82" spans="1:13">
      <c r="A82" s="622"/>
      <c r="B82" s="623"/>
      <c r="C82" s="623"/>
      <c r="D82" s="623"/>
      <c r="E82" s="623"/>
      <c r="F82" s="623"/>
      <c r="G82" s="623"/>
      <c r="H82" s="623"/>
      <c r="I82" s="623"/>
      <c r="J82" s="623"/>
      <c r="K82" s="623"/>
      <c r="L82" s="623"/>
      <c r="M82" s="624"/>
    </row>
    <row r="83" spans="1:13">
      <c r="A83" s="207"/>
      <c r="B83" s="275"/>
      <c r="C83" s="275"/>
      <c r="D83" s="275"/>
      <c r="E83" s="275"/>
      <c r="F83" s="275"/>
      <c r="G83" s="275"/>
      <c r="H83" s="275"/>
      <c r="I83" s="275"/>
      <c r="J83" s="275"/>
      <c r="K83" s="275"/>
      <c r="L83" s="275"/>
      <c r="M83" s="276"/>
    </row>
    <row r="84" spans="1:13">
      <c r="A84" s="221"/>
      <c r="F84" s="270" t="s">
        <v>71</v>
      </c>
      <c r="M84" s="222"/>
    </row>
    <row r="85" spans="1:13">
      <c r="A85" s="221"/>
      <c r="F85" s="196" t="s">
        <v>72</v>
      </c>
      <c r="G85" s="365" t="s">
        <v>100</v>
      </c>
      <c r="H85" s="365"/>
      <c r="I85" s="365"/>
      <c r="M85" s="222"/>
    </row>
    <row r="86" spans="1:13">
      <c r="A86" s="221"/>
      <c r="F86" s="196" t="s">
        <v>101</v>
      </c>
      <c r="G86" s="280"/>
      <c r="H86" s="280"/>
      <c r="I86" s="280"/>
      <c r="M86" s="222"/>
    </row>
    <row r="87" spans="1:13">
      <c r="A87" s="281"/>
      <c r="B87" s="275"/>
      <c r="C87" s="275"/>
      <c r="D87" s="275"/>
      <c r="E87" s="275"/>
      <c r="J87" s="275"/>
      <c r="K87" s="275"/>
      <c r="L87" s="275"/>
      <c r="M87" s="276"/>
    </row>
    <row r="88" spans="1:13" ht="15.6" thickBot="1">
      <c r="A88" s="282"/>
      <c r="B88" s="283"/>
      <c r="C88" s="283"/>
      <c r="I88" s="625"/>
      <c r="J88" s="625"/>
      <c r="K88" s="625"/>
      <c r="L88" s="625"/>
      <c r="M88" s="626"/>
    </row>
    <row r="89" spans="1:13" ht="32.25" customHeight="1">
      <c r="A89" s="777" t="s">
        <v>308</v>
      </c>
      <c r="B89" s="778"/>
      <c r="C89" s="778"/>
      <c r="D89" s="778"/>
    </row>
    <row r="90" spans="1:13" ht="41.25" customHeight="1">
      <c r="A90" s="366" t="s">
        <v>0</v>
      </c>
      <c r="B90" s="367" t="s">
        <v>1</v>
      </c>
      <c r="C90" s="1" t="s">
        <v>2</v>
      </c>
      <c r="D90" s="367">
        <v>2</v>
      </c>
    </row>
    <row r="91" spans="1:13" ht="15">
      <c r="A91" s="657" t="s">
        <v>28</v>
      </c>
      <c r="B91" s="657"/>
      <c r="C91" s="657"/>
      <c r="D91" s="657"/>
      <c r="E91" s="657"/>
      <c r="F91" s="657"/>
      <c r="G91" s="657"/>
      <c r="H91" s="657"/>
      <c r="I91" s="657"/>
      <c r="J91" s="657"/>
      <c r="K91" s="657"/>
      <c r="L91" s="657"/>
      <c r="M91" s="657"/>
    </row>
    <row r="92" spans="1:13" ht="13.8" thickBot="1"/>
    <row r="93" spans="1:13">
      <c r="A93" s="658"/>
      <c r="B93" s="660"/>
      <c r="C93" s="661"/>
      <c r="D93" s="661"/>
      <c r="E93" s="661"/>
      <c r="F93" s="661"/>
      <c r="G93" s="661"/>
      <c r="H93" s="661"/>
      <c r="I93" s="662"/>
      <c r="J93" s="663"/>
      <c r="K93" s="664"/>
      <c r="L93" s="664"/>
      <c r="M93" s="665"/>
    </row>
    <row r="94" spans="1:13">
      <c r="A94" s="659"/>
      <c r="B94" s="669" t="s">
        <v>89</v>
      </c>
      <c r="C94" s="670"/>
      <c r="D94" s="670"/>
      <c r="E94" s="670"/>
      <c r="F94" s="670"/>
      <c r="G94" s="670"/>
      <c r="H94" s="670"/>
      <c r="I94" s="671"/>
      <c r="J94" s="666"/>
      <c r="K94" s="667"/>
      <c r="L94" s="667"/>
      <c r="M94" s="668"/>
    </row>
    <row r="95" spans="1:13">
      <c r="A95" s="659"/>
      <c r="B95" s="672"/>
      <c r="C95" s="673"/>
      <c r="D95" s="673"/>
      <c r="E95" s="673"/>
      <c r="F95" s="673"/>
      <c r="G95" s="673"/>
      <c r="H95" s="673"/>
      <c r="I95" s="674"/>
      <c r="J95" s="675" t="s">
        <v>29</v>
      </c>
      <c r="K95" s="677"/>
      <c r="L95" s="678"/>
      <c r="M95" s="679"/>
    </row>
    <row r="96" spans="1:13">
      <c r="A96" s="659"/>
      <c r="B96" s="669" t="s">
        <v>30</v>
      </c>
      <c r="C96" s="670"/>
      <c r="D96" s="670"/>
      <c r="E96" s="670"/>
      <c r="F96" s="670"/>
      <c r="G96" s="670"/>
      <c r="H96" s="670"/>
      <c r="I96" s="671"/>
      <c r="J96" s="676"/>
      <c r="K96" s="680"/>
      <c r="L96" s="681"/>
      <c r="M96" s="682"/>
    </row>
    <row r="97" spans="1:13">
      <c r="A97" s="659"/>
      <c r="B97" s="683"/>
      <c r="C97" s="684"/>
      <c r="D97" s="684"/>
      <c r="E97" s="684"/>
      <c r="F97" s="684"/>
      <c r="G97" s="684"/>
      <c r="H97" s="684"/>
      <c r="I97" s="685"/>
      <c r="J97" s="675" t="s">
        <v>31</v>
      </c>
      <c r="K97" s="675">
        <v>1</v>
      </c>
      <c r="L97" s="675" t="s">
        <v>32</v>
      </c>
      <c r="M97" s="687">
        <v>1</v>
      </c>
    </row>
    <row r="98" spans="1:13">
      <c r="A98" s="659"/>
      <c r="B98" s="683"/>
      <c r="C98" s="684"/>
      <c r="D98" s="684"/>
      <c r="E98" s="684"/>
      <c r="F98" s="684"/>
      <c r="G98" s="684"/>
      <c r="H98" s="684"/>
      <c r="I98" s="685"/>
      <c r="J98" s="686"/>
      <c r="K98" s="686"/>
      <c r="L98" s="686"/>
      <c r="M98" s="688"/>
    </row>
    <row r="99" spans="1:13">
      <c r="A99" s="659"/>
      <c r="B99" s="669" t="s">
        <v>33</v>
      </c>
      <c r="C99" s="670"/>
      <c r="D99" s="670"/>
      <c r="E99" s="670"/>
      <c r="F99" s="670"/>
      <c r="G99" s="670"/>
      <c r="H99" s="670"/>
      <c r="I99" s="671"/>
      <c r="J99" s="686"/>
      <c r="K99" s="686"/>
      <c r="L99" s="686"/>
      <c r="M99" s="688"/>
    </row>
    <row r="100" spans="1:13" ht="13.8" thickBot="1">
      <c r="A100" s="198"/>
      <c r="B100" s="199"/>
      <c r="C100" s="199"/>
      <c r="D100" s="199"/>
      <c r="E100" s="199"/>
      <c r="F100" s="199"/>
      <c r="G100" s="199"/>
      <c r="H100" s="199"/>
      <c r="I100" s="199"/>
      <c r="J100" s="199"/>
      <c r="K100" s="200"/>
      <c r="L100" s="200"/>
      <c r="M100" s="201"/>
    </row>
    <row r="101" spans="1:13">
      <c r="A101" s="202"/>
      <c r="B101" s="203"/>
      <c r="C101" s="203"/>
      <c r="D101" s="203"/>
      <c r="E101" s="203"/>
      <c r="F101" s="203"/>
      <c r="G101" s="203"/>
      <c r="H101" s="203"/>
      <c r="I101" s="203"/>
      <c r="J101" s="204" t="s">
        <v>34</v>
      </c>
      <c r="K101" s="205" t="s">
        <v>35</v>
      </c>
      <c r="L101" s="205" t="s">
        <v>36</v>
      </c>
      <c r="M101" s="206" t="s">
        <v>37</v>
      </c>
    </row>
    <row r="102" spans="1:13">
      <c r="A102" s="207"/>
      <c r="B102" s="197"/>
      <c r="C102" s="197"/>
      <c r="D102" s="197"/>
      <c r="E102" s="197"/>
      <c r="F102" s="197"/>
      <c r="G102" s="197"/>
      <c r="H102" s="197"/>
      <c r="I102" s="197"/>
      <c r="J102" s="208"/>
      <c r="K102" s="209"/>
      <c r="L102" s="209">
        <v>8</v>
      </c>
      <c r="M102" s="210">
        <v>2026</v>
      </c>
    </row>
    <row r="103" spans="1:13">
      <c r="A103" s="703" t="s">
        <v>38</v>
      </c>
      <c r="B103" s="704"/>
      <c r="C103" s="704"/>
      <c r="D103" s="704"/>
      <c r="E103" s="197"/>
      <c r="F103" s="197"/>
      <c r="G103" s="197" t="s">
        <v>39</v>
      </c>
      <c r="I103" s="197"/>
      <c r="J103" s="208"/>
      <c r="M103" s="211"/>
    </row>
    <row r="104" spans="1:13" ht="13.8">
      <c r="A104" s="212"/>
      <c r="B104" s="213"/>
      <c r="C104" s="213"/>
      <c r="D104" s="213"/>
      <c r="E104" s="213"/>
      <c r="F104" s="213"/>
      <c r="G104" s="213"/>
      <c r="H104" s="213"/>
      <c r="I104" s="213"/>
      <c r="J104" s="213"/>
      <c r="K104" s="213"/>
      <c r="L104" s="213"/>
      <c r="M104" s="214"/>
    </row>
    <row r="105" spans="1:13" ht="13.8" thickBot="1">
      <c r="A105" s="215"/>
      <c r="B105" s="216"/>
      <c r="C105" s="216"/>
      <c r="D105" s="216"/>
      <c r="E105" s="216"/>
      <c r="F105" s="216"/>
      <c r="G105" s="216"/>
      <c r="H105" s="216"/>
      <c r="I105" s="216"/>
      <c r="J105" s="216"/>
      <c r="K105" s="216"/>
      <c r="L105" s="216"/>
      <c r="M105" s="217"/>
    </row>
    <row r="106" spans="1:13" ht="13.8" thickBot="1">
      <c r="A106" s="218"/>
      <c r="B106" s="219"/>
      <c r="C106" s="219"/>
      <c r="D106" s="219"/>
      <c r="E106" s="219"/>
      <c r="F106" s="219"/>
      <c r="I106" s="219"/>
      <c r="J106" s="219"/>
      <c r="K106" s="219"/>
      <c r="L106" s="219"/>
      <c r="M106" s="220"/>
    </row>
    <row r="107" spans="1:13">
      <c r="A107" s="728" t="s">
        <v>40</v>
      </c>
      <c r="B107" s="729"/>
      <c r="C107" s="729"/>
      <c r="D107" s="729"/>
      <c r="E107" s="729"/>
      <c r="F107" s="729"/>
      <c r="G107" s="729"/>
      <c r="H107" s="729"/>
      <c r="I107" s="729"/>
      <c r="J107" s="729"/>
      <c r="K107" s="729"/>
      <c r="L107" s="729"/>
      <c r="M107" s="730"/>
    </row>
    <row r="108" spans="1:13" ht="13.8" thickBot="1">
      <c r="A108" s="221"/>
      <c r="M108" s="222"/>
    </row>
    <row r="109" spans="1:13">
      <c r="A109" s="223" t="s">
        <v>41</v>
      </c>
      <c r="B109" s="734" t="s">
        <v>42</v>
      </c>
      <c r="C109" s="735"/>
      <c r="D109" s="735"/>
      <c r="E109" s="735"/>
      <c r="F109" s="735"/>
      <c r="G109" s="735"/>
      <c r="H109" s="735"/>
      <c r="I109" s="735"/>
      <c r="J109" s="736"/>
      <c r="K109" s="726" t="s">
        <v>43</v>
      </c>
      <c r="L109" s="727"/>
      <c r="M109" s="223" t="s">
        <v>12</v>
      </c>
    </row>
    <row r="110" spans="1:13" ht="13.8" thickBot="1">
      <c r="A110" s="224">
        <v>3.2</v>
      </c>
      <c r="B110" s="717" t="str">
        <f>+'PRESUPUESTO OFICIAL'!E13</f>
        <v>Replanteo mano de obra "Arquitectonico"</v>
      </c>
      <c r="C110" s="718"/>
      <c r="D110" s="718"/>
      <c r="E110" s="718"/>
      <c r="F110" s="718"/>
      <c r="G110" s="718"/>
      <c r="H110" s="718"/>
      <c r="I110" s="718"/>
      <c r="J110" s="712"/>
      <c r="K110" s="711" t="str">
        <f>+'PRESUPUESTO OFICIAL'!F13</f>
        <v>M2</v>
      </c>
      <c r="L110" s="712"/>
      <c r="M110" s="225"/>
    </row>
    <row r="111" spans="1:13">
      <c r="A111" s="640" t="s">
        <v>44</v>
      </c>
      <c r="B111" s="641"/>
      <c r="C111" s="641"/>
      <c r="D111" s="641"/>
      <c r="E111" s="641"/>
      <c r="F111" s="641"/>
      <c r="G111" s="641"/>
      <c r="H111" s="641"/>
      <c r="I111" s="641"/>
      <c r="J111" s="641"/>
      <c r="K111" s="641"/>
      <c r="L111" s="641"/>
      <c r="M111" s="642"/>
    </row>
    <row r="112" spans="1:13">
      <c r="A112" s="643"/>
      <c r="B112" s="644"/>
      <c r="C112" s="644"/>
      <c r="D112" s="644"/>
      <c r="E112" s="644"/>
      <c r="F112" s="644"/>
      <c r="G112" s="644"/>
      <c r="H112" s="644"/>
      <c r="I112" s="644"/>
      <c r="J112" s="644"/>
      <c r="K112" s="644"/>
      <c r="L112" s="644"/>
      <c r="M112" s="645"/>
    </row>
    <row r="113" spans="1:13" ht="13.8" thickBot="1">
      <c r="A113" s="646"/>
      <c r="B113" s="647"/>
      <c r="C113" s="647"/>
      <c r="D113" s="647"/>
      <c r="E113" s="647"/>
      <c r="F113" s="647"/>
      <c r="G113" s="647"/>
      <c r="H113" s="647"/>
      <c r="I113" s="647"/>
      <c r="J113" s="647"/>
      <c r="K113" s="647"/>
      <c r="L113" s="647"/>
      <c r="M113" s="648"/>
    </row>
    <row r="114" spans="1:13">
      <c r="A114" s="649" t="s">
        <v>42</v>
      </c>
      <c r="B114" s="713"/>
      <c r="C114" s="713"/>
      <c r="D114" s="713"/>
      <c r="E114" s="714"/>
      <c r="F114" s="697" t="s">
        <v>45</v>
      </c>
      <c r="G114" s="713"/>
      <c r="H114" s="715" t="s">
        <v>46</v>
      </c>
      <c r="I114" s="716"/>
      <c r="J114" s="227" t="s">
        <v>47</v>
      </c>
      <c r="K114" s="697" t="s">
        <v>48</v>
      </c>
      <c r="L114" s="698"/>
      <c r="M114" s="228" t="s">
        <v>49</v>
      </c>
    </row>
    <row r="115" spans="1:13">
      <c r="A115" s="653" t="s">
        <v>103</v>
      </c>
      <c r="B115" s="654"/>
      <c r="C115" s="654"/>
      <c r="D115" s="654"/>
      <c r="E115" s="699"/>
      <c r="F115" s="731"/>
      <c r="G115" s="699"/>
      <c r="H115" s="731" t="s">
        <v>125</v>
      </c>
      <c r="I115" s="699"/>
      <c r="J115" s="232">
        <v>4108</v>
      </c>
      <c r="K115" s="719">
        <v>0.16489999999999999</v>
      </c>
      <c r="L115" s="702"/>
      <c r="M115" s="233">
        <f>J115*K115</f>
        <v>677.40919999999994</v>
      </c>
    </row>
    <row r="116" spans="1:13">
      <c r="A116" s="653"/>
      <c r="B116" s="654"/>
      <c r="C116" s="654"/>
      <c r="D116" s="654"/>
      <c r="E116" s="699"/>
      <c r="F116" s="236"/>
      <c r="G116" s="237"/>
      <c r="H116" s="236"/>
      <c r="I116" s="237"/>
      <c r="J116" s="285"/>
      <c r="K116" s="719"/>
      <c r="L116" s="702"/>
      <c r="M116" s="233">
        <f>J116*K116</f>
        <v>0</v>
      </c>
    </row>
    <row r="117" spans="1:13" ht="13.8" thickBot="1">
      <c r="A117" s="606"/>
      <c r="B117" s="607"/>
      <c r="C117" s="607"/>
      <c r="D117" s="607"/>
      <c r="E117" s="631"/>
      <c r="F117" s="632"/>
      <c r="G117" s="631"/>
      <c r="H117" s="632"/>
      <c r="I117" s="631"/>
      <c r="J117" s="286"/>
      <c r="K117" s="633"/>
      <c r="L117" s="634"/>
      <c r="M117" s="233">
        <f>J117*K117</f>
        <v>0</v>
      </c>
    </row>
    <row r="118" spans="1:13" ht="13.8" thickBot="1">
      <c r="A118" s="603" t="s">
        <v>50</v>
      </c>
      <c r="B118" s="604"/>
      <c r="C118" s="604"/>
      <c r="D118" s="604"/>
      <c r="E118" s="604"/>
      <c r="F118" s="604"/>
      <c r="G118" s="604"/>
      <c r="H118" s="604"/>
      <c r="I118" s="604"/>
      <c r="J118" s="604"/>
      <c r="K118" s="604"/>
      <c r="L118" s="605"/>
      <c r="M118" s="239">
        <f>SUM(M115:M117)</f>
        <v>677.40919999999994</v>
      </c>
    </row>
    <row r="119" spans="1:13">
      <c r="A119" s="640" t="s">
        <v>51</v>
      </c>
      <c r="B119" s="641"/>
      <c r="C119" s="641"/>
      <c r="D119" s="641"/>
      <c r="E119" s="641"/>
      <c r="F119" s="641"/>
      <c r="G119" s="641"/>
      <c r="H119" s="641"/>
      <c r="I119" s="641"/>
      <c r="J119" s="641"/>
      <c r="K119" s="641"/>
      <c r="L119" s="641"/>
      <c r="M119" s="642"/>
    </row>
    <row r="120" spans="1:13">
      <c r="A120" s="643"/>
      <c r="B120" s="644"/>
      <c r="C120" s="644"/>
      <c r="D120" s="644"/>
      <c r="E120" s="644"/>
      <c r="F120" s="644"/>
      <c r="G120" s="644"/>
      <c r="H120" s="644"/>
      <c r="I120" s="644"/>
      <c r="J120" s="644"/>
      <c r="K120" s="644"/>
      <c r="L120" s="644"/>
      <c r="M120" s="645"/>
    </row>
    <row r="121" spans="1:13" ht="13.8" thickBot="1">
      <c r="A121" s="646"/>
      <c r="B121" s="647"/>
      <c r="C121" s="647"/>
      <c r="D121" s="647"/>
      <c r="E121" s="647"/>
      <c r="F121" s="647"/>
      <c r="G121" s="647"/>
      <c r="H121" s="647"/>
      <c r="I121" s="647"/>
      <c r="J121" s="647"/>
      <c r="K121" s="647"/>
      <c r="L121" s="647"/>
      <c r="M121" s="648"/>
    </row>
    <row r="122" spans="1:13">
      <c r="A122" s="649" t="s">
        <v>42</v>
      </c>
      <c r="B122" s="650"/>
      <c r="C122" s="650"/>
      <c r="D122" s="650"/>
      <c r="E122" s="650"/>
      <c r="F122" s="650"/>
      <c r="G122" s="650"/>
      <c r="H122" s="698"/>
      <c r="I122" s="226" t="s">
        <v>43</v>
      </c>
      <c r="J122" s="227" t="s">
        <v>12</v>
      </c>
      <c r="K122" s="697" t="s">
        <v>52</v>
      </c>
      <c r="L122" s="698"/>
      <c r="M122" s="228" t="s">
        <v>49</v>
      </c>
    </row>
    <row r="123" spans="1:13">
      <c r="A123" s="653" t="s">
        <v>126</v>
      </c>
      <c r="B123" s="654"/>
      <c r="C123" s="654"/>
      <c r="D123" s="654"/>
      <c r="E123" s="654"/>
      <c r="F123" s="654"/>
      <c r="G123" s="654"/>
      <c r="H123" s="699"/>
      <c r="I123" s="241" t="s">
        <v>88</v>
      </c>
      <c r="J123" s="287">
        <v>0.5</v>
      </c>
      <c r="K123" s="737">
        <v>93</v>
      </c>
      <c r="L123" s="738"/>
      <c r="M123" s="411">
        <f>J123*K123</f>
        <v>46.5</v>
      </c>
    </row>
    <row r="124" spans="1:13">
      <c r="A124" s="653" t="s">
        <v>127</v>
      </c>
      <c r="B124" s="654"/>
      <c r="C124" s="654"/>
      <c r="D124" s="654"/>
      <c r="E124" s="654"/>
      <c r="F124" s="654"/>
      <c r="G124" s="654"/>
      <c r="H124" s="699"/>
      <c r="I124" s="241" t="s">
        <v>129</v>
      </c>
      <c r="J124" s="287">
        <v>0.01</v>
      </c>
      <c r="K124" s="737">
        <v>6488</v>
      </c>
      <c r="L124" s="738"/>
      <c r="M124" s="411">
        <f>J124*K124</f>
        <v>64.88</v>
      </c>
    </row>
    <row r="125" spans="1:13">
      <c r="A125" s="653" t="s">
        <v>128</v>
      </c>
      <c r="B125" s="654"/>
      <c r="C125" s="654"/>
      <c r="D125" s="654"/>
      <c r="E125" s="654"/>
      <c r="F125" s="654"/>
      <c r="G125" s="654"/>
      <c r="H125" s="699"/>
      <c r="I125" s="241" t="s">
        <v>87</v>
      </c>
      <c r="J125" s="288">
        <v>0.5</v>
      </c>
      <c r="K125" s="737">
        <v>1415</v>
      </c>
      <c r="L125" s="738"/>
      <c r="M125" s="411">
        <f>J125*K125</f>
        <v>707.5</v>
      </c>
    </row>
    <row r="126" spans="1:13" ht="13.8" thickBot="1">
      <c r="A126" s="653"/>
      <c r="B126" s="654"/>
      <c r="C126" s="654"/>
      <c r="D126" s="654"/>
      <c r="E126" s="654"/>
      <c r="F126" s="654"/>
      <c r="G126" s="654"/>
      <c r="H126" s="699"/>
      <c r="I126" s="241"/>
      <c r="J126" s="242"/>
      <c r="K126" s="737"/>
      <c r="L126" s="738"/>
      <c r="M126" s="411">
        <f>J126*K126</f>
        <v>0</v>
      </c>
    </row>
    <row r="127" spans="1:13" ht="13.8" thickBot="1">
      <c r="A127" s="603" t="s">
        <v>50</v>
      </c>
      <c r="B127" s="604"/>
      <c r="C127" s="604"/>
      <c r="D127" s="604"/>
      <c r="E127" s="604"/>
      <c r="F127" s="604"/>
      <c r="G127" s="604"/>
      <c r="H127" s="604"/>
      <c r="I127" s="604"/>
      <c r="J127" s="604"/>
      <c r="K127" s="604"/>
      <c r="L127" s="605"/>
      <c r="M127" s="412">
        <f>SUM(M123:M126)</f>
        <v>818.88</v>
      </c>
    </row>
    <row r="128" spans="1:13">
      <c r="A128" s="640" t="s">
        <v>53</v>
      </c>
      <c r="B128" s="641"/>
      <c r="C128" s="641"/>
      <c r="D128" s="641"/>
      <c r="E128" s="641"/>
      <c r="F128" s="641"/>
      <c r="G128" s="641"/>
      <c r="H128" s="641"/>
      <c r="I128" s="641"/>
      <c r="J128" s="641"/>
      <c r="K128" s="641"/>
      <c r="L128" s="641"/>
      <c r="M128" s="642"/>
    </row>
    <row r="129" spans="1:13">
      <c r="A129" s="643"/>
      <c r="B129" s="644"/>
      <c r="C129" s="644"/>
      <c r="D129" s="644"/>
      <c r="E129" s="644"/>
      <c r="F129" s="644"/>
      <c r="G129" s="644"/>
      <c r="H129" s="644"/>
      <c r="I129" s="644"/>
      <c r="J129" s="644"/>
      <c r="K129" s="644"/>
      <c r="L129" s="644"/>
      <c r="M129" s="645"/>
    </row>
    <row r="130" spans="1:13" ht="13.8" thickBot="1">
      <c r="A130" s="646"/>
      <c r="B130" s="647"/>
      <c r="C130" s="647"/>
      <c r="D130" s="647"/>
      <c r="E130" s="647"/>
      <c r="F130" s="647"/>
      <c r="G130" s="647"/>
      <c r="H130" s="647"/>
      <c r="I130" s="647"/>
      <c r="J130" s="647"/>
      <c r="K130" s="647"/>
      <c r="L130" s="647"/>
      <c r="M130" s="648"/>
    </row>
    <row r="131" spans="1:13">
      <c r="A131" s="649" t="s">
        <v>54</v>
      </c>
      <c r="B131" s="650"/>
      <c r="C131" s="650"/>
      <c r="D131" s="650"/>
      <c r="E131" s="650"/>
      <c r="F131" s="650"/>
      <c r="G131" s="650"/>
      <c r="H131" s="227" t="s">
        <v>55</v>
      </c>
      <c r="I131" s="240" t="s">
        <v>56</v>
      </c>
      <c r="J131" s="246" t="s">
        <v>304</v>
      </c>
      <c r="K131" s="697" t="s">
        <v>57</v>
      </c>
      <c r="L131" s="698"/>
      <c r="M131" s="228" t="s">
        <v>49</v>
      </c>
    </row>
    <row r="132" spans="1:13">
      <c r="A132" s="653"/>
      <c r="B132" s="654"/>
      <c r="C132" s="654"/>
      <c r="D132" s="654"/>
      <c r="E132" s="654"/>
      <c r="F132" s="654"/>
      <c r="G132" s="654"/>
      <c r="H132" s="247"/>
      <c r="I132" s="248"/>
      <c r="J132" s="247"/>
      <c r="K132" s="596"/>
      <c r="L132" s="597"/>
      <c r="M132" s="233">
        <f>I132*K132</f>
        <v>0</v>
      </c>
    </row>
    <row r="133" spans="1:13" ht="13.8" thickBot="1">
      <c r="A133" s="606"/>
      <c r="B133" s="607"/>
      <c r="C133" s="607"/>
      <c r="D133" s="607"/>
      <c r="E133" s="607"/>
      <c r="F133" s="607"/>
      <c r="G133" s="607"/>
      <c r="H133" s="249"/>
      <c r="I133" s="250"/>
      <c r="J133" s="249"/>
      <c r="K133" s="655"/>
      <c r="L133" s="656"/>
      <c r="M133" s="233">
        <f>I133*K133</f>
        <v>0</v>
      </c>
    </row>
    <row r="134" spans="1:13" ht="13.8" thickBot="1">
      <c r="A134" s="603" t="s">
        <v>50</v>
      </c>
      <c r="B134" s="604"/>
      <c r="C134" s="604"/>
      <c r="D134" s="604"/>
      <c r="E134" s="604"/>
      <c r="F134" s="604"/>
      <c r="G134" s="604"/>
      <c r="H134" s="604"/>
      <c r="I134" s="604"/>
      <c r="J134" s="604"/>
      <c r="K134" s="604"/>
      <c r="L134" s="605"/>
      <c r="M134" s="239">
        <f>SUM(M132:M133)</f>
        <v>0</v>
      </c>
    </row>
    <row r="135" spans="1:13">
      <c r="A135" s="640" t="s">
        <v>58</v>
      </c>
      <c r="B135" s="641"/>
      <c r="C135" s="641"/>
      <c r="D135" s="641"/>
      <c r="E135" s="641"/>
      <c r="F135" s="641"/>
      <c r="G135" s="641"/>
      <c r="H135" s="641"/>
      <c r="I135" s="641"/>
      <c r="J135" s="641"/>
      <c r="K135" s="641"/>
      <c r="L135" s="641"/>
      <c r="M135" s="642"/>
    </row>
    <row r="136" spans="1:13">
      <c r="A136" s="643"/>
      <c r="B136" s="644"/>
      <c r="C136" s="644"/>
      <c r="D136" s="644"/>
      <c r="E136" s="644"/>
      <c r="F136" s="644"/>
      <c r="G136" s="644"/>
      <c r="H136" s="644"/>
      <c r="I136" s="644"/>
      <c r="J136" s="644"/>
      <c r="K136" s="644"/>
      <c r="L136" s="644"/>
      <c r="M136" s="645"/>
    </row>
    <row r="137" spans="1:13" ht="13.8" thickBot="1">
      <c r="A137" s="646"/>
      <c r="B137" s="647"/>
      <c r="C137" s="647"/>
      <c r="D137" s="647"/>
      <c r="E137" s="647"/>
      <c r="F137" s="647"/>
      <c r="G137" s="647"/>
      <c r="H137" s="647"/>
      <c r="I137" s="647"/>
      <c r="J137" s="647"/>
      <c r="K137" s="647"/>
      <c r="L137" s="647"/>
      <c r="M137" s="648"/>
    </row>
    <row r="138" spans="1:13">
      <c r="A138" s="649" t="s">
        <v>59</v>
      </c>
      <c r="B138" s="650"/>
      <c r="C138" s="650"/>
      <c r="D138" s="650"/>
      <c r="E138" s="650"/>
      <c r="F138" s="650"/>
      <c r="G138" s="650"/>
      <c r="H138" s="227" t="s">
        <v>60</v>
      </c>
      <c r="I138" s="251" t="s">
        <v>61</v>
      </c>
      <c r="J138" s="252" t="s">
        <v>62</v>
      </c>
      <c r="K138" s="651" t="s">
        <v>48</v>
      </c>
      <c r="L138" s="652"/>
      <c r="M138" s="254" t="s">
        <v>49</v>
      </c>
    </row>
    <row r="139" spans="1:13">
      <c r="A139" s="229" t="s">
        <v>106</v>
      </c>
      <c r="B139" s="230"/>
      <c r="C139" s="230"/>
      <c r="D139" s="230"/>
      <c r="E139" s="230"/>
      <c r="F139" s="230"/>
      <c r="G139" s="231"/>
      <c r="H139" s="255" t="s">
        <v>125</v>
      </c>
      <c r="I139" s="256"/>
      <c r="J139" s="259">
        <v>41075</v>
      </c>
      <c r="K139" s="598">
        <v>0.16489999999999999</v>
      </c>
      <c r="L139" s="599"/>
      <c r="M139" s="415">
        <f>J139*K139</f>
        <v>6773.2674999999999</v>
      </c>
    </row>
    <row r="140" spans="1:13">
      <c r="A140" s="234"/>
      <c r="B140" s="235"/>
      <c r="C140" s="235"/>
      <c r="D140" s="235"/>
      <c r="E140" s="235"/>
      <c r="F140" s="235"/>
      <c r="G140" s="235"/>
      <c r="H140" s="255"/>
      <c r="I140" s="256"/>
      <c r="J140" s="259"/>
      <c r="K140" s="598"/>
      <c r="L140" s="599"/>
      <c r="M140" s="415">
        <f>J140*K140</f>
        <v>0</v>
      </c>
    </row>
    <row r="141" spans="1:13">
      <c r="A141" s="234"/>
      <c r="B141" s="235"/>
      <c r="C141" s="235"/>
      <c r="D141" s="235"/>
      <c r="E141" s="235"/>
      <c r="F141" s="235"/>
      <c r="G141" s="235"/>
      <c r="H141" s="255"/>
      <c r="I141" s="256"/>
      <c r="J141" s="259"/>
      <c r="K141" s="596"/>
      <c r="L141" s="597"/>
      <c r="M141" s="415">
        <f>J141*K141</f>
        <v>0</v>
      </c>
    </row>
    <row r="142" spans="1:13" ht="13.8" thickBot="1">
      <c r="A142" s="606"/>
      <c r="B142" s="607"/>
      <c r="C142" s="607"/>
      <c r="D142" s="607"/>
      <c r="E142" s="607"/>
      <c r="F142" s="607"/>
      <c r="G142" s="607"/>
      <c r="H142" s="249"/>
      <c r="I142" s="250"/>
      <c r="J142" s="249"/>
      <c r="K142" s="655"/>
      <c r="L142" s="656"/>
      <c r="M142" s="415">
        <f>J142*K142</f>
        <v>0</v>
      </c>
    </row>
    <row r="143" spans="1:13" ht="13.8" thickBot="1">
      <c r="A143" s="603" t="s">
        <v>50</v>
      </c>
      <c r="B143" s="604"/>
      <c r="C143" s="604"/>
      <c r="D143" s="604"/>
      <c r="E143" s="604"/>
      <c r="F143" s="604"/>
      <c r="G143" s="604"/>
      <c r="H143" s="604"/>
      <c r="I143" s="604"/>
      <c r="J143" s="604"/>
      <c r="K143" s="604"/>
      <c r="L143" s="605"/>
      <c r="M143" s="245">
        <f>SUM(M139:M142)</f>
        <v>6773.2674999999999</v>
      </c>
    </row>
    <row r="144" spans="1:13" ht="13.8" thickBot="1">
      <c r="A144" s="221"/>
      <c r="M144" s="222"/>
    </row>
    <row r="145" spans="1:13" ht="13.8" thickBot="1">
      <c r="A145" s="637" t="s">
        <v>63</v>
      </c>
      <c r="B145" s="638"/>
      <c r="C145" s="638"/>
      <c r="D145" s="638"/>
      <c r="E145" s="638"/>
      <c r="F145" s="638"/>
      <c r="G145" s="638"/>
      <c r="H145" s="638"/>
      <c r="I145" s="638"/>
      <c r="J145" s="638"/>
      <c r="K145" s="638"/>
      <c r="L145" s="639"/>
      <c r="M145" s="260">
        <f>ROUND(M118+M127+M134+M143,0)</f>
        <v>8270</v>
      </c>
    </row>
    <row r="146" spans="1:13">
      <c r="A146" s="640" t="s">
        <v>64</v>
      </c>
      <c r="B146" s="641"/>
      <c r="C146" s="641"/>
      <c r="D146" s="641"/>
      <c r="E146" s="641"/>
      <c r="F146" s="641"/>
      <c r="G146" s="641"/>
      <c r="H146" s="641"/>
      <c r="I146" s="641"/>
      <c r="J146" s="641"/>
      <c r="K146" s="641"/>
      <c r="L146" s="641"/>
      <c r="M146" s="642"/>
    </row>
    <row r="147" spans="1:13">
      <c r="A147" s="643"/>
      <c r="B147" s="644"/>
      <c r="C147" s="644"/>
      <c r="D147" s="644"/>
      <c r="E147" s="644"/>
      <c r="F147" s="644"/>
      <c r="G147" s="644"/>
      <c r="H147" s="644"/>
      <c r="I147" s="644"/>
      <c r="J147" s="644"/>
      <c r="K147" s="644"/>
      <c r="L147" s="644"/>
      <c r="M147" s="645"/>
    </row>
    <row r="148" spans="1:13" ht="13.8" thickBot="1">
      <c r="A148" s="646"/>
      <c r="B148" s="647"/>
      <c r="C148" s="647"/>
      <c r="D148" s="647"/>
      <c r="E148" s="647"/>
      <c r="F148" s="647"/>
      <c r="G148" s="647"/>
      <c r="H148" s="647"/>
      <c r="I148" s="647"/>
      <c r="J148" s="647"/>
      <c r="K148" s="647"/>
      <c r="L148" s="647"/>
      <c r="M148" s="648"/>
    </row>
    <row r="149" spans="1:13">
      <c r="A149" s="649" t="s">
        <v>65</v>
      </c>
      <c r="B149" s="650"/>
      <c r="C149" s="650"/>
      <c r="D149" s="650"/>
      <c r="E149" s="650"/>
      <c r="F149" s="650"/>
      <c r="G149" s="650"/>
      <c r="H149" s="240"/>
      <c r="I149" s="253"/>
      <c r="J149" s="252" t="s">
        <v>66</v>
      </c>
      <c r="K149" s="651" t="s">
        <v>67</v>
      </c>
      <c r="L149" s="652"/>
      <c r="M149" s="254"/>
    </row>
    <row r="150" spans="1:13">
      <c r="A150" s="653" t="s">
        <v>20</v>
      </c>
      <c r="B150" s="654"/>
      <c r="C150" s="654"/>
      <c r="D150" s="654"/>
      <c r="E150" s="654"/>
      <c r="F150" s="654"/>
      <c r="G150" s="654"/>
      <c r="H150" s="261"/>
      <c r="I150" s="262"/>
      <c r="J150" s="263">
        <v>0.28000000000000003</v>
      </c>
      <c r="K150" s="737">
        <f>+M145</f>
        <v>8270</v>
      </c>
      <c r="L150" s="738"/>
      <c r="M150" s="417">
        <f>J150*K150</f>
        <v>2315.6000000000004</v>
      </c>
    </row>
    <row r="151" spans="1:13">
      <c r="A151" s="265" t="s">
        <v>68</v>
      </c>
      <c r="B151" s="243"/>
      <c r="C151" s="243"/>
      <c r="D151" s="243"/>
      <c r="E151" s="243"/>
      <c r="F151" s="243"/>
      <c r="G151" s="243"/>
      <c r="H151" s="261"/>
      <c r="I151" s="262"/>
      <c r="J151" s="263">
        <v>0.01</v>
      </c>
      <c r="K151" s="737">
        <f>+M145</f>
        <v>8270</v>
      </c>
      <c r="L151" s="738"/>
      <c r="M151" s="417">
        <f>J151*K151</f>
        <v>82.7</v>
      </c>
    </row>
    <row r="152" spans="1:13" ht="13.8" thickBot="1">
      <c r="A152" s="215" t="s">
        <v>69</v>
      </c>
      <c r="B152" s="216"/>
      <c r="C152" s="216"/>
      <c r="D152" s="216"/>
      <c r="E152" s="216"/>
      <c r="F152" s="216"/>
      <c r="G152" s="216"/>
      <c r="H152" s="266"/>
      <c r="I152" s="267"/>
      <c r="J152" s="263">
        <v>0.05</v>
      </c>
      <c r="K152" s="781">
        <f>+M145</f>
        <v>8270</v>
      </c>
      <c r="L152" s="782"/>
      <c r="M152" s="417">
        <f>J152*K152</f>
        <v>413.5</v>
      </c>
    </row>
    <row r="153" spans="1:13" ht="13.8" thickBot="1">
      <c r="A153" s="603" t="s">
        <v>50</v>
      </c>
      <c r="B153" s="604"/>
      <c r="C153" s="604"/>
      <c r="D153" s="604"/>
      <c r="E153" s="604"/>
      <c r="F153" s="604"/>
      <c r="G153" s="604"/>
      <c r="H153" s="604"/>
      <c r="I153" s="604"/>
      <c r="J153" s="604"/>
      <c r="K153" s="604"/>
      <c r="L153" s="605"/>
      <c r="M153" s="412">
        <f>ROUND(SUM(M150:M152),0)</f>
        <v>2812</v>
      </c>
    </row>
    <row r="154" spans="1:13" ht="13.8" thickBot="1">
      <c r="A154" s="221"/>
      <c r="M154" s="222"/>
    </row>
    <row r="155" spans="1:13" ht="13.8" thickBot="1">
      <c r="A155" s="637" t="s">
        <v>70</v>
      </c>
      <c r="B155" s="638"/>
      <c r="C155" s="638"/>
      <c r="D155" s="638"/>
      <c r="E155" s="638"/>
      <c r="F155" s="638"/>
      <c r="G155" s="638"/>
      <c r="H155" s="638"/>
      <c r="I155" s="638"/>
      <c r="J155" s="638"/>
      <c r="K155" s="638"/>
      <c r="L155" s="639"/>
      <c r="M155" s="269">
        <f>M145+M153</f>
        <v>11082</v>
      </c>
    </row>
    <row r="156" spans="1:13">
      <c r="A156" s="218"/>
      <c r="B156" s="219"/>
      <c r="C156" s="219"/>
      <c r="D156" s="219"/>
      <c r="E156" s="219"/>
      <c r="F156" s="219"/>
      <c r="G156" s="219"/>
      <c r="H156" s="219"/>
      <c r="I156" s="219"/>
      <c r="J156" s="219"/>
      <c r="K156" s="219"/>
      <c r="L156" s="219"/>
      <c r="M156" s="220"/>
    </row>
    <row r="157" spans="1:13">
      <c r="A157" s="221"/>
      <c r="M157" s="222"/>
    </row>
    <row r="158" spans="1:13">
      <c r="A158" s="221"/>
      <c r="M158" s="222"/>
    </row>
    <row r="159" spans="1:13">
      <c r="A159" s="221"/>
      <c r="F159" s="270" t="s">
        <v>71</v>
      </c>
      <c r="G159" s="270"/>
      <c r="H159" s="270"/>
      <c r="I159" s="270"/>
      <c r="M159" s="222"/>
    </row>
    <row r="160" spans="1:13" ht="13.8">
      <c r="A160" s="271"/>
      <c r="B160" s="272"/>
      <c r="C160" s="272"/>
      <c r="D160" s="272"/>
      <c r="E160" s="272"/>
      <c r="F160" s="196" t="s">
        <v>305</v>
      </c>
      <c r="G160" s="196" t="s">
        <v>102</v>
      </c>
      <c r="I160" s="273"/>
      <c r="J160" s="272"/>
      <c r="K160" s="272"/>
      <c r="L160" s="272"/>
      <c r="M160" s="274"/>
    </row>
    <row r="161" spans="1:13" ht="13.8">
      <c r="A161" s="271"/>
      <c r="B161" s="272"/>
      <c r="C161" s="272"/>
      <c r="D161" s="272"/>
      <c r="E161" s="272"/>
      <c r="F161" s="196" t="s">
        <v>99</v>
      </c>
      <c r="I161" s="273"/>
      <c r="J161" s="272"/>
      <c r="K161" s="272"/>
      <c r="L161" s="272"/>
      <c r="M161" s="274"/>
    </row>
    <row r="162" spans="1:13">
      <c r="A162" s="207"/>
      <c r="B162" s="275"/>
      <c r="C162" s="275"/>
      <c r="D162" s="275"/>
      <c r="E162" s="275"/>
      <c r="I162" s="275"/>
      <c r="J162" s="275"/>
      <c r="K162" s="275"/>
      <c r="L162" s="275"/>
      <c r="M162" s="276"/>
    </row>
    <row r="163" spans="1:13">
      <c r="A163" s="221"/>
      <c r="F163" s="196" t="s">
        <v>73</v>
      </c>
      <c r="M163" s="222"/>
    </row>
    <row r="164" spans="1:13">
      <c r="A164" s="277" t="s">
        <v>74</v>
      </c>
      <c r="B164" s="230"/>
      <c r="C164" s="230"/>
      <c r="D164" s="230"/>
      <c r="E164" s="230"/>
      <c r="F164" s="230"/>
      <c r="G164" s="230"/>
      <c r="H164" s="230"/>
      <c r="I164" s="230"/>
      <c r="J164" s="230"/>
      <c r="K164" s="230"/>
      <c r="L164" s="230"/>
      <c r="M164" s="278"/>
    </row>
    <row r="165" spans="1:13">
      <c r="A165" s="619"/>
      <c r="B165" s="620"/>
      <c r="C165" s="620"/>
      <c r="D165" s="620"/>
      <c r="E165" s="620"/>
      <c r="F165" s="620"/>
      <c r="G165" s="620"/>
      <c r="H165" s="620"/>
      <c r="I165" s="620"/>
      <c r="J165" s="620"/>
      <c r="K165" s="620"/>
      <c r="L165" s="620"/>
      <c r="M165" s="621"/>
    </row>
    <row r="166" spans="1:13">
      <c r="A166" s="619"/>
      <c r="B166" s="620"/>
      <c r="C166" s="620"/>
      <c r="D166" s="620"/>
      <c r="E166" s="620"/>
      <c r="F166" s="620"/>
      <c r="G166" s="620"/>
      <c r="H166" s="620"/>
      <c r="I166" s="620"/>
      <c r="J166" s="620"/>
      <c r="K166" s="620"/>
      <c r="L166" s="620"/>
      <c r="M166" s="621"/>
    </row>
    <row r="167" spans="1:13">
      <c r="A167" s="207"/>
      <c r="B167" s="275"/>
      <c r="C167" s="275"/>
      <c r="D167" s="275"/>
      <c r="E167" s="275"/>
      <c r="F167" s="275"/>
      <c r="G167" s="275"/>
      <c r="H167" s="275"/>
      <c r="I167" s="275"/>
      <c r="J167" s="275"/>
      <c r="K167" s="275"/>
      <c r="L167" s="275"/>
      <c r="M167" s="276"/>
    </row>
    <row r="168" spans="1:13">
      <c r="A168" s="279" t="s">
        <v>75</v>
      </c>
      <c r="B168" s="275"/>
      <c r="C168" s="275"/>
      <c r="D168" s="275"/>
      <c r="E168" s="275"/>
      <c r="F168" s="275"/>
      <c r="G168" s="275"/>
      <c r="H168" s="275"/>
      <c r="I168" s="275"/>
      <c r="J168" s="275"/>
      <c r="K168" s="275"/>
      <c r="L168" s="275"/>
      <c r="M168" s="276"/>
    </row>
    <row r="169" spans="1:13">
      <c r="A169" s="622" t="s">
        <v>76</v>
      </c>
      <c r="B169" s="623"/>
      <c r="C169" s="623"/>
      <c r="D169" s="623"/>
      <c r="E169" s="623"/>
      <c r="F169" s="623"/>
      <c r="G169" s="623"/>
      <c r="H169" s="623"/>
      <c r="I169" s="623"/>
      <c r="J169" s="623"/>
      <c r="K169" s="623"/>
      <c r="L169" s="623"/>
      <c r="M169" s="624"/>
    </row>
    <row r="170" spans="1:13">
      <c r="A170" s="622"/>
      <c r="B170" s="623"/>
      <c r="C170" s="623"/>
      <c r="D170" s="623"/>
      <c r="E170" s="623"/>
      <c r="F170" s="623"/>
      <c r="G170" s="623"/>
      <c r="H170" s="623"/>
      <c r="I170" s="623"/>
      <c r="J170" s="623"/>
      <c r="K170" s="623"/>
      <c r="L170" s="623"/>
      <c r="M170" s="624"/>
    </row>
    <row r="171" spans="1:13">
      <c r="A171" s="622" t="s">
        <v>77</v>
      </c>
      <c r="B171" s="623"/>
      <c r="C171" s="623"/>
      <c r="D171" s="623"/>
      <c r="E171" s="623"/>
      <c r="F171" s="623"/>
      <c r="G171" s="623"/>
      <c r="H171" s="623"/>
      <c r="I171" s="623"/>
      <c r="J171" s="623"/>
      <c r="K171" s="623"/>
      <c r="L171" s="623"/>
      <c r="M171" s="624"/>
    </row>
    <row r="172" spans="1:13">
      <c r="A172" s="622"/>
      <c r="B172" s="623"/>
      <c r="C172" s="623"/>
      <c r="D172" s="623"/>
      <c r="E172" s="623"/>
      <c r="F172" s="623"/>
      <c r="G172" s="623"/>
      <c r="H172" s="623"/>
      <c r="I172" s="623"/>
      <c r="J172" s="623"/>
      <c r="K172" s="623"/>
      <c r="L172" s="623"/>
      <c r="M172" s="624"/>
    </row>
    <row r="173" spans="1:13">
      <c r="A173" s="207"/>
      <c r="B173" s="275"/>
      <c r="C173" s="275"/>
      <c r="D173" s="275"/>
      <c r="E173" s="275"/>
      <c r="F173" s="275"/>
      <c r="G173" s="275"/>
      <c r="H173" s="275"/>
      <c r="I173" s="275"/>
      <c r="J173" s="275"/>
      <c r="K173" s="275"/>
      <c r="L173" s="275"/>
      <c r="M173" s="276"/>
    </row>
    <row r="174" spans="1:13">
      <c r="A174" s="221"/>
      <c r="F174" s="270" t="s">
        <v>71</v>
      </c>
      <c r="M174" s="222"/>
    </row>
    <row r="175" spans="1:13">
      <c r="A175" s="221"/>
      <c r="F175" s="196" t="s">
        <v>72</v>
      </c>
      <c r="G175" s="243" t="s">
        <v>100</v>
      </c>
      <c r="H175" s="243"/>
      <c r="I175" s="243"/>
      <c r="M175" s="222"/>
    </row>
    <row r="176" spans="1:13">
      <c r="A176" s="221"/>
      <c r="F176" s="196" t="s">
        <v>101</v>
      </c>
      <c r="G176" s="280"/>
      <c r="H176" s="280"/>
      <c r="I176" s="280"/>
      <c r="M176" s="222"/>
    </row>
    <row r="177" spans="1:13" ht="42.75" customHeight="1">
      <c r="A177" s="774" t="s">
        <v>308</v>
      </c>
      <c r="B177" s="774"/>
      <c r="C177" s="774"/>
      <c r="D177" s="774"/>
    </row>
    <row r="178" spans="1:13" ht="48" customHeight="1">
      <c r="A178" s="1" t="s">
        <v>0</v>
      </c>
      <c r="B178" s="367" t="s">
        <v>1</v>
      </c>
      <c r="C178" s="1" t="s">
        <v>2</v>
      </c>
      <c r="D178" s="367">
        <v>2</v>
      </c>
    </row>
    <row r="179" spans="1:13" ht="15">
      <c r="A179" s="725" t="s">
        <v>28</v>
      </c>
      <c r="B179" s="725"/>
      <c r="C179" s="725"/>
      <c r="D179" s="725"/>
      <c r="E179" s="725"/>
      <c r="F179" s="725"/>
      <c r="G179" s="725"/>
      <c r="H179" s="725"/>
      <c r="I179" s="725"/>
      <c r="J179" s="725"/>
      <c r="K179" s="725"/>
      <c r="L179" s="725"/>
      <c r="M179" s="725"/>
    </row>
    <row r="180" spans="1:13" ht="13.8" thickBot="1"/>
    <row r="181" spans="1:13">
      <c r="A181" s="658"/>
      <c r="B181" s="660"/>
      <c r="C181" s="661"/>
      <c r="D181" s="661"/>
      <c r="E181" s="661"/>
      <c r="F181" s="661"/>
      <c r="G181" s="661"/>
      <c r="H181" s="661"/>
      <c r="I181" s="662"/>
      <c r="J181" s="663"/>
      <c r="K181" s="664"/>
      <c r="L181" s="664"/>
      <c r="M181" s="665"/>
    </row>
    <row r="182" spans="1:13">
      <c r="A182" s="659"/>
      <c r="B182" s="669" t="s">
        <v>89</v>
      </c>
      <c r="C182" s="670"/>
      <c r="D182" s="670"/>
      <c r="E182" s="670"/>
      <c r="F182" s="670"/>
      <c r="G182" s="670"/>
      <c r="H182" s="670"/>
      <c r="I182" s="671"/>
      <c r="J182" s="666"/>
      <c r="K182" s="667"/>
      <c r="L182" s="667"/>
      <c r="M182" s="668"/>
    </row>
    <row r="183" spans="1:13">
      <c r="A183" s="659"/>
      <c r="B183" s="672"/>
      <c r="C183" s="673"/>
      <c r="D183" s="673"/>
      <c r="E183" s="673"/>
      <c r="F183" s="673"/>
      <c r="G183" s="673"/>
      <c r="H183" s="673"/>
      <c r="I183" s="674"/>
      <c r="J183" s="675" t="s">
        <v>29</v>
      </c>
      <c r="K183" s="677"/>
      <c r="L183" s="678"/>
      <c r="M183" s="679"/>
    </row>
    <row r="184" spans="1:13">
      <c r="A184" s="659"/>
      <c r="B184" s="669" t="s">
        <v>30</v>
      </c>
      <c r="C184" s="670"/>
      <c r="D184" s="670"/>
      <c r="E184" s="670"/>
      <c r="F184" s="670"/>
      <c r="G184" s="670"/>
      <c r="H184" s="670"/>
      <c r="I184" s="671"/>
      <c r="J184" s="676"/>
      <c r="K184" s="680"/>
      <c r="L184" s="681"/>
      <c r="M184" s="682"/>
    </row>
    <row r="185" spans="1:13">
      <c r="A185" s="659"/>
      <c r="B185" s="683"/>
      <c r="C185" s="684"/>
      <c r="D185" s="684"/>
      <c r="E185" s="684"/>
      <c r="F185" s="684"/>
      <c r="G185" s="684"/>
      <c r="H185" s="684"/>
      <c r="I185" s="685"/>
      <c r="J185" s="675" t="s">
        <v>31</v>
      </c>
      <c r="K185" s="675">
        <v>1</v>
      </c>
      <c r="L185" s="675" t="s">
        <v>32</v>
      </c>
      <c r="M185" s="687">
        <v>1</v>
      </c>
    </row>
    <row r="186" spans="1:13">
      <c r="A186" s="659"/>
      <c r="B186" s="683"/>
      <c r="C186" s="684"/>
      <c r="D186" s="684"/>
      <c r="E186" s="684"/>
      <c r="F186" s="684"/>
      <c r="G186" s="684"/>
      <c r="H186" s="684"/>
      <c r="I186" s="685"/>
      <c r="J186" s="686"/>
      <c r="K186" s="686"/>
      <c r="L186" s="686"/>
      <c r="M186" s="688"/>
    </row>
    <row r="187" spans="1:13">
      <c r="A187" s="659"/>
      <c r="B187" s="669" t="s">
        <v>33</v>
      </c>
      <c r="C187" s="670"/>
      <c r="D187" s="670"/>
      <c r="E187" s="670"/>
      <c r="F187" s="670"/>
      <c r="G187" s="670"/>
      <c r="H187" s="670"/>
      <c r="I187" s="671"/>
      <c r="J187" s="686"/>
      <c r="K187" s="686"/>
      <c r="L187" s="686"/>
      <c r="M187" s="688"/>
    </row>
    <row r="188" spans="1:13" ht="13.8" thickBot="1">
      <c r="A188" s="198"/>
      <c r="B188" s="199"/>
      <c r="C188" s="199"/>
      <c r="D188" s="199"/>
      <c r="E188" s="199"/>
      <c r="F188" s="199"/>
      <c r="G188" s="199"/>
      <c r="H188" s="199"/>
      <c r="I188" s="199"/>
      <c r="J188" s="199"/>
      <c r="K188" s="200"/>
      <c r="L188" s="200"/>
      <c r="M188" s="201"/>
    </row>
    <row r="189" spans="1:13">
      <c r="A189" s="202"/>
      <c r="B189" s="203"/>
      <c r="C189" s="203"/>
      <c r="D189" s="203"/>
      <c r="E189" s="203"/>
      <c r="F189" s="203"/>
      <c r="G189" s="203"/>
      <c r="H189" s="203"/>
      <c r="I189" s="203"/>
      <c r="J189" s="204" t="s">
        <v>34</v>
      </c>
      <c r="K189" s="205" t="s">
        <v>35</v>
      </c>
      <c r="L189" s="205" t="s">
        <v>36</v>
      </c>
      <c r="M189" s="206" t="s">
        <v>37</v>
      </c>
    </row>
    <row r="190" spans="1:13">
      <c r="A190" s="207"/>
      <c r="B190" s="197"/>
      <c r="C190" s="197"/>
      <c r="D190" s="197"/>
      <c r="E190" s="197"/>
      <c r="F190" s="197"/>
      <c r="G190" s="197"/>
      <c r="H190" s="197"/>
      <c r="I190" s="197"/>
      <c r="J190" s="208"/>
      <c r="K190" s="209"/>
      <c r="L190" s="209">
        <v>8</v>
      </c>
      <c r="M190" s="210">
        <v>2026</v>
      </c>
    </row>
    <row r="191" spans="1:13">
      <c r="A191" s="703" t="s">
        <v>38</v>
      </c>
      <c r="B191" s="704"/>
      <c r="C191" s="704"/>
      <c r="D191" s="704"/>
      <c r="E191" s="197"/>
      <c r="F191" s="197"/>
      <c r="G191" s="197" t="s">
        <v>39</v>
      </c>
      <c r="I191" s="197"/>
      <c r="J191" s="208"/>
      <c r="M191" s="211"/>
    </row>
    <row r="192" spans="1:13" ht="13.8">
      <c r="A192" s="212"/>
      <c r="B192" s="213"/>
      <c r="C192" s="213"/>
      <c r="D192" s="213"/>
      <c r="E192" s="213"/>
      <c r="F192" s="213"/>
      <c r="G192" s="213"/>
      <c r="H192" s="213"/>
      <c r="I192" s="213"/>
      <c r="J192" s="213"/>
      <c r="K192" s="213"/>
      <c r="L192" s="213"/>
      <c r="M192" s="214"/>
    </row>
    <row r="193" spans="1:21" ht="13.8" thickBot="1">
      <c r="A193" s="215"/>
      <c r="B193" s="216"/>
      <c r="C193" s="216"/>
      <c r="D193" s="216"/>
      <c r="E193" s="216"/>
      <c r="F193" s="216"/>
      <c r="G193" s="216"/>
      <c r="H193" s="216"/>
      <c r="I193" s="216"/>
      <c r="J193" s="216"/>
      <c r="K193" s="216"/>
      <c r="L193" s="216"/>
      <c r="M193" s="217"/>
    </row>
    <row r="194" spans="1:21" ht="13.8" thickBot="1">
      <c r="A194" s="218"/>
      <c r="B194" s="219"/>
      <c r="C194" s="219"/>
      <c r="D194" s="219"/>
      <c r="E194" s="219"/>
      <c r="F194" s="219"/>
      <c r="I194" s="219"/>
      <c r="J194" s="219"/>
      <c r="K194" s="219"/>
      <c r="L194" s="219"/>
      <c r="M194" s="220"/>
    </row>
    <row r="195" spans="1:21">
      <c r="A195" s="728" t="s">
        <v>40</v>
      </c>
      <c r="B195" s="729"/>
      <c r="C195" s="729"/>
      <c r="D195" s="729"/>
      <c r="E195" s="729"/>
      <c r="F195" s="729"/>
      <c r="G195" s="729"/>
      <c r="H195" s="729"/>
      <c r="I195" s="729"/>
      <c r="J195" s="729"/>
      <c r="K195" s="729"/>
      <c r="L195" s="729"/>
      <c r="M195" s="730"/>
    </row>
    <row r="196" spans="1:21" ht="13.8" thickBot="1">
      <c r="A196" s="221"/>
      <c r="M196" s="222"/>
    </row>
    <row r="197" spans="1:21">
      <c r="A197" s="223" t="s">
        <v>41</v>
      </c>
      <c r="B197" s="734" t="s">
        <v>42</v>
      </c>
      <c r="C197" s="735"/>
      <c r="D197" s="735"/>
      <c r="E197" s="735"/>
      <c r="F197" s="735"/>
      <c r="G197" s="735"/>
      <c r="H197" s="735"/>
      <c r="I197" s="735"/>
      <c r="J197" s="736"/>
      <c r="K197" s="726" t="s">
        <v>43</v>
      </c>
      <c r="L197" s="727"/>
      <c r="M197" s="223" t="s">
        <v>12</v>
      </c>
    </row>
    <row r="198" spans="1:21" ht="13.8" thickBot="1">
      <c r="A198" s="224">
        <v>3.3</v>
      </c>
      <c r="B198" s="717" t="str">
        <f>+'PRESUPUESTO OFICIAL'!E15</f>
        <v>Relleno con base granular seleccionada o clasificada, compactada y transportada</v>
      </c>
      <c r="C198" s="718"/>
      <c r="D198" s="718"/>
      <c r="E198" s="718"/>
      <c r="F198" s="718"/>
      <c r="G198" s="718"/>
      <c r="H198" s="718"/>
      <c r="I198" s="718"/>
      <c r="J198" s="712"/>
      <c r="K198" s="711" t="str">
        <f>+'PRESUPUESTO OFICIAL'!F15</f>
        <v>M3</v>
      </c>
      <c r="L198" s="712"/>
      <c r="M198" s="225"/>
    </row>
    <row r="199" spans="1:21">
      <c r="A199" s="640" t="s">
        <v>44</v>
      </c>
      <c r="B199" s="641"/>
      <c r="C199" s="641"/>
      <c r="D199" s="641"/>
      <c r="E199" s="641"/>
      <c r="F199" s="641"/>
      <c r="G199" s="641"/>
      <c r="H199" s="641"/>
      <c r="I199" s="641"/>
      <c r="J199" s="641"/>
      <c r="K199" s="641"/>
      <c r="L199" s="641"/>
      <c r="M199" s="642"/>
    </row>
    <row r="200" spans="1:21">
      <c r="A200" s="643"/>
      <c r="B200" s="644"/>
      <c r="C200" s="644"/>
      <c r="D200" s="644"/>
      <c r="E200" s="644"/>
      <c r="F200" s="644"/>
      <c r="G200" s="644"/>
      <c r="H200" s="644"/>
      <c r="I200" s="644"/>
      <c r="J200" s="644"/>
      <c r="K200" s="644"/>
      <c r="L200" s="644"/>
      <c r="M200" s="645"/>
    </row>
    <row r="201" spans="1:21" ht="13.8" thickBot="1">
      <c r="A201" s="646"/>
      <c r="B201" s="647"/>
      <c r="C201" s="647"/>
      <c r="D201" s="647"/>
      <c r="E201" s="647"/>
      <c r="F201" s="647"/>
      <c r="G201" s="647"/>
      <c r="H201" s="647"/>
      <c r="I201" s="647"/>
      <c r="J201" s="647"/>
      <c r="K201" s="647"/>
      <c r="L201" s="647"/>
      <c r="M201" s="648"/>
    </row>
    <row r="202" spans="1:21">
      <c r="A202" s="649" t="s">
        <v>42</v>
      </c>
      <c r="B202" s="713"/>
      <c r="C202" s="713"/>
      <c r="D202" s="713"/>
      <c r="E202" s="714"/>
      <c r="F202" s="697" t="s">
        <v>45</v>
      </c>
      <c r="G202" s="713"/>
      <c r="H202" s="715" t="s">
        <v>46</v>
      </c>
      <c r="I202" s="716"/>
      <c r="J202" s="227" t="s">
        <v>47</v>
      </c>
      <c r="K202" s="697" t="s">
        <v>48</v>
      </c>
      <c r="L202" s="698"/>
      <c r="M202" s="228" t="s">
        <v>49</v>
      </c>
    </row>
    <row r="203" spans="1:21">
      <c r="A203" s="653" t="s">
        <v>177</v>
      </c>
      <c r="B203" s="654"/>
      <c r="C203" s="654"/>
      <c r="D203" s="654"/>
      <c r="E203" s="699"/>
      <c r="F203" s="731"/>
      <c r="G203" s="699"/>
      <c r="H203" s="731" t="s">
        <v>125</v>
      </c>
      <c r="I203" s="699"/>
      <c r="J203" s="232">
        <v>4108</v>
      </c>
      <c r="K203" s="719">
        <v>0.5</v>
      </c>
      <c r="L203" s="702"/>
      <c r="M203" s="411">
        <f>J203*K203</f>
        <v>2054</v>
      </c>
    </row>
    <row r="204" spans="1:21">
      <c r="A204" s="290" t="s">
        <v>178</v>
      </c>
      <c r="B204" s="243"/>
      <c r="C204" s="243"/>
      <c r="D204" s="243"/>
      <c r="E204" s="237"/>
      <c r="F204" s="236"/>
      <c r="G204" s="237"/>
      <c r="H204" s="731" t="s">
        <v>125</v>
      </c>
      <c r="I204" s="699"/>
      <c r="J204" s="232">
        <v>13715</v>
      </c>
      <c r="K204" s="719">
        <v>0.30299999999999999</v>
      </c>
      <c r="L204" s="702"/>
      <c r="M204" s="411">
        <f>J204*K204</f>
        <v>4155.6449999999995</v>
      </c>
    </row>
    <row r="205" spans="1:21" ht="13.8" thickBot="1">
      <c r="A205" s="606"/>
      <c r="B205" s="607"/>
      <c r="C205" s="607"/>
      <c r="D205" s="607"/>
      <c r="E205" s="631"/>
      <c r="F205" s="632"/>
      <c r="G205" s="631"/>
      <c r="H205" s="632"/>
      <c r="I205" s="631"/>
      <c r="J205" s="286"/>
      <c r="K205" s="633"/>
      <c r="L205" s="634"/>
      <c r="M205" s="411">
        <f>J205*K205</f>
        <v>0</v>
      </c>
    </row>
    <row r="206" spans="1:21" ht="13.8" thickBot="1">
      <c r="A206" s="603" t="s">
        <v>50</v>
      </c>
      <c r="B206" s="604"/>
      <c r="C206" s="604"/>
      <c r="D206" s="604"/>
      <c r="E206" s="604"/>
      <c r="F206" s="604"/>
      <c r="G206" s="604"/>
      <c r="H206" s="604"/>
      <c r="I206" s="604"/>
      <c r="J206" s="604"/>
      <c r="K206" s="604"/>
      <c r="L206" s="605"/>
      <c r="M206" s="412">
        <f>SUM(M203:M205)</f>
        <v>6209.6449999999995</v>
      </c>
    </row>
    <row r="207" spans="1:21">
      <c r="A207" s="640" t="s">
        <v>51</v>
      </c>
      <c r="B207" s="641"/>
      <c r="C207" s="641"/>
      <c r="D207" s="641"/>
      <c r="E207" s="641"/>
      <c r="F207" s="641"/>
      <c r="G207" s="641"/>
      <c r="H207" s="641"/>
      <c r="I207" s="641"/>
      <c r="J207" s="641"/>
      <c r="K207" s="641"/>
      <c r="L207" s="641"/>
      <c r="M207" s="642"/>
      <c r="P207" s="291"/>
      <c r="Q207" s="291"/>
      <c r="R207" s="292"/>
      <c r="S207" s="292"/>
      <c r="T207" s="293"/>
      <c r="U207" s="293"/>
    </row>
    <row r="208" spans="1:21">
      <c r="A208" s="643"/>
      <c r="B208" s="644"/>
      <c r="C208" s="644"/>
      <c r="D208" s="644"/>
      <c r="E208" s="644"/>
      <c r="F208" s="644"/>
      <c r="G208" s="644"/>
      <c r="H208" s="644"/>
      <c r="I208" s="644"/>
      <c r="J208" s="644"/>
      <c r="K208" s="644"/>
      <c r="L208" s="644"/>
      <c r="M208" s="645"/>
      <c r="P208" s="294"/>
      <c r="Q208" s="295"/>
      <c r="R208" s="296"/>
      <c r="S208" s="297"/>
      <c r="T208" s="298"/>
      <c r="U208" s="299"/>
    </row>
    <row r="209" spans="1:21" ht="13.8" thickBot="1">
      <c r="A209" s="646"/>
      <c r="B209" s="647"/>
      <c r="C209" s="647"/>
      <c r="D209" s="647"/>
      <c r="E209" s="647"/>
      <c r="F209" s="647"/>
      <c r="G209" s="647"/>
      <c r="H209" s="647"/>
      <c r="I209" s="647"/>
      <c r="J209" s="647"/>
      <c r="K209" s="647"/>
      <c r="L209" s="647"/>
      <c r="M209" s="648"/>
      <c r="P209" s="294"/>
      <c r="Q209" s="295"/>
      <c r="R209" s="296"/>
      <c r="S209" s="300"/>
      <c r="T209" s="298"/>
      <c r="U209" s="299"/>
    </row>
    <row r="210" spans="1:21">
      <c r="A210" s="649" t="s">
        <v>42</v>
      </c>
      <c r="B210" s="650"/>
      <c r="C210" s="650"/>
      <c r="D210" s="650"/>
      <c r="E210" s="650"/>
      <c r="F210" s="650"/>
      <c r="G210" s="650"/>
      <c r="H210" s="698"/>
      <c r="I210" s="226" t="s">
        <v>43</v>
      </c>
      <c r="J210" s="227" t="s">
        <v>12</v>
      </c>
      <c r="K210" s="697" t="s">
        <v>52</v>
      </c>
      <c r="L210" s="698"/>
      <c r="M210" s="228" t="s">
        <v>49</v>
      </c>
      <c r="P210" s="294"/>
      <c r="Q210" s="295"/>
      <c r="R210" s="296"/>
      <c r="S210" s="300"/>
      <c r="T210" s="298"/>
      <c r="U210" s="299"/>
    </row>
    <row r="211" spans="1:21">
      <c r="A211" s="653" t="s">
        <v>175</v>
      </c>
      <c r="B211" s="654"/>
      <c r="C211" s="654"/>
      <c r="D211" s="654"/>
      <c r="E211" s="654"/>
      <c r="F211" s="654"/>
      <c r="G211" s="654"/>
      <c r="H211" s="699"/>
      <c r="I211" s="241" t="s">
        <v>85</v>
      </c>
      <c r="J211" s="242">
        <v>1.25</v>
      </c>
      <c r="K211" s="700">
        <v>62815</v>
      </c>
      <c r="L211" s="701"/>
      <c r="M211" s="411">
        <f>J211*K211</f>
        <v>78518.75</v>
      </c>
      <c r="P211" s="294"/>
      <c r="Q211" s="295"/>
      <c r="R211" s="296"/>
      <c r="S211" s="300"/>
      <c r="T211" s="298"/>
      <c r="U211" s="299"/>
    </row>
    <row r="212" spans="1:21" ht="13.8" thickBot="1">
      <c r="A212" s="606"/>
      <c r="B212" s="607"/>
      <c r="C212" s="607"/>
      <c r="D212" s="607"/>
      <c r="E212" s="607"/>
      <c r="F212" s="607"/>
      <c r="G212" s="607"/>
      <c r="H212" s="631"/>
      <c r="I212" s="243"/>
      <c r="J212" s="244"/>
      <c r="K212" s="695"/>
      <c r="L212" s="696"/>
      <c r="M212" s="411">
        <f>J212*K212</f>
        <v>0</v>
      </c>
      <c r="P212" s="302"/>
      <c r="Q212" s="302"/>
      <c r="R212" s="302"/>
      <c r="S212" s="303"/>
      <c r="T212" s="303"/>
      <c r="U212" s="304"/>
    </row>
    <row r="213" spans="1:21" ht="13.8" thickBot="1">
      <c r="A213" s="603" t="s">
        <v>50</v>
      </c>
      <c r="B213" s="604"/>
      <c r="C213" s="604"/>
      <c r="D213" s="604"/>
      <c r="E213" s="604"/>
      <c r="F213" s="604"/>
      <c r="G213" s="604"/>
      <c r="H213" s="604"/>
      <c r="I213" s="604"/>
      <c r="J213" s="604"/>
      <c r="K213" s="604"/>
      <c r="L213" s="605"/>
      <c r="M213" s="412">
        <f>SUM(M211:M212)</f>
        <v>78518.75</v>
      </c>
      <c r="P213" s="302"/>
      <c r="Q213" s="302"/>
      <c r="R213" s="302"/>
      <c r="S213" s="302"/>
      <c r="T213" s="302"/>
      <c r="U213" s="302"/>
    </row>
    <row r="214" spans="1:21">
      <c r="A214" s="640" t="s">
        <v>53</v>
      </c>
      <c r="B214" s="641"/>
      <c r="C214" s="641"/>
      <c r="D214" s="641"/>
      <c r="E214" s="641"/>
      <c r="F214" s="641"/>
      <c r="G214" s="641"/>
      <c r="H214" s="641"/>
      <c r="I214" s="641"/>
      <c r="J214" s="641"/>
      <c r="K214" s="641"/>
      <c r="L214" s="641"/>
      <c r="M214" s="642"/>
      <c r="P214" s="291"/>
      <c r="Q214" s="291"/>
      <c r="R214" s="292"/>
      <c r="S214" s="292"/>
      <c r="T214" s="293"/>
      <c r="U214" s="293"/>
    </row>
    <row r="215" spans="1:21">
      <c r="A215" s="643"/>
      <c r="B215" s="644"/>
      <c r="C215" s="644"/>
      <c r="D215" s="644"/>
      <c r="E215" s="644"/>
      <c r="F215" s="644"/>
      <c r="G215" s="644"/>
      <c r="H215" s="644"/>
      <c r="I215" s="644"/>
      <c r="J215" s="644"/>
      <c r="K215" s="644"/>
      <c r="L215" s="644"/>
      <c r="M215" s="645"/>
      <c r="P215" s="294"/>
      <c r="Q215" s="302"/>
      <c r="R215" s="294"/>
      <c r="S215" s="305"/>
      <c r="T215" s="306"/>
      <c r="U215" s="307"/>
    </row>
    <row r="216" spans="1:21" ht="13.8" thickBot="1">
      <c r="A216" s="646"/>
      <c r="B216" s="647"/>
      <c r="C216" s="647"/>
      <c r="D216" s="647"/>
      <c r="E216" s="647"/>
      <c r="F216" s="647"/>
      <c r="G216" s="647"/>
      <c r="H216" s="647"/>
      <c r="I216" s="647"/>
      <c r="J216" s="647"/>
      <c r="K216" s="647"/>
      <c r="L216" s="647"/>
      <c r="M216" s="648"/>
      <c r="P216" s="294"/>
      <c r="Q216" s="302"/>
      <c r="R216" s="294"/>
      <c r="S216" s="305"/>
      <c r="T216" s="306"/>
      <c r="U216" s="307"/>
    </row>
    <row r="217" spans="1:21">
      <c r="A217" s="649" t="s">
        <v>54</v>
      </c>
      <c r="B217" s="650"/>
      <c r="C217" s="650"/>
      <c r="D217" s="650"/>
      <c r="E217" s="650"/>
      <c r="F217" s="650"/>
      <c r="G217" s="650"/>
      <c r="H217" s="227" t="s">
        <v>55</v>
      </c>
      <c r="I217" s="240" t="s">
        <v>56</v>
      </c>
      <c r="J217" s="246" t="s">
        <v>304</v>
      </c>
      <c r="K217" s="697" t="s">
        <v>57</v>
      </c>
      <c r="L217" s="698"/>
      <c r="M217" s="228" t="s">
        <v>49</v>
      </c>
      <c r="P217" s="294"/>
      <c r="Q217" s="302"/>
      <c r="R217" s="294"/>
      <c r="S217" s="300"/>
      <c r="T217" s="306"/>
      <c r="U217" s="307"/>
    </row>
    <row r="218" spans="1:21">
      <c r="A218" s="653" t="s">
        <v>179</v>
      </c>
      <c r="B218" s="654"/>
      <c r="C218" s="654"/>
      <c r="D218" s="654"/>
      <c r="E218" s="654"/>
      <c r="F218" s="654"/>
      <c r="G218" s="654"/>
      <c r="H218" s="247"/>
      <c r="I218" s="248">
        <v>1</v>
      </c>
      <c r="J218" s="247" t="s">
        <v>85</v>
      </c>
      <c r="K218" s="596">
        <f>+'TRANSPORTE DE MATERIALES'!$M$143</f>
        <v>19834</v>
      </c>
      <c r="L218" s="597"/>
      <c r="M218" s="411">
        <f>I218*K218</f>
        <v>19834</v>
      </c>
      <c r="P218" s="294"/>
      <c r="Q218" s="302"/>
      <c r="R218" s="294"/>
      <c r="S218" s="300"/>
      <c r="T218" s="306"/>
      <c r="U218" s="307"/>
    </row>
    <row r="219" spans="1:21" ht="13.8" thickBot="1">
      <c r="A219" s="606"/>
      <c r="B219" s="607"/>
      <c r="C219" s="607"/>
      <c r="D219" s="607"/>
      <c r="E219" s="607"/>
      <c r="F219" s="607"/>
      <c r="G219" s="607"/>
      <c r="H219" s="249"/>
      <c r="I219" s="250"/>
      <c r="J219" s="249"/>
      <c r="K219" s="655"/>
      <c r="L219" s="656"/>
      <c r="M219" s="411">
        <f>I219*K219</f>
        <v>0</v>
      </c>
      <c r="P219" s="302"/>
      <c r="Q219" s="302"/>
      <c r="R219" s="302"/>
      <c r="S219" s="303"/>
      <c r="T219" s="303"/>
      <c r="U219" s="304"/>
    </row>
    <row r="220" spans="1:21" ht="13.8" thickBot="1">
      <c r="A220" s="603" t="s">
        <v>50</v>
      </c>
      <c r="B220" s="604"/>
      <c r="C220" s="604"/>
      <c r="D220" s="604"/>
      <c r="E220" s="604"/>
      <c r="F220" s="604"/>
      <c r="G220" s="604"/>
      <c r="H220" s="604"/>
      <c r="I220" s="604"/>
      <c r="J220" s="604"/>
      <c r="K220" s="604"/>
      <c r="L220" s="605"/>
      <c r="M220" s="412">
        <f>SUM(M218:M219)</f>
        <v>19834</v>
      </c>
      <c r="P220" s="308"/>
      <c r="Q220" s="308"/>
      <c r="R220" s="308"/>
      <c r="S220" s="309"/>
      <c r="T220" s="310"/>
      <c r="U220" s="311"/>
    </row>
    <row r="221" spans="1:21">
      <c r="A221" s="640" t="s">
        <v>58</v>
      </c>
      <c r="B221" s="641"/>
      <c r="C221" s="641"/>
      <c r="D221" s="641"/>
      <c r="E221" s="641"/>
      <c r="F221" s="641"/>
      <c r="G221" s="641"/>
      <c r="H221" s="641"/>
      <c r="I221" s="641"/>
      <c r="J221" s="641"/>
      <c r="K221" s="641"/>
      <c r="L221" s="641"/>
      <c r="M221" s="642"/>
      <c r="P221" s="291"/>
      <c r="Q221" s="291"/>
      <c r="R221" s="292"/>
      <c r="S221" s="312"/>
      <c r="T221" s="313"/>
      <c r="U221" s="293"/>
    </row>
    <row r="222" spans="1:21">
      <c r="A222" s="643"/>
      <c r="B222" s="644"/>
      <c r="C222" s="644"/>
      <c r="D222" s="644"/>
      <c r="E222" s="644"/>
      <c r="F222" s="644"/>
      <c r="G222" s="644"/>
      <c r="H222" s="644"/>
      <c r="I222" s="644"/>
      <c r="J222" s="644"/>
      <c r="K222" s="644"/>
      <c r="L222" s="644"/>
      <c r="M222" s="645"/>
      <c r="P222" s="294"/>
      <c r="Q222" s="302"/>
      <c r="R222" s="314"/>
      <c r="S222" s="315"/>
      <c r="T222" s="316"/>
      <c r="U222" s="307"/>
    </row>
    <row r="223" spans="1:21" ht="13.8" thickBot="1">
      <c r="A223" s="646"/>
      <c r="B223" s="647"/>
      <c r="C223" s="647"/>
      <c r="D223" s="647"/>
      <c r="E223" s="647"/>
      <c r="F223" s="647"/>
      <c r="G223" s="647"/>
      <c r="H223" s="647"/>
      <c r="I223" s="647"/>
      <c r="J223" s="647"/>
      <c r="K223" s="647"/>
      <c r="L223" s="647"/>
      <c r="M223" s="648"/>
      <c r="P223" s="302"/>
      <c r="Q223" s="302"/>
      <c r="R223" s="302"/>
      <c r="S223" s="291"/>
      <c r="T223" s="291"/>
      <c r="U223" s="317"/>
    </row>
    <row r="224" spans="1:21">
      <c r="A224" s="649" t="s">
        <v>59</v>
      </c>
      <c r="B224" s="650"/>
      <c r="C224" s="650"/>
      <c r="D224" s="650"/>
      <c r="E224" s="650"/>
      <c r="F224" s="650"/>
      <c r="G224" s="650"/>
      <c r="H224" s="227" t="s">
        <v>60</v>
      </c>
      <c r="I224" s="251" t="s">
        <v>61</v>
      </c>
      <c r="J224" s="252" t="s">
        <v>62</v>
      </c>
      <c r="K224" s="651" t="s">
        <v>48</v>
      </c>
      <c r="L224" s="652"/>
      <c r="M224" s="254" t="s">
        <v>49</v>
      </c>
      <c r="P224" s="308"/>
      <c r="Q224" s="308"/>
      <c r="R224" s="308"/>
      <c r="S224" s="309"/>
      <c r="T224" s="310"/>
      <c r="U224" s="311"/>
    </row>
    <row r="225" spans="1:21" ht="38.25" customHeight="1">
      <c r="A225" s="318" t="s">
        <v>106</v>
      </c>
      <c r="B225" s="235"/>
      <c r="C225" s="235"/>
      <c r="D225" s="235"/>
      <c r="E225" s="235"/>
      <c r="F225" s="235"/>
      <c r="G225" s="235"/>
      <c r="H225" s="255" t="s">
        <v>125</v>
      </c>
      <c r="I225" s="256"/>
      <c r="J225" s="257">
        <v>41075</v>
      </c>
      <c r="K225" s="598">
        <v>0.5</v>
      </c>
      <c r="L225" s="599"/>
      <c r="M225" s="415">
        <f>J225*K225</f>
        <v>20537.5</v>
      </c>
      <c r="P225" s="291"/>
      <c r="Q225" s="291"/>
      <c r="R225" s="292"/>
      <c r="S225" s="292"/>
      <c r="T225" s="293"/>
      <c r="U225" s="293"/>
    </row>
    <row r="226" spans="1:21">
      <c r="A226" s="234"/>
      <c r="B226" s="235"/>
      <c r="C226" s="235"/>
      <c r="D226" s="235"/>
      <c r="E226" s="235"/>
      <c r="F226" s="235"/>
      <c r="G226" s="235"/>
      <c r="H226" s="255"/>
      <c r="I226" s="256"/>
      <c r="J226" s="259"/>
      <c r="K226" s="598"/>
      <c r="L226" s="599"/>
      <c r="M226" s="415">
        <f>J226*K226</f>
        <v>0</v>
      </c>
      <c r="P226" s="294"/>
      <c r="Q226" s="319"/>
      <c r="R226" s="320"/>
      <c r="S226" s="321"/>
      <c r="T226" s="322"/>
      <c r="U226" s="307"/>
    </row>
    <row r="227" spans="1:21">
      <c r="A227" s="234"/>
      <c r="B227" s="235"/>
      <c r="C227" s="235"/>
      <c r="D227" s="235"/>
      <c r="E227" s="235"/>
      <c r="F227" s="235"/>
      <c r="G227" s="235"/>
      <c r="H227" s="255"/>
      <c r="I227" s="256"/>
      <c r="J227" s="259"/>
      <c r="K227" s="596"/>
      <c r="L227" s="597"/>
      <c r="M227" s="415">
        <f>J227*K227</f>
        <v>0</v>
      </c>
      <c r="P227" s="302"/>
      <c r="Q227" s="302"/>
      <c r="R227" s="302"/>
      <c r="S227" s="291"/>
      <c r="T227" s="291"/>
      <c r="U227" s="304"/>
    </row>
    <row r="228" spans="1:21" ht="13.8" thickBot="1">
      <c r="A228" s="606"/>
      <c r="B228" s="607"/>
      <c r="C228" s="607"/>
      <c r="D228" s="607"/>
      <c r="E228" s="607"/>
      <c r="F228" s="607"/>
      <c r="G228" s="607"/>
      <c r="H228" s="249"/>
      <c r="I228" s="250"/>
      <c r="J228" s="249"/>
      <c r="K228" s="655"/>
      <c r="L228" s="656"/>
      <c r="M228" s="415">
        <f>J228*K228</f>
        <v>0</v>
      </c>
      <c r="P228" s="308"/>
      <c r="Q228" s="308"/>
      <c r="R228" s="308"/>
      <c r="S228" s="323"/>
      <c r="T228" s="323"/>
      <c r="U228" s="311"/>
    </row>
    <row r="229" spans="1:21" ht="13.8" thickBot="1">
      <c r="A229" s="603" t="s">
        <v>50</v>
      </c>
      <c r="B229" s="604"/>
      <c r="C229" s="604"/>
      <c r="D229" s="604"/>
      <c r="E229" s="604"/>
      <c r="F229" s="604"/>
      <c r="G229" s="604"/>
      <c r="H229" s="604"/>
      <c r="I229" s="604"/>
      <c r="J229" s="604"/>
      <c r="K229" s="604"/>
      <c r="L229" s="605"/>
      <c r="M229" s="245">
        <f>SUM(M225:M228)</f>
        <v>20537.5</v>
      </c>
      <c r="P229" s="294"/>
      <c r="Q229" s="294"/>
      <c r="R229" s="294"/>
      <c r="S229" s="291"/>
      <c r="T229" s="291"/>
      <c r="U229" s="304"/>
    </row>
    <row r="230" spans="1:21" ht="13.8" thickBot="1">
      <c r="A230" s="221"/>
      <c r="M230" s="222"/>
    </row>
    <row r="231" spans="1:21" ht="13.8" thickBot="1">
      <c r="A231" s="637" t="s">
        <v>63</v>
      </c>
      <c r="B231" s="638"/>
      <c r="C231" s="638"/>
      <c r="D231" s="638"/>
      <c r="E231" s="638"/>
      <c r="F231" s="638"/>
      <c r="G231" s="638"/>
      <c r="H231" s="638"/>
      <c r="I231" s="638"/>
      <c r="J231" s="638"/>
      <c r="K231" s="638"/>
      <c r="L231" s="639"/>
      <c r="M231" s="260">
        <f>ROUND(M206+M213+M220+M229,0)</f>
        <v>125100</v>
      </c>
    </row>
    <row r="232" spans="1:21">
      <c r="A232" s="640" t="s">
        <v>64</v>
      </c>
      <c r="B232" s="641"/>
      <c r="C232" s="641"/>
      <c r="D232" s="641"/>
      <c r="E232" s="641"/>
      <c r="F232" s="641"/>
      <c r="G232" s="641"/>
      <c r="H232" s="641"/>
      <c r="I232" s="641"/>
      <c r="J232" s="641"/>
      <c r="K232" s="641"/>
      <c r="L232" s="641"/>
      <c r="M232" s="642"/>
    </row>
    <row r="233" spans="1:21">
      <c r="A233" s="643"/>
      <c r="B233" s="644"/>
      <c r="C233" s="644"/>
      <c r="D233" s="644"/>
      <c r="E233" s="644"/>
      <c r="F233" s="644"/>
      <c r="G233" s="644"/>
      <c r="H233" s="644"/>
      <c r="I233" s="644"/>
      <c r="J233" s="644"/>
      <c r="K233" s="644"/>
      <c r="L233" s="644"/>
      <c r="M233" s="645"/>
    </row>
    <row r="234" spans="1:21" ht="13.8" thickBot="1">
      <c r="A234" s="646"/>
      <c r="B234" s="647"/>
      <c r="C234" s="647"/>
      <c r="D234" s="647"/>
      <c r="E234" s="647"/>
      <c r="F234" s="647"/>
      <c r="G234" s="647"/>
      <c r="H234" s="647"/>
      <c r="I234" s="647"/>
      <c r="J234" s="647"/>
      <c r="K234" s="647"/>
      <c r="L234" s="647"/>
      <c r="M234" s="648"/>
    </row>
    <row r="235" spans="1:21">
      <c r="A235" s="649" t="s">
        <v>65</v>
      </c>
      <c r="B235" s="650"/>
      <c r="C235" s="650"/>
      <c r="D235" s="650"/>
      <c r="E235" s="650"/>
      <c r="F235" s="650"/>
      <c r="G235" s="650"/>
      <c r="H235" s="240"/>
      <c r="I235" s="253"/>
      <c r="J235" s="252" t="s">
        <v>66</v>
      </c>
      <c r="K235" s="651" t="s">
        <v>67</v>
      </c>
      <c r="L235" s="652"/>
      <c r="M235" s="254"/>
    </row>
    <row r="236" spans="1:21">
      <c r="A236" s="779" t="s">
        <v>20</v>
      </c>
      <c r="B236" s="780"/>
      <c r="C236" s="780"/>
      <c r="D236" s="780"/>
      <c r="E236" s="780"/>
      <c r="F236" s="780"/>
      <c r="G236" s="780"/>
      <c r="H236" s="418"/>
      <c r="I236" s="419"/>
      <c r="J236" s="263">
        <v>0.28000000000000003</v>
      </c>
      <c r="K236" s="737">
        <f>+M231</f>
        <v>125100</v>
      </c>
      <c r="L236" s="738"/>
      <c r="M236" s="417">
        <f>J236*K236</f>
        <v>35028</v>
      </c>
    </row>
    <row r="237" spans="1:21">
      <c r="A237" s="421" t="s">
        <v>68</v>
      </c>
      <c r="B237" s="422"/>
      <c r="C237" s="422"/>
      <c r="D237" s="422"/>
      <c r="E237" s="422"/>
      <c r="F237" s="422"/>
      <c r="G237" s="422"/>
      <c r="H237" s="418"/>
      <c r="I237" s="419"/>
      <c r="J237" s="263">
        <v>0.01</v>
      </c>
      <c r="K237" s="737">
        <f>+M231</f>
        <v>125100</v>
      </c>
      <c r="L237" s="738"/>
      <c r="M237" s="417">
        <f>J237*K237</f>
        <v>1251</v>
      </c>
    </row>
    <row r="238" spans="1:21" ht="13.8" thickBot="1">
      <c r="A238" s="423" t="s">
        <v>69</v>
      </c>
      <c r="B238" s="424"/>
      <c r="C238" s="424"/>
      <c r="D238" s="424"/>
      <c r="E238" s="424"/>
      <c r="F238" s="424"/>
      <c r="G238" s="424"/>
      <c r="H238" s="424"/>
      <c r="I238" s="425"/>
      <c r="J238" s="263">
        <v>0.05</v>
      </c>
      <c r="K238" s="781">
        <f>+M231</f>
        <v>125100</v>
      </c>
      <c r="L238" s="782"/>
      <c r="M238" s="417">
        <f>J238*K238</f>
        <v>6255</v>
      </c>
    </row>
    <row r="239" spans="1:21" ht="13.8" thickBot="1">
      <c r="A239" s="783" t="s">
        <v>50</v>
      </c>
      <c r="B239" s="784"/>
      <c r="C239" s="784"/>
      <c r="D239" s="784"/>
      <c r="E239" s="784"/>
      <c r="F239" s="784"/>
      <c r="G239" s="784"/>
      <c r="H239" s="784"/>
      <c r="I239" s="784"/>
      <c r="J239" s="784"/>
      <c r="K239" s="784"/>
      <c r="L239" s="785"/>
      <c r="M239" s="412">
        <f>ROUND(SUM(M236:M238),0)</f>
        <v>42534</v>
      </c>
    </row>
    <row r="240" spans="1:21" ht="13.8" thickBot="1">
      <c r="A240" s="221"/>
      <c r="M240" s="222"/>
    </row>
    <row r="241" spans="1:13" ht="13.8" thickBot="1">
      <c r="A241" s="637" t="s">
        <v>70</v>
      </c>
      <c r="B241" s="638"/>
      <c r="C241" s="638"/>
      <c r="D241" s="638"/>
      <c r="E241" s="638"/>
      <c r="F241" s="638"/>
      <c r="G241" s="638"/>
      <c r="H241" s="638"/>
      <c r="I241" s="638"/>
      <c r="J241" s="638"/>
      <c r="K241" s="638"/>
      <c r="L241" s="639"/>
      <c r="M241" s="269">
        <f>M231+M239</f>
        <v>167634</v>
      </c>
    </row>
    <row r="242" spans="1:13">
      <c r="A242" s="218"/>
      <c r="B242" s="219"/>
      <c r="C242" s="219"/>
      <c r="D242" s="219"/>
      <c r="E242" s="219"/>
      <c r="F242" s="219"/>
      <c r="G242" s="219"/>
      <c r="H242" s="219"/>
      <c r="I242" s="219"/>
      <c r="J242" s="219"/>
      <c r="K242" s="219"/>
      <c r="L242" s="219"/>
      <c r="M242" s="220"/>
    </row>
    <row r="243" spans="1:13">
      <c r="A243" s="221"/>
      <c r="M243" s="222"/>
    </row>
    <row r="244" spans="1:13">
      <c r="A244" s="221"/>
      <c r="M244" s="222"/>
    </row>
    <row r="245" spans="1:13">
      <c r="A245" s="221"/>
      <c r="F245" s="270" t="s">
        <v>71</v>
      </c>
      <c r="G245" s="270"/>
      <c r="H245" s="270"/>
      <c r="I245" s="270"/>
      <c r="M245" s="222"/>
    </row>
    <row r="246" spans="1:13" ht="13.8">
      <c r="A246" s="271"/>
      <c r="B246" s="272"/>
      <c r="C246" s="272"/>
      <c r="D246" s="272"/>
      <c r="E246" s="272"/>
      <c r="F246" s="196" t="s">
        <v>305</v>
      </c>
      <c r="G246" s="196" t="s">
        <v>102</v>
      </c>
      <c r="I246" s="273"/>
      <c r="J246" s="272"/>
      <c r="K246" s="272"/>
      <c r="L246" s="272"/>
      <c r="M246" s="274"/>
    </row>
    <row r="247" spans="1:13" ht="13.8">
      <c r="A247" s="271"/>
      <c r="B247" s="272"/>
      <c r="C247" s="272"/>
      <c r="D247" s="272"/>
      <c r="E247" s="272"/>
      <c r="F247" s="196" t="s">
        <v>99</v>
      </c>
      <c r="I247" s="273"/>
      <c r="J247" s="272"/>
      <c r="K247" s="272"/>
      <c r="L247" s="272"/>
      <c r="M247" s="274"/>
    </row>
    <row r="248" spans="1:13">
      <c r="A248" s="207"/>
      <c r="B248" s="275"/>
      <c r="C248" s="275"/>
      <c r="D248" s="275"/>
      <c r="E248" s="275"/>
      <c r="I248" s="275"/>
      <c r="J248" s="275"/>
      <c r="K248" s="275"/>
      <c r="L248" s="275"/>
      <c r="M248" s="276"/>
    </row>
    <row r="249" spans="1:13">
      <c r="A249" s="221"/>
      <c r="F249" s="196" t="s">
        <v>73</v>
      </c>
      <c r="M249" s="222"/>
    </row>
    <row r="250" spans="1:13">
      <c r="A250" s="277" t="s">
        <v>74</v>
      </c>
      <c r="B250" s="230"/>
      <c r="C250" s="230"/>
      <c r="D250" s="230"/>
      <c r="E250" s="230"/>
      <c r="F250" s="230"/>
      <c r="G250" s="230"/>
      <c r="H250" s="230"/>
      <c r="I250" s="230"/>
      <c r="J250" s="230"/>
      <c r="K250" s="230"/>
      <c r="L250" s="230"/>
      <c r="M250" s="278"/>
    </row>
    <row r="251" spans="1:13">
      <c r="A251" s="619"/>
      <c r="B251" s="620"/>
      <c r="C251" s="620"/>
      <c r="D251" s="620"/>
      <c r="E251" s="620"/>
      <c r="F251" s="620"/>
      <c r="G251" s="620"/>
      <c r="H251" s="620"/>
      <c r="I251" s="620"/>
      <c r="J251" s="620"/>
      <c r="K251" s="620"/>
      <c r="L251" s="620"/>
      <c r="M251" s="621"/>
    </row>
    <row r="252" spans="1:13">
      <c r="A252" s="207"/>
      <c r="B252" s="275"/>
      <c r="C252" s="275"/>
      <c r="D252" s="275"/>
      <c r="E252" s="275"/>
      <c r="F252" s="275"/>
      <c r="G252" s="275"/>
      <c r="H252" s="275"/>
      <c r="I252" s="275"/>
      <c r="J252" s="275"/>
      <c r="K252" s="275"/>
      <c r="L252" s="275"/>
      <c r="M252" s="276"/>
    </row>
    <row r="253" spans="1:13">
      <c r="A253" s="279" t="s">
        <v>75</v>
      </c>
      <c r="B253" s="275"/>
      <c r="C253" s="275"/>
      <c r="D253" s="275"/>
      <c r="E253" s="275"/>
      <c r="F253" s="275"/>
      <c r="G253" s="275"/>
      <c r="H253" s="275"/>
      <c r="I253" s="275"/>
      <c r="J253" s="275"/>
      <c r="K253" s="275"/>
      <c r="L253" s="275"/>
      <c r="M253" s="276"/>
    </row>
    <row r="254" spans="1:13">
      <c r="A254" s="622" t="s">
        <v>76</v>
      </c>
      <c r="B254" s="623"/>
      <c r="C254" s="623"/>
      <c r="D254" s="623"/>
      <c r="E254" s="623"/>
      <c r="F254" s="623"/>
      <c r="G254" s="623"/>
      <c r="H254" s="623"/>
      <c r="I254" s="623"/>
      <c r="J254" s="623"/>
      <c r="K254" s="623"/>
      <c r="L254" s="623"/>
      <c r="M254" s="624"/>
    </row>
    <row r="255" spans="1:13">
      <c r="A255" s="622"/>
      <c r="B255" s="623"/>
      <c r="C255" s="623"/>
      <c r="D255" s="623"/>
      <c r="E255" s="623"/>
      <c r="F255" s="623"/>
      <c r="G255" s="623"/>
      <c r="H255" s="623"/>
      <c r="I255" s="623"/>
      <c r="J255" s="623"/>
      <c r="K255" s="623"/>
      <c r="L255" s="623"/>
      <c r="M255" s="624"/>
    </row>
    <row r="256" spans="1:13">
      <c r="A256" s="622" t="s">
        <v>77</v>
      </c>
      <c r="B256" s="623"/>
      <c r="C256" s="623"/>
      <c r="D256" s="623"/>
      <c r="E256" s="623"/>
      <c r="F256" s="623"/>
      <c r="G256" s="623"/>
      <c r="H256" s="623"/>
      <c r="I256" s="623"/>
      <c r="J256" s="623"/>
      <c r="K256" s="623"/>
      <c r="L256" s="623"/>
      <c r="M256" s="624"/>
    </row>
    <row r="257" spans="1:13">
      <c r="A257" s="622"/>
      <c r="B257" s="623"/>
      <c r="C257" s="623"/>
      <c r="D257" s="623"/>
      <c r="E257" s="623"/>
      <c r="F257" s="623"/>
      <c r="G257" s="623"/>
      <c r="H257" s="623"/>
      <c r="I257" s="623"/>
      <c r="J257" s="623"/>
      <c r="K257" s="623"/>
      <c r="L257" s="623"/>
      <c r="M257" s="624"/>
    </row>
    <row r="258" spans="1:13">
      <c r="A258" s="207"/>
      <c r="B258" s="275"/>
      <c r="C258" s="275"/>
      <c r="D258" s="275"/>
      <c r="E258" s="275"/>
      <c r="F258" s="275"/>
      <c r="G258" s="275"/>
      <c r="H258" s="275"/>
      <c r="I258" s="275"/>
      <c r="J258" s="275"/>
      <c r="K258" s="275"/>
      <c r="L258" s="275"/>
      <c r="M258" s="276"/>
    </row>
    <row r="259" spans="1:13">
      <c r="A259" s="221"/>
      <c r="F259" s="270" t="s">
        <v>71</v>
      </c>
      <c r="M259" s="222"/>
    </row>
    <row r="260" spans="1:13">
      <c r="A260" s="221"/>
      <c r="F260" s="196" t="s">
        <v>72</v>
      </c>
      <c r="G260" s="243" t="s">
        <v>100</v>
      </c>
      <c r="H260" s="243"/>
      <c r="I260" s="243"/>
      <c r="M260" s="222"/>
    </row>
    <row r="261" spans="1:13" ht="13.8" thickBot="1">
      <c r="A261" s="221"/>
      <c r="F261" s="196" t="s">
        <v>101</v>
      </c>
      <c r="G261" s="280"/>
      <c r="H261" s="280"/>
      <c r="I261" s="280"/>
      <c r="M261" s="222"/>
    </row>
    <row r="262" spans="1:13" ht="48" customHeight="1">
      <c r="A262" s="775" t="s">
        <v>308</v>
      </c>
      <c r="B262" s="776"/>
      <c r="C262" s="776"/>
      <c r="D262" s="776"/>
      <c r="E262" s="219"/>
      <c r="F262" s="219"/>
      <c r="G262" s="219"/>
      <c r="H262" s="219"/>
      <c r="I262" s="219"/>
      <c r="J262" s="219"/>
      <c r="K262" s="219"/>
      <c r="L262" s="219"/>
      <c r="M262" s="220"/>
    </row>
    <row r="263" spans="1:13" ht="27" customHeight="1">
      <c r="A263" s="366" t="s">
        <v>0</v>
      </c>
      <c r="B263" s="367" t="s">
        <v>1</v>
      </c>
      <c r="C263" s="1" t="s">
        <v>2</v>
      </c>
      <c r="D263" s="367">
        <v>2</v>
      </c>
      <c r="M263" s="222"/>
    </row>
    <row r="264" spans="1:13" ht="15">
      <c r="A264" s="789" t="s">
        <v>28</v>
      </c>
      <c r="B264" s="657"/>
      <c r="C264" s="657"/>
      <c r="D264" s="657"/>
      <c r="E264" s="657"/>
      <c r="F264" s="657"/>
      <c r="G264" s="657"/>
      <c r="H264" s="657"/>
      <c r="I264" s="657"/>
      <c r="J264" s="657"/>
      <c r="K264" s="657"/>
      <c r="L264" s="657"/>
      <c r="M264" s="790"/>
    </row>
    <row r="265" spans="1:13" ht="13.8" thickBot="1">
      <c r="A265" s="221"/>
      <c r="M265" s="222"/>
    </row>
    <row r="266" spans="1:13">
      <c r="A266" s="658"/>
      <c r="B266" s="660"/>
      <c r="C266" s="661"/>
      <c r="D266" s="661"/>
      <c r="E266" s="661"/>
      <c r="F266" s="661"/>
      <c r="G266" s="661"/>
      <c r="H266" s="661"/>
      <c r="I266" s="662"/>
      <c r="J266" s="663"/>
      <c r="K266" s="664"/>
      <c r="L266" s="664"/>
      <c r="M266" s="665"/>
    </row>
    <row r="267" spans="1:13">
      <c r="A267" s="659"/>
      <c r="B267" s="669" t="s">
        <v>89</v>
      </c>
      <c r="C267" s="670"/>
      <c r="D267" s="670"/>
      <c r="E267" s="670"/>
      <c r="F267" s="670"/>
      <c r="G267" s="670"/>
      <c r="H267" s="670"/>
      <c r="I267" s="671"/>
      <c r="J267" s="666"/>
      <c r="K267" s="667"/>
      <c r="L267" s="667"/>
      <c r="M267" s="668"/>
    </row>
    <row r="268" spans="1:13">
      <c r="A268" s="659"/>
      <c r="B268" s="672"/>
      <c r="C268" s="673"/>
      <c r="D268" s="673"/>
      <c r="E268" s="673"/>
      <c r="F268" s="673"/>
      <c r="G268" s="673"/>
      <c r="H268" s="673"/>
      <c r="I268" s="674"/>
      <c r="J268" s="675" t="s">
        <v>29</v>
      </c>
      <c r="K268" s="677"/>
      <c r="L268" s="791"/>
      <c r="M268" s="679"/>
    </row>
    <row r="269" spans="1:13">
      <c r="A269" s="659"/>
      <c r="B269" s="669" t="s">
        <v>30</v>
      </c>
      <c r="C269" s="670"/>
      <c r="D269" s="670"/>
      <c r="E269" s="670"/>
      <c r="F269" s="670"/>
      <c r="G269" s="670"/>
      <c r="H269" s="670"/>
      <c r="I269" s="671"/>
      <c r="J269" s="676"/>
      <c r="K269" s="680"/>
      <c r="L269" s="681"/>
      <c r="M269" s="682"/>
    </row>
    <row r="270" spans="1:13">
      <c r="A270" s="659"/>
      <c r="B270" s="683"/>
      <c r="C270" s="684"/>
      <c r="D270" s="684"/>
      <c r="E270" s="684"/>
      <c r="F270" s="684"/>
      <c r="G270" s="684"/>
      <c r="H270" s="684"/>
      <c r="I270" s="685"/>
      <c r="J270" s="675" t="s">
        <v>31</v>
      </c>
      <c r="K270" s="675">
        <v>1</v>
      </c>
      <c r="L270" s="675" t="s">
        <v>32</v>
      </c>
      <c r="M270" s="687">
        <v>1</v>
      </c>
    </row>
    <row r="271" spans="1:13">
      <c r="A271" s="659"/>
      <c r="B271" s="683"/>
      <c r="C271" s="684"/>
      <c r="D271" s="684"/>
      <c r="E271" s="684"/>
      <c r="F271" s="684"/>
      <c r="G271" s="684"/>
      <c r="H271" s="684"/>
      <c r="I271" s="685"/>
      <c r="J271" s="686"/>
      <c r="K271" s="686"/>
      <c r="L271" s="686"/>
      <c r="M271" s="688"/>
    </row>
    <row r="272" spans="1:13">
      <c r="A272" s="659"/>
      <c r="B272" s="669" t="s">
        <v>33</v>
      </c>
      <c r="C272" s="670"/>
      <c r="D272" s="670"/>
      <c r="E272" s="670"/>
      <c r="F272" s="670"/>
      <c r="G272" s="670"/>
      <c r="H272" s="670"/>
      <c r="I272" s="671"/>
      <c r="J272" s="686"/>
      <c r="K272" s="686"/>
      <c r="L272" s="686"/>
      <c r="M272" s="688"/>
    </row>
    <row r="273" spans="1:13" ht="13.8" thickBot="1">
      <c r="A273" s="198"/>
      <c r="B273" s="368"/>
      <c r="C273" s="368"/>
      <c r="D273" s="368"/>
      <c r="E273" s="368"/>
      <c r="F273" s="368"/>
      <c r="G273" s="368"/>
      <c r="H273" s="368"/>
      <c r="I273" s="368"/>
      <c r="J273" s="368"/>
      <c r="K273" s="364"/>
      <c r="L273" s="364"/>
      <c r="M273" s="201"/>
    </row>
    <row r="274" spans="1:13">
      <c r="A274" s="202"/>
      <c r="B274" s="203"/>
      <c r="C274" s="203"/>
      <c r="D274" s="203"/>
      <c r="E274" s="203"/>
      <c r="F274" s="203"/>
      <c r="G274" s="203"/>
      <c r="H274" s="203"/>
      <c r="I274" s="203"/>
      <c r="J274" s="204" t="s">
        <v>34</v>
      </c>
      <c r="K274" s="205" t="s">
        <v>35</v>
      </c>
      <c r="L274" s="205" t="s">
        <v>36</v>
      </c>
      <c r="M274" s="206" t="s">
        <v>37</v>
      </c>
    </row>
    <row r="275" spans="1:13">
      <c r="A275" s="207"/>
      <c r="B275" s="197"/>
      <c r="C275" s="197"/>
      <c r="D275" s="197"/>
      <c r="E275" s="197"/>
      <c r="F275" s="197"/>
      <c r="G275" s="197"/>
      <c r="H275" s="197"/>
      <c r="I275" s="197"/>
      <c r="J275" s="208"/>
      <c r="K275" s="209"/>
      <c r="L275" s="209">
        <v>8</v>
      </c>
      <c r="M275" s="210">
        <v>2026</v>
      </c>
    </row>
    <row r="276" spans="1:13">
      <c r="A276" s="703" t="s">
        <v>38</v>
      </c>
      <c r="B276" s="704"/>
      <c r="C276" s="704"/>
      <c r="D276" s="704"/>
      <c r="E276" s="197"/>
      <c r="F276" s="197"/>
      <c r="G276" s="197" t="s">
        <v>39</v>
      </c>
      <c r="I276" s="197"/>
      <c r="J276" s="208"/>
      <c r="M276" s="211"/>
    </row>
    <row r="277" spans="1:13" ht="13.8">
      <c r="A277" s="212"/>
      <c r="B277" s="213"/>
      <c r="C277" s="213"/>
      <c r="D277" s="213"/>
      <c r="E277" s="213"/>
      <c r="F277" s="213"/>
      <c r="G277" s="213"/>
      <c r="H277" s="213"/>
      <c r="I277" s="213"/>
      <c r="J277" s="213"/>
      <c r="K277" s="213"/>
      <c r="L277" s="213"/>
      <c r="M277" s="214"/>
    </row>
    <row r="278" spans="1:13" ht="13.8" thickBot="1">
      <c r="A278" s="215"/>
      <c r="B278" s="216"/>
      <c r="C278" s="216"/>
      <c r="D278" s="216"/>
      <c r="E278" s="216"/>
      <c r="F278" s="216"/>
      <c r="G278" s="216"/>
      <c r="H278" s="216"/>
      <c r="I278" s="216"/>
      <c r="J278" s="216"/>
      <c r="K278" s="216"/>
      <c r="L278" s="216"/>
      <c r="M278" s="217"/>
    </row>
    <row r="279" spans="1:13" ht="13.8" thickBot="1">
      <c r="A279" s="218"/>
      <c r="B279" s="219"/>
      <c r="C279" s="219"/>
      <c r="D279" s="219"/>
      <c r="E279" s="219"/>
      <c r="F279" s="219"/>
      <c r="I279" s="219"/>
      <c r="J279" s="219"/>
      <c r="K279" s="219"/>
      <c r="L279" s="219"/>
      <c r="M279" s="220"/>
    </row>
    <row r="280" spans="1:13">
      <c r="A280" s="728" t="s">
        <v>40</v>
      </c>
      <c r="B280" s="729"/>
      <c r="C280" s="729"/>
      <c r="D280" s="729"/>
      <c r="E280" s="729"/>
      <c r="F280" s="729"/>
      <c r="G280" s="729"/>
      <c r="H280" s="729"/>
      <c r="I280" s="729"/>
      <c r="J280" s="729"/>
      <c r="K280" s="729"/>
      <c r="L280" s="729"/>
      <c r="M280" s="730"/>
    </row>
    <row r="281" spans="1:13" ht="13.8" thickBot="1">
      <c r="A281" s="221"/>
      <c r="M281" s="222"/>
    </row>
    <row r="282" spans="1:13">
      <c r="A282" s="223" t="s">
        <v>41</v>
      </c>
      <c r="B282" s="734" t="s">
        <v>42</v>
      </c>
      <c r="C282" s="735"/>
      <c r="D282" s="735"/>
      <c r="E282" s="735"/>
      <c r="F282" s="735"/>
      <c r="G282" s="735"/>
      <c r="H282" s="735"/>
      <c r="I282" s="735"/>
      <c r="J282" s="736"/>
      <c r="K282" s="726" t="s">
        <v>43</v>
      </c>
      <c r="L282" s="727"/>
      <c r="M282" s="223" t="s">
        <v>12</v>
      </c>
    </row>
    <row r="283" spans="1:13" ht="13.8" thickBot="1">
      <c r="A283" s="224">
        <v>3.4</v>
      </c>
      <c r="B283" s="717" t="str">
        <f>+'PRESUPUESTO OFICIAL'!E31</f>
        <v>Nivelacion de cajas de valvulas para Red de acueducto</v>
      </c>
      <c r="C283" s="718"/>
      <c r="D283" s="718"/>
      <c r="E283" s="718"/>
      <c r="F283" s="718"/>
      <c r="G283" s="718"/>
      <c r="H283" s="718"/>
      <c r="I283" s="718"/>
      <c r="J283" s="712"/>
      <c r="K283" s="711" t="str">
        <f>+'PRESUPUESTO OFICIAL'!F31</f>
        <v>UND</v>
      </c>
      <c r="L283" s="712"/>
      <c r="M283" s="225"/>
    </row>
    <row r="284" spans="1:13">
      <c r="A284" s="640" t="s">
        <v>44</v>
      </c>
      <c r="B284" s="641"/>
      <c r="C284" s="641"/>
      <c r="D284" s="641"/>
      <c r="E284" s="641"/>
      <c r="F284" s="641"/>
      <c r="G284" s="641"/>
      <c r="H284" s="641"/>
      <c r="I284" s="641"/>
      <c r="J284" s="641"/>
      <c r="K284" s="641"/>
      <c r="L284" s="641"/>
      <c r="M284" s="642"/>
    </row>
    <row r="285" spans="1:13">
      <c r="A285" s="643"/>
      <c r="B285" s="644"/>
      <c r="C285" s="644"/>
      <c r="D285" s="644"/>
      <c r="E285" s="644"/>
      <c r="F285" s="644"/>
      <c r="G285" s="644"/>
      <c r="H285" s="644"/>
      <c r="I285" s="644"/>
      <c r="J285" s="644"/>
      <c r="K285" s="644"/>
      <c r="L285" s="644"/>
      <c r="M285" s="645"/>
    </row>
    <row r="286" spans="1:13" ht="13.8" thickBot="1">
      <c r="A286" s="646"/>
      <c r="B286" s="647"/>
      <c r="C286" s="647"/>
      <c r="D286" s="647"/>
      <c r="E286" s="647"/>
      <c r="F286" s="647"/>
      <c r="G286" s="647"/>
      <c r="H286" s="647"/>
      <c r="I286" s="647"/>
      <c r="J286" s="647"/>
      <c r="K286" s="647"/>
      <c r="L286" s="647"/>
      <c r="M286" s="648"/>
    </row>
    <row r="287" spans="1:13">
      <c r="A287" s="649" t="s">
        <v>42</v>
      </c>
      <c r="B287" s="713"/>
      <c r="C287" s="713"/>
      <c r="D287" s="713"/>
      <c r="E287" s="714"/>
      <c r="F287" s="697" t="s">
        <v>45</v>
      </c>
      <c r="G287" s="713"/>
      <c r="H287" s="715" t="s">
        <v>46</v>
      </c>
      <c r="I287" s="716"/>
      <c r="J287" s="227" t="s">
        <v>47</v>
      </c>
      <c r="K287" s="697" t="s">
        <v>48</v>
      </c>
      <c r="L287" s="698"/>
      <c r="M287" s="228" t="s">
        <v>49</v>
      </c>
    </row>
    <row r="288" spans="1:13">
      <c r="A288" s="653" t="s">
        <v>177</v>
      </c>
      <c r="B288" s="654"/>
      <c r="C288" s="654"/>
      <c r="D288" s="654"/>
      <c r="E288" s="699"/>
      <c r="F288" s="731"/>
      <c r="G288" s="699"/>
      <c r="H288" s="731" t="s">
        <v>125</v>
      </c>
      <c r="I288" s="699"/>
      <c r="J288" s="232">
        <v>4108</v>
      </c>
      <c r="K288" s="719">
        <v>1.6</v>
      </c>
      <c r="L288" s="702"/>
      <c r="M288" s="233">
        <f>J288*K288</f>
        <v>6572.8</v>
      </c>
    </row>
    <row r="289" spans="1:13">
      <c r="A289" s="265"/>
      <c r="B289" s="365"/>
      <c r="C289" s="365"/>
      <c r="D289" s="365"/>
      <c r="E289" s="237"/>
      <c r="F289" s="236"/>
      <c r="G289" s="237"/>
      <c r="H289" s="236"/>
      <c r="I289" s="237"/>
      <c r="J289" s="285"/>
      <c r="K289" s="719"/>
      <c r="L289" s="702"/>
      <c r="M289" s="233">
        <f>J289*K289</f>
        <v>0</v>
      </c>
    </row>
    <row r="290" spans="1:13" ht="13.8" thickBot="1">
      <c r="A290" s="606"/>
      <c r="B290" s="607"/>
      <c r="C290" s="607"/>
      <c r="D290" s="607"/>
      <c r="E290" s="631"/>
      <c r="F290" s="632"/>
      <c r="G290" s="631"/>
      <c r="H290" s="632"/>
      <c r="I290" s="631"/>
      <c r="J290" s="286"/>
      <c r="K290" s="633"/>
      <c r="L290" s="634"/>
      <c r="M290" s="233">
        <f>J290*K290</f>
        <v>0</v>
      </c>
    </row>
    <row r="291" spans="1:13" ht="13.8" thickBot="1">
      <c r="A291" s="603" t="s">
        <v>50</v>
      </c>
      <c r="B291" s="604"/>
      <c r="C291" s="604"/>
      <c r="D291" s="604"/>
      <c r="E291" s="604"/>
      <c r="F291" s="604"/>
      <c r="G291" s="604"/>
      <c r="H291" s="604"/>
      <c r="I291" s="604"/>
      <c r="J291" s="604"/>
      <c r="K291" s="604"/>
      <c r="L291" s="605"/>
      <c r="M291" s="239">
        <f>SUM(M288:M290)</f>
        <v>6572.8</v>
      </c>
    </row>
    <row r="292" spans="1:13">
      <c r="A292" s="640" t="s">
        <v>51</v>
      </c>
      <c r="B292" s="641"/>
      <c r="C292" s="641"/>
      <c r="D292" s="641"/>
      <c r="E292" s="641"/>
      <c r="F292" s="641"/>
      <c r="G292" s="641"/>
      <c r="H292" s="641"/>
      <c r="I292" s="641"/>
      <c r="J292" s="641"/>
      <c r="K292" s="641"/>
      <c r="L292" s="641"/>
      <c r="M292" s="642"/>
    </row>
    <row r="293" spans="1:13">
      <c r="A293" s="643"/>
      <c r="B293" s="644"/>
      <c r="C293" s="644"/>
      <c r="D293" s="644"/>
      <c r="E293" s="644"/>
      <c r="F293" s="644"/>
      <c r="G293" s="644"/>
      <c r="H293" s="644"/>
      <c r="I293" s="644"/>
      <c r="J293" s="644"/>
      <c r="K293" s="644"/>
      <c r="L293" s="644"/>
      <c r="M293" s="645"/>
    </row>
    <row r="294" spans="1:13" ht="13.8" thickBot="1">
      <c r="A294" s="646"/>
      <c r="B294" s="647"/>
      <c r="C294" s="647"/>
      <c r="D294" s="647"/>
      <c r="E294" s="647"/>
      <c r="F294" s="647"/>
      <c r="G294" s="647"/>
      <c r="H294" s="647"/>
      <c r="I294" s="647"/>
      <c r="J294" s="647"/>
      <c r="K294" s="647"/>
      <c r="L294" s="647"/>
      <c r="M294" s="648"/>
    </row>
    <row r="295" spans="1:13">
      <c r="A295" s="649" t="s">
        <v>42</v>
      </c>
      <c r="B295" s="650"/>
      <c r="C295" s="650"/>
      <c r="D295" s="650"/>
      <c r="E295" s="650"/>
      <c r="F295" s="650"/>
      <c r="G295" s="650"/>
      <c r="H295" s="698"/>
      <c r="I295" s="226" t="s">
        <v>43</v>
      </c>
      <c r="J295" s="227" t="s">
        <v>12</v>
      </c>
      <c r="K295" s="697" t="s">
        <v>52</v>
      </c>
      <c r="L295" s="698"/>
      <c r="M295" s="228" t="s">
        <v>49</v>
      </c>
    </row>
    <row r="296" spans="1:13">
      <c r="A296" s="653" t="s">
        <v>181</v>
      </c>
      <c r="B296" s="654"/>
      <c r="C296" s="654"/>
      <c r="D296" s="654"/>
      <c r="E296" s="654"/>
      <c r="F296" s="654"/>
      <c r="G296" s="654"/>
      <c r="H296" s="699"/>
      <c r="I296" s="324" t="s">
        <v>87</v>
      </c>
      <c r="J296" s="287">
        <v>1</v>
      </c>
      <c r="K296" s="705">
        <v>105000</v>
      </c>
      <c r="L296" s="706"/>
      <c r="M296" s="411">
        <f>J296*K296</f>
        <v>105000</v>
      </c>
    </row>
    <row r="297" spans="1:13" ht="13.8" thickBot="1">
      <c r="A297" s="606" t="s">
        <v>182</v>
      </c>
      <c r="B297" s="607"/>
      <c r="C297" s="607"/>
      <c r="D297" s="607"/>
      <c r="E297" s="607"/>
      <c r="F297" s="607"/>
      <c r="G297" s="607"/>
      <c r="H297" s="631"/>
      <c r="I297" s="325" t="s">
        <v>85</v>
      </c>
      <c r="J297" s="326">
        <v>1.7999999999999999E-2</v>
      </c>
      <c r="K297" s="707">
        <v>396811.27</v>
      </c>
      <c r="L297" s="708"/>
      <c r="M297" s="411">
        <f>J297*K297</f>
        <v>7142.60286</v>
      </c>
    </row>
    <row r="298" spans="1:13" ht="13.8" thickBot="1">
      <c r="A298" s="603" t="s">
        <v>50</v>
      </c>
      <c r="B298" s="604"/>
      <c r="C298" s="604"/>
      <c r="D298" s="604"/>
      <c r="E298" s="604"/>
      <c r="F298" s="604"/>
      <c r="G298" s="604"/>
      <c r="H298" s="604"/>
      <c r="I298" s="604"/>
      <c r="J298" s="604"/>
      <c r="K298" s="604"/>
      <c r="L298" s="605"/>
      <c r="M298" s="412">
        <f>SUM(M296:M297)</f>
        <v>112142.60286</v>
      </c>
    </row>
    <row r="299" spans="1:13">
      <c r="A299" s="640" t="s">
        <v>53</v>
      </c>
      <c r="B299" s="641"/>
      <c r="C299" s="641"/>
      <c r="D299" s="641"/>
      <c r="E299" s="641"/>
      <c r="F299" s="641"/>
      <c r="G299" s="641"/>
      <c r="H299" s="641"/>
      <c r="I299" s="641"/>
      <c r="J299" s="641"/>
      <c r="K299" s="641"/>
      <c r="L299" s="641"/>
      <c r="M299" s="642"/>
    </row>
    <row r="300" spans="1:13">
      <c r="A300" s="643"/>
      <c r="B300" s="644"/>
      <c r="C300" s="644"/>
      <c r="D300" s="644"/>
      <c r="E300" s="644"/>
      <c r="F300" s="644"/>
      <c r="G300" s="644"/>
      <c r="H300" s="644"/>
      <c r="I300" s="644"/>
      <c r="J300" s="644"/>
      <c r="K300" s="644"/>
      <c r="L300" s="644"/>
      <c r="M300" s="645"/>
    </row>
    <row r="301" spans="1:13" ht="13.8" thickBot="1">
      <c r="A301" s="646"/>
      <c r="B301" s="647"/>
      <c r="C301" s="647"/>
      <c r="D301" s="647"/>
      <c r="E301" s="647"/>
      <c r="F301" s="647"/>
      <c r="G301" s="647"/>
      <c r="H301" s="647"/>
      <c r="I301" s="647"/>
      <c r="J301" s="647"/>
      <c r="K301" s="647"/>
      <c r="L301" s="647"/>
      <c r="M301" s="648"/>
    </row>
    <row r="302" spans="1:13">
      <c r="A302" s="649" t="s">
        <v>54</v>
      </c>
      <c r="B302" s="650"/>
      <c r="C302" s="650"/>
      <c r="D302" s="650"/>
      <c r="E302" s="650"/>
      <c r="F302" s="650"/>
      <c r="G302" s="650"/>
      <c r="H302" s="227" t="s">
        <v>55</v>
      </c>
      <c r="I302" s="240" t="s">
        <v>56</v>
      </c>
      <c r="J302" s="246" t="s">
        <v>304</v>
      </c>
      <c r="K302" s="697" t="s">
        <v>57</v>
      </c>
      <c r="L302" s="698"/>
      <c r="M302" s="228" t="s">
        <v>49</v>
      </c>
    </row>
    <row r="303" spans="1:13">
      <c r="A303" s="779" t="s">
        <v>179</v>
      </c>
      <c r="B303" s="780"/>
      <c r="C303" s="780"/>
      <c r="D303" s="780"/>
      <c r="E303" s="780"/>
      <c r="F303" s="780"/>
      <c r="G303" s="780"/>
      <c r="H303" s="420"/>
      <c r="I303" s="426">
        <v>1</v>
      </c>
      <c r="J303" s="420" t="s">
        <v>85</v>
      </c>
      <c r="K303" s="705">
        <f>+'TRANSPORTE DE MATERIALES'!$M$143</f>
        <v>19834</v>
      </c>
      <c r="L303" s="706"/>
      <c r="M303" s="411">
        <f>I303*K303</f>
        <v>19834</v>
      </c>
    </row>
    <row r="304" spans="1:13" ht="13.8" thickBot="1">
      <c r="A304" s="787"/>
      <c r="B304" s="788"/>
      <c r="C304" s="788"/>
      <c r="D304" s="788"/>
      <c r="E304" s="788"/>
      <c r="F304" s="788"/>
      <c r="G304" s="788"/>
      <c r="H304" s="427"/>
      <c r="I304" s="428"/>
      <c r="J304" s="427"/>
      <c r="K304" s="707"/>
      <c r="L304" s="708"/>
      <c r="M304" s="411">
        <f>I304*K304</f>
        <v>0</v>
      </c>
    </row>
    <row r="305" spans="1:13" ht="13.8" thickBot="1">
      <c r="A305" s="783" t="s">
        <v>50</v>
      </c>
      <c r="B305" s="784"/>
      <c r="C305" s="784"/>
      <c r="D305" s="784"/>
      <c r="E305" s="784"/>
      <c r="F305" s="784"/>
      <c r="G305" s="784"/>
      <c r="H305" s="784"/>
      <c r="I305" s="784"/>
      <c r="J305" s="784"/>
      <c r="K305" s="784"/>
      <c r="L305" s="785"/>
      <c r="M305" s="412">
        <f>SUM(M303:M304)</f>
        <v>19834</v>
      </c>
    </row>
    <row r="306" spans="1:13">
      <c r="A306" s="640" t="s">
        <v>58</v>
      </c>
      <c r="B306" s="641"/>
      <c r="C306" s="641"/>
      <c r="D306" s="641"/>
      <c r="E306" s="641"/>
      <c r="F306" s="641"/>
      <c r="G306" s="641"/>
      <c r="H306" s="641"/>
      <c r="I306" s="641"/>
      <c r="J306" s="641"/>
      <c r="K306" s="641"/>
      <c r="L306" s="641"/>
      <c r="M306" s="642"/>
    </row>
    <row r="307" spans="1:13">
      <c r="A307" s="643"/>
      <c r="B307" s="644"/>
      <c r="C307" s="644"/>
      <c r="D307" s="644"/>
      <c r="E307" s="644"/>
      <c r="F307" s="644"/>
      <c r="G307" s="644"/>
      <c r="H307" s="644"/>
      <c r="I307" s="644"/>
      <c r="J307" s="644"/>
      <c r="K307" s="644"/>
      <c r="L307" s="644"/>
      <c r="M307" s="645"/>
    </row>
    <row r="308" spans="1:13" ht="13.8" thickBot="1">
      <c r="A308" s="646"/>
      <c r="B308" s="647"/>
      <c r="C308" s="647"/>
      <c r="D308" s="647"/>
      <c r="E308" s="647"/>
      <c r="F308" s="647"/>
      <c r="G308" s="647"/>
      <c r="H308" s="647"/>
      <c r="I308" s="647"/>
      <c r="J308" s="647"/>
      <c r="K308" s="647"/>
      <c r="L308" s="647"/>
      <c r="M308" s="648"/>
    </row>
    <row r="309" spans="1:13">
      <c r="A309" s="649" t="s">
        <v>59</v>
      </c>
      <c r="B309" s="650"/>
      <c r="C309" s="650"/>
      <c r="D309" s="650"/>
      <c r="E309" s="650"/>
      <c r="F309" s="650"/>
      <c r="G309" s="650"/>
      <c r="H309" s="227" t="s">
        <v>60</v>
      </c>
      <c r="I309" s="251" t="s">
        <v>61</v>
      </c>
      <c r="J309" s="252" t="s">
        <v>62</v>
      </c>
      <c r="K309" s="651" t="s">
        <v>48</v>
      </c>
      <c r="L309" s="652"/>
      <c r="M309" s="254" t="s">
        <v>49</v>
      </c>
    </row>
    <row r="310" spans="1:13">
      <c r="A310" s="786" t="s">
        <v>106</v>
      </c>
      <c r="B310" s="601"/>
      <c r="C310" s="601"/>
      <c r="D310" s="601"/>
      <c r="E310" s="601"/>
      <c r="F310" s="601"/>
      <c r="G310" s="602"/>
      <c r="H310" s="255" t="s">
        <v>125</v>
      </c>
      <c r="I310" s="256"/>
      <c r="J310" s="257">
        <v>41075</v>
      </c>
      <c r="K310" s="598">
        <v>1.6</v>
      </c>
      <c r="L310" s="599"/>
      <c r="M310" s="415">
        <f>J310*K310</f>
        <v>65720</v>
      </c>
    </row>
    <row r="311" spans="1:13">
      <c r="A311" s="234"/>
      <c r="B311" s="235"/>
      <c r="C311" s="235"/>
      <c r="D311" s="235"/>
      <c r="E311" s="235"/>
      <c r="F311" s="235"/>
      <c r="G311" s="235"/>
      <c r="H311" s="255"/>
      <c r="I311" s="256"/>
      <c r="J311" s="259"/>
      <c r="K311" s="598"/>
      <c r="L311" s="599"/>
      <c r="M311" s="415">
        <f>J311*K311</f>
        <v>0</v>
      </c>
    </row>
    <row r="312" spans="1:13">
      <c r="A312" s="234"/>
      <c r="B312" s="235"/>
      <c r="C312" s="235"/>
      <c r="D312" s="235"/>
      <c r="E312" s="235"/>
      <c r="F312" s="235"/>
      <c r="G312" s="235"/>
      <c r="H312" s="255"/>
      <c r="I312" s="256"/>
      <c r="J312" s="259"/>
      <c r="K312" s="596"/>
      <c r="L312" s="597"/>
      <c r="M312" s="415">
        <f>J312*K312</f>
        <v>0</v>
      </c>
    </row>
    <row r="313" spans="1:13" ht="13.8" thickBot="1">
      <c r="A313" s="606"/>
      <c r="B313" s="607"/>
      <c r="C313" s="607"/>
      <c r="D313" s="607"/>
      <c r="E313" s="607"/>
      <c r="F313" s="607"/>
      <c r="G313" s="607"/>
      <c r="H313" s="249"/>
      <c r="I313" s="250"/>
      <c r="J313" s="249"/>
      <c r="K313" s="655"/>
      <c r="L313" s="656"/>
      <c r="M313" s="415">
        <f>J313*K313</f>
        <v>0</v>
      </c>
    </row>
    <row r="314" spans="1:13" ht="13.8" thickBot="1">
      <c r="A314" s="603" t="s">
        <v>50</v>
      </c>
      <c r="B314" s="604"/>
      <c r="C314" s="604"/>
      <c r="D314" s="604"/>
      <c r="E314" s="604"/>
      <c r="F314" s="604"/>
      <c r="G314" s="604"/>
      <c r="H314" s="604"/>
      <c r="I314" s="604"/>
      <c r="J314" s="604"/>
      <c r="K314" s="604"/>
      <c r="L314" s="605"/>
      <c r="M314" s="412">
        <f>SUM(M310:M313)</f>
        <v>65720</v>
      </c>
    </row>
    <row r="315" spans="1:13" ht="13.8" thickBot="1">
      <c r="A315" s="221"/>
      <c r="M315" s="222"/>
    </row>
    <row r="316" spans="1:13" ht="13.8" thickBot="1">
      <c r="A316" s="637" t="s">
        <v>63</v>
      </c>
      <c r="B316" s="638"/>
      <c r="C316" s="638"/>
      <c r="D316" s="638"/>
      <c r="E316" s="638"/>
      <c r="F316" s="638"/>
      <c r="G316" s="638"/>
      <c r="H316" s="638"/>
      <c r="I316" s="638"/>
      <c r="J316" s="638"/>
      <c r="K316" s="638"/>
      <c r="L316" s="639"/>
      <c r="M316" s="260">
        <f>ROUND(M291+M298+M305+M314,0)</f>
        <v>204269</v>
      </c>
    </row>
    <row r="317" spans="1:13">
      <c r="A317" s="640" t="s">
        <v>64</v>
      </c>
      <c r="B317" s="641"/>
      <c r="C317" s="641"/>
      <c r="D317" s="641"/>
      <c r="E317" s="641"/>
      <c r="F317" s="641"/>
      <c r="G317" s="641"/>
      <c r="H317" s="641"/>
      <c r="I317" s="641"/>
      <c r="J317" s="641"/>
      <c r="K317" s="641"/>
      <c r="L317" s="641"/>
      <c r="M317" s="642"/>
    </row>
    <row r="318" spans="1:13">
      <c r="A318" s="643"/>
      <c r="B318" s="644"/>
      <c r="C318" s="644"/>
      <c r="D318" s="644"/>
      <c r="E318" s="644"/>
      <c r="F318" s="644"/>
      <c r="G318" s="644"/>
      <c r="H318" s="644"/>
      <c r="I318" s="644"/>
      <c r="J318" s="644"/>
      <c r="K318" s="644"/>
      <c r="L318" s="644"/>
      <c r="M318" s="645"/>
    </row>
    <row r="319" spans="1:13" ht="13.8" thickBot="1">
      <c r="A319" s="646"/>
      <c r="B319" s="647"/>
      <c r="C319" s="647"/>
      <c r="D319" s="647"/>
      <c r="E319" s="647"/>
      <c r="F319" s="647"/>
      <c r="G319" s="647"/>
      <c r="H319" s="647"/>
      <c r="I319" s="647"/>
      <c r="J319" s="647"/>
      <c r="K319" s="647"/>
      <c r="L319" s="647"/>
      <c r="M319" s="648"/>
    </row>
    <row r="320" spans="1:13">
      <c r="A320" s="649" t="s">
        <v>65</v>
      </c>
      <c r="B320" s="650"/>
      <c r="C320" s="650"/>
      <c r="D320" s="650"/>
      <c r="E320" s="650"/>
      <c r="F320" s="650"/>
      <c r="G320" s="650"/>
      <c r="H320" s="240"/>
      <c r="I320" s="253"/>
      <c r="J320" s="252" t="s">
        <v>66</v>
      </c>
      <c r="K320" s="651" t="s">
        <v>67</v>
      </c>
      <c r="L320" s="652"/>
      <c r="M320" s="254"/>
    </row>
    <row r="321" spans="1:13">
      <c r="A321" s="779" t="s">
        <v>20</v>
      </c>
      <c r="B321" s="780"/>
      <c r="C321" s="780"/>
      <c r="D321" s="780"/>
      <c r="E321" s="780"/>
      <c r="F321" s="780"/>
      <c r="G321" s="780"/>
      <c r="H321" s="418"/>
      <c r="I321" s="419"/>
      <c r="J321" s="263">
        <v>0.28000000000000003</v>
      </c>
      <c r="K321" s="737">
        <f>+M316</f>
        <v>204269</v>
      </c>
      <c r="L321" s="738"/>
      <c r="M321" s="417">
        <f>J321*K321</f>
        <v>57195.320000000007</v>
      </c>
    </row>
    <row r="322" spans="1:13">
      <c r="A322" s="421" t="s">
        <v>68</v>
      </c>
      <c r="B322" s="429"/>
      <c r="C322" s="429"/>
      <c r="D322" s="429"/>
      <c r="E322" s="429"/>
      <c r="F322" s="429"/>
      <c r="G322" s="429"/>
      <c r="H322" s="418"/>
      <c r="I322" s="419"/>
      <c r="J322" s="263">
        <v>0.01</v>
      </c>
      <c r="K322" s="737">
        <f>+M316</f>
        <v>204269</v>
      </c>
      <c r="L322" s="738"/>
      <c r="M322" s="417">
        <f>J322*K322</f>
        <v>2042.69</v>
      </c>
    </row>
    <row r="323" spans="1:13" ht="13.8" thickBot="1">
      <c r="A323" s="423" t="s">
        <v>69</v>
      </c>
      <c r="B323" s="424"/>
      <c r="C323" s="424"/>
      <c r="D323" s="424"/>
      <c r="E323" s="424"/>
      <c r="F323" s="424"/>
      <c r="G323" s="424"/>
      <c r="H323" s="424"/>
      <c r="I323" s="425"/>
      <c r="J323" s="263">
        <v>0.05</v>
      </c>
      <c r="K323" s="781">
        <f>+M316</f>
        <v>204269</v>
      </c>
      <c r="L323" s="782"/>
      <c r="M323" s="417">
        <f>J323*K323</f>
        <v>10213.450000000001</v>
      </c>
    </row>
    <row r="324" spans="1:13" ht="13.8" thickBot="1">
      <c r="A324" s="783" t="s">
        <v>50</v>
      </c>
      <c r="B324" s="784"/>
      <c r="C324" s="784"/>
      <c r="D324" s="784"/>
      <c r="E324" s="784"/>
      <c r="F324" s="784"/>
      <c r="G324" s="784"/>
      <c r="H324" s="784"/>
      <c r="I324" s="784"/>
      <c r="J324" s="784"/>
      <c r="K324" s="784"/>
      <c r="L324" s="785"/>
      <c r="M324" s="412">
        <f>ROUND(SUM(M321:M323),0)</f>
        <v>69451</v>
      </c>
    </row>
    <row r="325" spans="1:13" ht="13.8" thickBot="1">
      <c r="A325" s="221"/>
      <c r="M325" s="222"/>
    </row>
    <row r="326" spans="1:13" ht="13.8" thickBot="1">
      <c r="A326" s="637" t="s">
        <v>70</v>
      </c>
      <c r="B326" s="638"/>
      <c r="C326" s="638"/>
      <c r="D326" s="638"/>
      <c r="E326" s="638"/>
      <c r="F326" s="638"/>
      <c r="G326" s="638"/>
      <c r="H326" s="638"/>
      <c r="I326" s="638"/>
      <c r="J326" s="638"/>
      <c r="K326" s="638"/>
      <c r="L326" s="639"/>
      <c r="M326" s="416">
        <f>M316+M324</f>
        <v>273720</v>
      </c>
    </row>
    <row r="327" spans="1:13">
      <c r="A327" s="218"/>
      <c r="B327" s="219"/>
      <c r="C327" s="219"/>
      <c r="D327" s="219"/>
      <c r="E327" s="219"/>
      <c r="F327" s="219"/>
      <c r="G327" s="219"/>
      <c r="H327" s="219"/>
      <c r="I327" s="219"/>
      <c r="J327" s="219"/>
      <c r="K327" s="219"/>
      <c r="L327" s="219"/>
      <c r="M327" s="220"/>
    </row>
    <row r="328" spans="1:13">
      <c r="A328" s="221"/>
      <c r="M328" s="222"/>
    </row>
    <row r="329" spans="1:13">
      <c r="A329" s="221"/>
      <c r="M329" s="222"/>
    </row>
    <row r="330" spans="1:13">
      <c r="A330" s="221"/>
      <c r="F330" s="270" t="s">
        <v>71</v>
      </c>
      <c r="G330" s="270"/>
      <c r="H330" s="270"/>
      <c r="I330" s="270"/>
      <c r="M330" s="222"/>
    </row>
    <row r="331" spans="1:13" ht="13.8">
      <c r="A331" s="271"/>
      <c r="B331" s="272"/>
      <c r="C331" s="272"/>
      <c r="D331" s="272"/>
      <c r="E331" s="272"/>
      <c r="F331" s="196" t="s">
        <v>305</v>
      </c>
      <c r="G331" s="196" t="s">
        <v>102</v>
      </c>
      <c r="I331" s="273"/>
      <c r="J331" s="272"/>
      <c r="K331" s="272"/>
      <c r="L331" s="272"/>
      <c r="M331" s="274"/>
    </row>
    <row r="332" spans="1:13" ht="13.8">
      <c r="A332" s="271"/>
      <c r="B332" s="272"/>
      <c r="C332" s="272"/>
      <c r="D332" s="272"/>
      <c r="E332" s="272"/>
      <c r="F332" s="196" t="s">
        <v>99</v>
      </c>
      <c r="I332" s="273"/>
      <c r="J332" s="272"/>
      <c r="K332" s="272"/>
      <c r="L332" s="272"/>
      <c r="M332" s="274"/>
    </row>
    <row r="333" spans="1:13">
      <c r="A333" s="207"/>
      <c r="B333" s="275"/>
      <c r="C333" s="275"/>
      <c r="D333" s="275"/>
      <c r="E333" s="275"/>
      <c r="I333" s="275"/>
      <c r="J333" s="275"/>
      <c r="K333" s="275"/>
      <c r="L333" s="275"/>
      <c r="M333" s="276"/>
    </row>
    <row r="334" spans="1:13">
      <c r="A334" s="221"/>
      <c r="F334" s="196" t="s">
        <v>73</v>
      </c>
      <c r="M334" s="222"/>
    </row>
    <row r="335" spans="1:13">
      <c r="A335" s="277" t="s">
        <v>74</v>
      </c>
      <c r="B335" s="230"/>
      <c r="C335" s="230"/>
      <c r="D335" s="230"/>
      <c r="E335" s="230"/>
      <c r="F335" s="230"/>
      <c r="G335" s="230"/>
      <c r="H335" s="230"/>
      <c r="I335" s="230"/>
      <c r="J335" s="230"/>
      <c r="K335" s="230"/>
      <c r="L335" s="230"/>
      <c r="M335" s="278"/>
    </row>
    <row r="336" spans="1:13">
      <c r="A336" s="619"/>
      <c r="B336" s="620"/>
      <c r="C336" s="620"/>
      <c r="D336" s="620"/>
      <c r="E336" s="620"/>
      <c r="F336" s="620"/>
      <c r="G336" s="620"/>
      <c r="H336" s="620"/>
      <c r="I336" s="620"/>
      <c r="J336" s="620"/>
      <c r="K336" s="620"/>
      <c r="L336" s="620"/>
      <c r="M336" s="621"/>
    </row>
    <row r="337" spans="1:13">
      <c r="A337" s="619"/>
      <c r="B337" s="620"/>
      <c r="C337" s="620"/>
      <c r="D337" s="620"/>
      <c r="E337" s="620"/>
      <c r="F337" s="620"/>
      <c r="G337" s="620"/>
      <c r="H337" s="620"/>
      <c r="I337" s="620"/>
      <c r="J337" s="620"/>
      <c r="K337" s="620"/>
      <c r="L337" s="620"/>
      <c r="M337" s="621"/>
    </row>
    <row r="338" spans="1:13">
      <c r="A338" s="207"/>
      <c r="B338" s="275"/>
      <c r="C338" s="275"/>
      <c r="D338" s="275"/>
      <c r="E338" s="275"/>
      <c r="F338" s="275"/>
      <c r="G338" s="275"/>
      <c r="H338" s="275"/>
      <c r="I338" s="275"/>
      <c r="J338" s="275"/>
      <c r="K338" s="275"/>
      <c r="L338" s="275"/>
      <c r="M338" s="276"/>
    </row>
    <row r="339" spans="1:13">
      <c r="A339" s="279" t="s">
        <v>75</v>
      </c>
      <c r="B339" s="275"/>
      <c r="C339" s="275"/>
      <c r="D339" s="275"/>
      <c r="E339" s="275"/>
      <c r="F339" s="275"/>
      <c r="G339" s="275"/>
      <c r="H339" s="275"/>
      <c r="I339" s="275"/>
      <c r="J339" s="275"/>
      <c r="K339" s="275"/>
      <c r="L339" s="275"/>
      <c r="M339" s="276"/>
    </row>
    <row r="340" spans="1:13">
      <c r="A340" s="622" t="s">
        <v>76</v>
      </c>
      <c r="B340" s="623"/>
      <c r="C340" s="623"/>
      <c r="D340" s="623"/>
      <c r="E340" s="623"/>
      <c r="F340" s="623"/>
      <c r="G340" s="623"/>
      <c r="H340" s="623"/>
      <c r="I340" s="623"/>
      <c r="J340" s="623"/>
      <c r="K340" s="623"/>
      <c r="L340" s="623"/>
      <c r="M340" s="624"/>
    </row>
    <row r="341" spans="1:13">
      <c r="A341" s="622"/>
      <c r="B341" s="623"/>
      <c r="C341" s="623"/>
      <c r="D341" s="623"/>
      <c r="E341" s="623"/>
      <c r="F341" s="623"/>
      <c r="G341" s="623"/>
      <c r="H341" s="623"/>
      <c r="I341" s="623"/>
      <c r="J341" s="623"/>
      <c r="K341" s="623"/>
      <c r="L341" s="623"/>
      <c r="M341" s="624"/>
    </row>
    <row r="342" spans="1:13">
      <c r="A342" s="622" t="s">
        <v>77</v>
      </c>
      <c r="B342" s="623"/>
      <c r="C342" s="623"/>
      <c r="D342" s="623"/>
      <c r="E342" s="623"/>
      <c r="F342" s="623"/>
      <c r="G342" s="623"/>
      <c r="H342" s="623"/>
      <c r="I342" s="623"/>
      <c r="J342" s="623"/>
      <c r="K342" s="623"/>
      <c r="L342" s="623"/>
      <c r="M342" s="624"/>
    </row>
    <row r="343" spans="1:13">
      <c r="A343" s="622"/>
      <c r="B343" s="623"/>
      <c r="C343" s="623"/>
      <c r="D343" s="623"/>
      <c r="E343" s="623"/>
      <c r="F343" s="623"/>
      <c r="G343" s="623"/>
      <c r="H343" s="623"/>
      <c r="I343" s="623"/>
      <c r="J343" s="623"/>
      <c r="K343" s="623"/>
      <c r="L343" s="623"/>
      <c r="M343" s="624"/>
    </row>
    <row r="344" spans="1:13">
      <c r="A344" s="207"/>
      <c r="B344" s="275"/>
      <c r="C344" s="275"/>
      <c r="D344" s="275"/>
      <c r="E344" s="275"/>
      <c r="F344" s="275"/>
      <c r="G344" s="275"/>
      <c r="H344" s="275"/>
      <c r="I344" s="275"/>
      <c r="J344" s="275"/>
      <c r="K344" s="275"/>
      <c r="L344" s="275"/>
      <c r="M344" s="276"/>
    </row>
    <row r="345" spans="1:13">
      <c r="A345" s="221"/>
      <c r="F345" s="270" t="s">
        <v>71</v>
      </c>
      <c r="M345" s="222"/>
    </row>
    <row r="346" spans="1:13">
      <c r="A346" s="221"/>
      <c r="F346" s="196" t="s">
        <v>72</v>
      </c>
      <c r="G346" s="365" t="s">
        <v>100</v>
      </c>
      <c r="H346" s="365"/>
      <c r="I346" s="365"/>
      <c r="M346" s="222"/>
    </row>
    <row r="347" spans="1:13">
      <c r="A347" s="221"/>
      <c r="F347" s="196" t="s">
        <v>101</v>
      </c>
      <c r="G347" s="280"/>
      <c r="H347" s="280"/>
      <c r="I347" s="280"/>
      <c r="M347" s="222"/>
    </row>
    <row r="348" spans="1:13" ht="13.8" thickBot="1">
      <c r="A348" s="281"/>
      <c r="B348" s="275"/>
      <c r="C348" s="275"/>
      <c r="D348" s="275"/>
      <c r="E348" s="275"/>
      <c r="J348" s="275"/>
      <c r="K348" s="275"/>
      <c r="L348" s="275"/>
      <c r="M348" s="276"/>
    </row>
    <row r="349" spans="1:13" ht="31.5" customHeight="1">
      <c r="A349" s="775" t="s">
        <v>308</v>
      </c>
      <c r="B349" s="776"/>
      <c r="C349" s="776"/>
      <c r="D349" s="776"/>
      <c r="E349" s="219"/>
      <c r="F349" s="219"/>
      <c r="G349" s="219"/>
      <c r="H349" s="219"/>
      <c r="I349" s="219"/>
      <c r="J349" s="219"/>
      <c r="K349" s="219"/>
      <c r="L349" s="219"/>
      <c r="M349" s="220"/>
    </row>
    <row r="350" spans="1:13" ht="27" customHeight="1">
      <c r="A350" s="366" t="s">
        <v>0</v>
      </c>
      <c r="B350" s="367" t="s">
        <v>1</v>
      </c>
      <c r="C350" s="1" t="s">
        <v>2</v>
      </c>
      <c r="D350" s="367">
        <v>2</v>
      </c>
      <c r="M350" s="222"/>
    </row>
    <row r="351" spans="1:13" ht="15">
      <c r="A351" s="657" t="s">
        <v>28</v>
      </c>
      <c r="B351" s="657"/>
      <c r="C351" s="657"/>
      <c r="D351" s="657"/>
      <c r="E351" s="657"/>
      <c r="F351" s="657"/>
      <c r="G351" s="657"/>
      <c r="H351" s="657"/>
      <c r="I351" s="657"/>
      <c r="J351" s="657"/>
      <c r="K351" s="657"/>
      <c r="L351" s="657"/>
      <c r="M351" s="657"/>
    </row>
    <row r="352" spans="1:13" ht="13.8" thickBot="1"/>
    <row r="353" spans="1:13">
      <c r="A353" s="658"/>
      <c r="B353" s="660"/>
      <c r="C353" s="661"/>
      <c r="D353" s="661"/>
      <c r="E353" s="661"/>
      <c r="F353" s="661"/>
      <c r="G353" s="661"/>
      <c r="H353" s="661"/>
      <c r="I353" s="662"/>
      <c r="J353" s="663"/>
      <c r="K353" s="664"/>
      <c r="L353" s="664"/>
      <c r="M353" s="665"/>
    </row>
    <row r="354" spans="1:13">
      <c r="A354" s="659"/>
      <c r="B354" s="669" t="s">
        <v>89</v>
      </c>
      <c r="C354" s="670"/>
      <c r="D354" s="670"/>
      <c r="E354" s="670"/>
      <c r="F354" s="670"/>
      <c r="G354" s="670"/>
      <c r="H354" s="670"/>
      <c r="I354" s="671"/>
      <c r="J354" s="666"/>
      <c r="K354" s="667"/>
      <c r="L354" s="667"/>
      <c r="M354" s="668"/>
    </row>
    <row r="355" spans="1:13">
      <c r="A355" s="659"/>
      <c r="B355" s="672"/>
      <c r="C355" s="673"/>
      <c r="D355" s="673"/>
      <c r="E355" s="673"/>
      <c r="F355" s="673"/>
      <c r="G355" s="673"/>
      <c r="H355" s="673"/>
      <c r="I355" s="674"/>
      <c r="J355" s="675" t="s">
        <v>29</v>
      </c>
      <c r="K355" s="677"/>
      <c r="L355" s="678"/>
      <c r="M355" s="679"/>
    </row>
    <row r="356" spans="1:13">
      <c r="A356" s="659"/>
      <c r="B356" s="669" t="s">
        <v>30</v>
      </c>
      <c r="C356" s="670"/>
      <c r="D356" s="670"/>
      <c r="E356" s="670"/>
      <c r="F356" s="670"/>
      <c r="G356" s="670"/>
      <c r="H356" s="670"/>
      <c r="I356" s="671"/>
      <c r="J356" s="676"/>
      <c r="K356" s="680"/>
      <c r="L356" s="681"/>
      <c r="M356" s="682"/>
    </row>
    <row r="357" spans="1:13">
      <c r="A357" s="659"/>
      <c r="B357" s="683"/>
      <c r="C357" s="684"/>
      <c r="D357" s="684"/>
      <c r="E357" s="684"/>
      <c r="F357" s="684"/>
      <c r="G357" s="684"/>
      <c r="H357" s="684"/>
      <c r="I357" s="685"/>
      <c r="J357" s="675" t="s">
        <v>31</v>
      </c>
      <c r="K357" s="675">
        <v>1</v>
      </c>
      <c r="L357" s="675" t="s">
        <v>32</v>
      </c>
      <c r="M357" s="687">
        <v>1</v>
      </c>
    </row>
    <row r="358" spans="1:13">
      <c r="A358" s="659"/>
      <c r="B358" s="683"/>
      <c r="C358" s="684"/>
      <c r="D358" s="684"/>
      <c r="E358" s="684"/>
      <c r="F358" s="684"/>
      <c r="G358" s="684"/>
      <c r="H358" s="684"/>
      <c r="I358" s="685"/>
      <c r="J358" s="686"/>
      <c r="K358" s="686"/>
      <c r="L358" s="686"/>
      <c r="M358" s="688"/>
    </row>
    <row r="359" spans="1:13">
      <c r="A359" s="659"/>
      <c r="B359" s="669" t="s">
        <v>33</v>
      </c>
      <c r="C359" s="670"/>
      <c r="D359" s="670"/>
      <c r="E359" s="670"/>
      <c r="F359" s="670"/>
      <c r="G359" s="670"/>
      <c r="H359" s="670"/>
      <c r="I359" s="671"/>
      <c r="J359" s="686"/>
      <c r="K359" s="686"/>
      <c r="L359" s="686"/>
      <c r="M359" s="688"/>
    </row>
    <row r="360" spans="1:13" ht="13.8" thickBot="1">
      <c r="A360" s="198"/>
      <c r="B360" s="199"/>
      <c r="C360" s="199"/>
      <c r="D360" s="199"/>
      <c r="E360" s="199"/>
      <c r="F360" s="199"/>
      <c r="G360" s="199"/>
      <c r="H360" s="199"/>
      <c r="I360" s="199"/>
      <c r="J360" s="199"/>
      <c r="K360" s="200"/>
      <c r="L360" s="200"/>
      <c r="M360" s="201"/>
    </row>
    <row r="361" spans="1:13">
      <c r="A361" s="202"/>
      <c r="B361" s="203"/>
      <c r="C361" s="203"/>
      <c r="D361" s="203"/>
      <c r="E361" s="203"/>
      <c r="F361" s="203"/>
      <c r="G361" s="203"/>
      <c r="H361" s="203"/>
      <c r="I361" s="203"/>
      <c r="J361" s="204" t="s">
        <v>34</v>
      </c>
      <c r="K361" s="205" t="s">
        <v>35</v>
      </c>
      <c r="L361" s="205" t="s">
        <v>36</v>
      </c>
      <c r="M361" s="206" t="s">
        <v>37</v>
      </c>
    </row>
    <row r="362" spans="1:13">
      <c r="A362" s="207"/>
      <c r="B362" s="197"/>
      <c r="C362" s="197"/>
      <c r="D362" s="197"/>
      <c r="E362" s="197"/>
      <c r="F362" s="197"/>
      <c r="G362" s="197"/>
      <c r="H362" s="197"/>
      <c r="I362" s="197"/>
      <c r="J362" s="208"/>
      <c r="K362" s="209"/>
      <c r="L362" s="209">
        <v>8</v>
      </c>
      <c r="M362" s="210">
        <v>2026</v>
      </c>
    </row>
    <row r="363" spans="1:13">
      <c r="A363" s="703" t="s">
        <v>38</v>
      </c>
      <c r="B363" s="704"/>
      <c r="C363" s="704"/>
      <c r="D363" s="704"/>
      <c r="E363" s="197"/>
      <c r="F363" s="197"/>
      <c r="G363" s="197" t="s">
        <v>39</v>
      </c>
      <c r="I363" s="197"/>
      <c r="J363" s="208"/>
      <c r="M363" s="211"/>
    </row>
    <row r="364" spans="1:13" ht="14.4" thickBot="1">
      <c r="A364" s="212"/>
      <c r="B364" s="213"/>
      <c r="C364" s="213"/>
      <c r="D364" s="213"/>
      <c r="E364" s="213"/>
      <c r="F364" s="213"/>
      <c r="G364" s="213"/>
      <c r="H364" s="213"/>
      <c r="I364" s="213"/>
      <c r="J364" s="213"/>
      <c r="K364" s="213"/>
      <c r="L364" s="213"/>
      <c r="M364" s="214"/>
    </row>
    <row r="365" spans="1:13" ht="13.8" thickBot="1">
      <c r="A365" s="218"/>
      <c r="B365" s="219"/>
      <c r="C365" s="219"/>
      <c r="D365" s="219"/>
      <c r="E365" s="219"/>
      <c r="F365" s="219"/>
      <c r="I365" s="219"/>
      <c r="J365" s="219"/>
      <c r="K365" s="219"/>
      <c r="L365" s="219"/>
      <c r="M365" s="220"/>
    </row>
    <row r="366" spans="1:13">
      <c r="A366" s="728" t="s">
        <v>40</v>
      </c>
      <c r="B366" s="729"/>
      <c r="C366" s="729"/>
      <c r="D366" s="729"/>
      <c r="E366" s="729"/>
      <c r="F366" s="729"/>
      <c r="G366" s="729"/>
      <c r="H366" s="729"/>
      <c r="I366" s="729"/>
      <c r="J366" s="729"/>
      <c r="K366" s="729"/>
      <c r="L366" s="729"/>
      <c r="M366" s="730"/>
    </row>
    <row r="367" spans="1:13" ht="13.8" thickBot="1">
      <c r="A367" s="221"/>
      <c r="M367" s="222"/>
    </row>
    <row r="368" spans="1:13">
      <c r="A368" s="223" t="s">
        <v>41</v>
      </c>
      <c r="B368" s="734" t="s">
        <v>42</v>
      </c>
      <c r="C368" s="735"/>
      <c r="D368" s="735"/>
      <c r="E368" s="735"/>
      <c r="F368" s="735"/>
      <c r="G368" s="735"/>
      <c r="H368" s="735"/>
      <c r="I368" s="735"/>
      <c r="J368" s="736"/>
      <c r="K368" s="726" t="s">
        <v>43</v>
      </c>
      <c r="L368" s="727"/>
      <c r="M368" s="223" t="s">
        <v>12</v>
      </c>
    </row>
    <row r="369" spans="1:20" ht="61.5" customHeight="1" thickBot="1">
      <c r="A369" s="224">
        <v>4.0999999999999996</v>
      </c>
      <c r="B369" s="749" t="str">
        <f>+'PRESUPUESTO OFICIAL'!E19</f>
        <v>Piso en concreto estampado, endurecido con color,
desmoldante neutro y sellante dos capas, incluye
placa base en concreto 3000 psi e=0.10 m reforzada
con malla Q-7.</v>
      </c>
      <c r="C369" s="750"/>
      <c r="D369" s="750"/>
      <c r="E369" s="750"/>
      <c r="F369" s="750"/>
      <c r="G369" s="750"/>
      <c r="H369" s="750"/>
      <c r="I369" s="750"/>
      <c r="J369" s="751"/>
      <c r="K369" s="711" t="str">
        <f>+'PRESUPUESTO OFICIAL'!F19</f>
        <v>M2</v>
      </c>
      <c r="L369" s="712"/>
      <c r="M369" s="225"/>
    </row>
    <row r="370" spans="1:20" ht="47.25" customHeight="1">
      <c r="A370" s="640" t="s">
        <v>44</v>
      </c>
      <c r="B370" s="641"/>
      <c r="C370" s="641"/>
      <c r="D370" s="641"/>
      <c r="E370" s="641"/>
      <c r="F370" s="641"/>
      <c r="G370" s="641"/>
      <c r="H370" s="641"/>
      <c r="I370" s="641"/>
      <c r="J370" s="641"/>
      <c r="K370" s="641"/>
      <c r="L370" s="641"/>
      <c r="M370" s="642"/>
    </row>
    <row r="371" spans="1:20">
      <c r="A371" s="643"/>
      <c r="B371" s="644"/>
      <c r="C371" s="644"/>
      <c r="D371" s="644"/>
      <c r="E371" s="644"/>
      <c r="F371" s="644"/>
      <c r="G371" s="644"/>
      <c r="H371" s="644"/>
      <c r="I371" s="644"/>
      <c r="J371" s="644"/>
      <c r="K371" s="644"/>
      <c r="L371" s="644"/>
      <c r="M371" s="645"/>
      <c r="O371" s="291"/>
      <c r="P371" s="291"/>
      <c r="Q371" s="292"/>
      <c r="R371" s="292"/>
      <c r="S371" s="293"/>
      <c r="T371" s="293"/>
    </row>
    <row r="372" spans="1:20" ht="13.8" thickBot="1">
      <c r="A372" s="646"/>
      <c r="B372" s="647"/>
      <c r="C372" s="647"/>
      <c r="D372" s="647"/>
      <c r="E372" s="647"/>
      <c r="F372" s="647"/>
      <c r="G372" s="647"/>
      <c r="H372" s="647"/>
      <c r="I372" s="647"/>
      <c r="J372" s="647"/>
      <c r="K372" s="647"/>
      <c r="L372" s="647"/>
      <c r="M372" s="648"/>
      <c r="O372" s="294"/>
      <c r="P372" s="295"/>
      <c r="Q372" s="296"/>
      <c r="R372" s="297"/>
      <c r="S372" s="298"/>
      <c r="T372" s="299"/>
    </row>
    <row r="373" spans="1:20">
      <c r="A373" s="649" t="s">
        <v>42</v>
      </c>
      <c r="B373" s="713"/>
      <c r="C373" s="713"/>
      <c r="D373" s="713"/>
      <c r="E373" s="714"/>
      <c r="F373" s="697" t="s">
        <v>45</v>
      </c>
      <c r="G373" s="713"/>
      <c r="H373" s="715" t="s">
        <v>46</v>
      </c>
      <c r="I373" s="716"/>
      <c r="J373" s="227" t="s">
        <v>47</v>
      </c>
      <c r="K373" s="697" t="s">
        <v>48</v>
      </c>
      <c r="L373" s="698"/>
      <c r="M373" s="228" t="s">
        <v>49</v>
      </c>
      <c r="O373" s="294"/>
      <c r="P373" s="295"/>
      <c r="Q373" s="296"/>
      <c r="R373" s="297"/>
      <c r="S373" s="298"/>
      <c r="T373" s="299"/>
    </row>
    <row r="374" spans="1:20">
      <c r="A374" s="746" t="s">
        <v>177</v>
      </c>
      <c r="B374" s="747"/>
      <c r="C374" s="747"/>
      <c r="D374" s="747"/>
      <c r="E374" s="748"/>
      <c r="F374" s="731"/>
      <c r="G374" s="699"/>
      <c r="H374" s="719" t="s">
        <v>125</v>
      </c>
      <c r="I374" s="702"/>
      <c r="J374" s="232">
        <v>4108</v>
      </c>
      <c r="K374" s="732">
        <v>1.3913</v>
      </c>
      <c r="L374" s="733"/>
      <c r="M374" s="233">
        <f>J374*K374</f>
        <v>5715.4603999999999</v>
      </c>
      <c r="O374" s="294"/>
      <c r="P374" s="295"/>
      <c r="Q374" s="296"/>
      <c r="R374" s="297"/>
      <c r="S374" s="298"/>
      <c r="T374" s="299"/>
    </row>
    <row r="375" spans="1:20" ht="13.8" thickBot="1">
      <c r="A375" s="746" t="s">
        <v>191</v>
      </c>
      <c r="B375" s="747"/>
      <c r="C375" s="747"/>
      <c r="D375" s="747"/>
      <c r="E375" s="748"/>
      <c r="F375" s="236"/>
      <c r="G375" s="237"/>
      <c r="H375" s="719" t="s">
        <v>125</v>
      </c>
      <c r="I375" s="702"/>
      <c r="J375" s="232">
        <v>22447</v>
      </c>
      <c r="K375" s="732">
        <v>0.32</v>
      </c>
      <c r="L375" s="733"/>
      <c r="M375" s="233">
        <f>J375*K375</f>
        <v>7183.04</v>
      </c>
      <c r="O375" s="294"/>
      <c r="P375" s="295"/>
      <c r="Q375" s="296"/>
      <c r="R375" s="297"/>
      <c r="S375" s="298"/>
      <c r="T375" s="299"/>
    </row>
    <row r="376" spans="1:20" ht="13.8" thickBot="1">
      <c r="A376" s="603" t="s">
        <v>50</v>
      </c>
      <c r="B376" s="604"/>
      <c r="C376" s="604"/>
      <c r="D376" s="604"/>
      <c r="E376" s="604"/>
      <c r="F376" s="604"/>
      <c r="G376" s="604"/>
      <c r="H376" s="604"/>
      <c r="I376" s="604"/>
      <c r="J376" s="604"/>
      <c r="K376" s="604"/>
      <c r="L376" s="605"/>
      <c r="M376" s="239">
        <f>SUM(M374:M375)</f>
        <v>12898.500400000001</v>
      </c>
      <c r="O376" s="294"/>
      <c r="P376" s="295"/>
      <c r="Q376" s="296"/>
      <c r="R376" s="297"/>
      <c r="S376" s="298"/>
      <c r="T376" s="299"/>
    </row>
    <row r="377" spans="1:20" ht="6.75" customHeight="1">
      <c r="A377" s="640" t="s">
        <v>51</v>
      </c>
      <c r="B377" s="641"/>
      <c r="C377" s="641"/>
      <c r="D377" s="641"/>
      <c r="E377" s="641"/>
      <c r="F377" s="641"/>
      <c r="G377" s="641"/>
      <c r="H377" s="641"/>
      <c r="I377" s="641"/>
      <c r="J377" s="641"/>
      <c r="K377" s="641"/>
      <c r="L377" s="641"/>
      <c r="M377" s="642"/>
      <c r="O377" s="294"/>
      <c r="P377" s="295"/>
      <c r="Q377" s="296"/>
      <c r="R377" s="297"/>
      <c r="S377" s="298"/>
      <c r="T377" s="299"/>
    </row>
    <row r="378" spans="1:20">
      <c r="A378" s="643"/>
      <c r="B378" s="644"/>
      <c r="C378" s="644"/>
      <c r="D378" s="644"/>
      <c r="E378" s="644"/>
      <c r="F378" s="644"/>
      <c r="G378" s="644"/>
      <c r="H378" s="644"/>
      <c r="I378" s="644"/>
      <c r="J378" s="644"/>
      <c r="K378" s="644"/>
      <c r="L378" s="644"/>
      <c r="M378" s="645"/>
      <c r="O378" s="294"/>
      <c r="P378" s="295"/>
      <c r="Q378" s="296"/>
      <c r="R378" s="297"/>
      <c r="S378" s="298"/>
      <c r="T378" s="299"/>
    </row>
    <row r="379" spans="1:20" ht="13.8" thickBot="1">
      <c r="A379" s="646"/>
      <c r="B379" s="647"/>
      <c r="C379" s="647"/>
      <c r="D379" s="647"/>
      <c r="E379" s="647"/>
      <c r="F379" s="647"/>
      <c r="G379" s="647"/>
      <c r="H379" s="647"/>
      <c r="I379" s="647"/>
      <c r="J379" s="647"/>
      <c r="K379" s="647"/>
      <c r="L379" s="647"/>
      <c r="M379" s="648"/>
      <c r="O379" s="302"/>
      <c r="P379" s="302"/>
      <c r="Q379" s="302"/>
      <c r="R379" s="303"/>
      <c r="S379" s="303"/>
      <c r="T379" s="304"/>
    </row>
    <row r="380" spans="1:20">
      <c r="A380" s="649" t="s">
        <v>42</v>
      </c>
      <c r="B380" s="650"/>
      <c r="C380" s="650"/>
      <c r="D380" s="650"/>
      <c r="E380" s="650"/>
      <c r="F380" s="650"/>
      <c r="G380" s="650"/>
      <c r="H380" s="698"/>
      <c r="I380" s="226" t="s">
        <v>43</v>
      </c>
      <c r="J380" s="227" t="s">
        <v>12</v>
      </c>
      <c r="K380" s="697" t="s">
        <v>52</v>
      </c>
      <c r="L380" s="698"/>
      <c r="M380" s="228" t="s">
        <v>49</v>
      </c>
      <c r="O380" s="308"/>
      <c r="P380" s="308"/>
      <c r="Q380" s="308"/>
      <c r="R380" s="309"/>
      <c r="S380" s="309"/>
      <c r="T380" s="304"/>
    </row>
    <row r="381" spans="1:20">
      <c r="A381" s="752" t="s">
        <v>149</v>
      </c>
      <c r="B381" s="753"/>
      <c r="C381" s="753"/>
      <c r="D381" s="753"/>
      <c r="E381" s="753"/>
      <c r="F381" s="753"/>
      <c r="G381" s="753"/>
      <c r="H381" s="754"/>
      <c r="I381" s="325" t="s">
        <v>85</v>
      </c>
      <c r="J381" s="287">
        <v>0.1</v>
      </c>
      <c r="K381" s="764">
        <f>+'TRANSPORTE DE MATERIALES'!$M$403</f>
        <v>598474</v>
      </c>
      <c r="L381" s="765"/>
      <c r="M381" s="411">
        <f t="shared" ref="M381:M388" si="0">J381*K381</f>
        <v>59847.4</v>
      </c>
      <c r="O381" s="308"/>
      <c r="P381" s="308"/>
      <c r="Q381" s="308"/>
      <c r="R381" s="309"/>
      <c r="S381" s="309"/>
      <c r="T381" s="304"/>
    </row>
    <row r="382" spans="1:20">
      <c r="A382" s="752" t="s">
        <v>183</v>
      </c>
      <c r="B382" s="753"/>
      <c r="C382" s="753"/>
      <c r="D382" s="753"/>
      <c r="E382" s="753"/>
      <c r="F382" s="753"/>
      <c r="G382" s="753"/>
      <c r="H382" s="754"/>
      <c r="I382" s="325" t="s">
        <v>144</v>
      </c>
      <c r="J382" s="287">
        <v>5</v>
      </c>
      <c r="K382" s="764">
        <v>3266</v>
      </c>
      <c r="L382" s="765"/>
      <c r="M382" s="411">
        <f t="shared" si="0"/>
        <v>16330</v>
      </c>
      <c r="O382" s="308"/>
      <c r="P382" s="308"/>
      <c r="Q382" s="308"/>
      <c r="R382" s="309"/>
      <c r="S382" s="309"/>
      <c r="T382" s="304"/>
    </row>
    <row r="383" spans="1:20">
      <c r="A383" s="752" t="s">
        <v>184</v>
      </c>
      <c r="B383" s="753"/>
      <c r="C383" s="753"/>
      <c r="D383" s="753"/>
      <c r="E383" s="753"/>
      <c r="F383" s="753"/>
      <c r="G383" s="753"/>
      <c r="H383" s="754"/>
      <c r="I383" s="324" t="s">
        <v>144</v>
      </c>
      <c r="J383" s="287">
        <v>0.27500000000000002</v>
      </c>
      <c r="K383" s="764">
        <v>8011</v>
      </c>
      <c r="L383" s="765"/>
      <c r="M383" s="411">
        <f t="shared" si="0"/>
        <v>2203.0250000000001</v>
      </c>
      <c r="O383" s="308"/>
      <c r="P383" s="308"/>
      <c r="Q383" s="308"/>
      <c r="R383" s="309"/>
      <c r="S383" s="309"/>
      <c r="T383" s="304"/>
    </row>
    <row r="384" spans="1:20">
      <c r="A384" s="752" t="s">
        <v>185</v>
      </c>
      <c r="B384" s="753"/>
      <c r="C384" s="753"/>
      <c r="D384" s="753"/>
      <c r="E384" s="753"/>
      <c r="F384" s="753"/>
      <c r="G384" s="753"/>
      <c r="H384" s="754"/>
      <c r="I384" s="325" t="s">
        <v>43</v>
      </c>
      <c r="J384" s="287">
        <v>2.7000000000000001E-3</v>
      </c>
      <c r="K384" s="764">
        <v>1395528</v>
      </c>
      <c r="L384" s="765"/>
      <c r="M384" s="411">
        <f t="shared" si="0"/>
        <v>3767.9256</v>
      </c>
      <c r="O384" s="308"/>
      <c r="P384" s="308"/>
      <c r="Q384" s="308"/>
      <c r="R384" s="309"/>
      <c r="S384" s="309"/>
      <c r="T384" s="304"/>
    </row>
    <row r="385" spans="1:20">
      <c r="A385" s="752" t="s">
        <v>186</v>
      </c>
      <c r="B385" s="753"/>
      <c r="C385" s="753"/>
      <c r="D385" s="753"/>
      <c r="E385" s="753"/>
      <c r="F385" s="753"/>
      <c r="G385" s="753"/>
      <c r="H385" s="754"/>
      <c r="I385" s="325" t="s">
        <v>86</v>
      </c>
      <c r="J385" s="287">
        <v>1.05</v>
      </c>
      <c r="K385" s="764">
        <v>34777</v>
      </c>
      <c r="L385" s="765"/>
      <c r="M385" s="411">
        <f t="shared" si="0"/>
        <v>36515.85</v>
      </c>
      <c r="O385" s="308"/>
      <c r="P385" s="308"/>
      <c r="Q385" s="308"/>
      <c r="R385" s="309"/>
      <c r="S385" s="309"/>
      <c r="T385" s="304"/>
    </row>
    <row r="386" spans="1:20">
      <c r="A386" s="752" t="s">
        <v>187</v>
      </c>
      <c r="B386" s="753"/>
      <c r="C386" s="753"/>
      <c r="D386" s="753"/>
      <c r="E386" s="753"/>
      <c r="F386" s="753"/>
      <c r="G386" s="753"/>
      <c r="H386" s="754"/>
      <c r="I386" s="325" t="s">
        <v>188</v>
      </c>
      <c r="J386" s="287">
        <v>0.02</v>
      </c>
      <c r="K386" s="764">
        <v>59500</v>
      </c>
      <c r="L386" s="765"/>
      <c r="M386" s="411">
        <f t="shared" si="0"/>
        <v>1190</v>
      </c>
      <c r="O386" s="308"/>
      <c r="P386" s="308"/>
      <c r="Q386" s="308"/>
      <c r="R386" s="309"/>
      <c r="S386" s="309"/>
      <c r="T386" s="304"/>
    </row>
    <row r="387" spans="1:20">
      <c r="A387" s="752" t="s">
        <v>189</v>
      </c>
      <c r="B387" s="753"/>
      <c r="C387" s="753"/>
      <c r="D387" s="753"/>
      <c r="E387" s="753"/>
      <c r="F387" s="753"/>
      <c r="G387" s="753"/>
      <c r="H387" s="754"/>
      <c r="I387" s="325" t="s">
        <v>43</v>
      </c>
      <c r="J387" s="287">
        <v>5.5E-2</v>
      </c>
      <c r="K387" s="764">
        <v>303153</v>
      </c>
      <c r="L387" s="765"/>
      <c r="M387" s="411">
        <f t="shared" si="0"/>
        <v>16673.415000000001</v>
      </c>
      <c r="O387" s="308"/>
      <c r="P387" s="308"/>
      <c r="Q387" s="308"/>
      <c r="R387" s="309"/>
      <c r="S387" s="309"/>
      <c r="T387" s="304"/>
    </row>
    <row r="388" spans="1:20" ht="13.8" thickBot="1">
      <c r="A388" s="752" t="s">
        <v>190</v>
      </c>
      <c r="B388" s="753"/>
      <c r="C388" s="753"/>
      <c r="D388" s="753"/>
      <c r="E388" s="753"/>
      <c r="F388" s="753"/>
      <c r="G388" s="753"/>
      <c r="H388" s="754"/>
      <c r="I388" s="325" t="s">
        <v>88</v>
      </c>
      <c r="J388" s="287">
        <v>0.51</v>
      </c>
      <c r="K388" s="764">
        <v>10870</v>
      </c>
      <c r="L388" s="765"/>
      <c r="M388" s="411">
        <f t="shared" si="0"/>
        <v>5543.7</v>
      </c>
      <c r="O388" s="302"/>
      <c r="P388" s="302"/>
      <c r="Q388" s="302"/>
      <c r="R388" s="302"/>
      <c r="S388" s="302"/>
      <c r="T388" s="302"/>
    </row>
    <row r="389" spans="1:20" ht="13.8" thickBot="1">
      <c r="A389" s="603" t="s">
        <v>50</v>
      </c>
      <c r="B389" s="604"/>
      <c r="C389" s="604"/>
      <c r="D389" s="604"/>
      <c r="E389" s="604"/>
      <c r="F389" s="604"/>
      <c r="G389" s="604"/>
      <c r="H389" s="604"/>
      <c r="I389" s="604"/>
      <c r="J389" s="604"/>
      <c r="K389" s="604"/>
      <c r="L389" s="605"/>
      <c r="M389" s="412">
        <f>SUM(M381:M388)</f>
        <v>142071.3156</v>
      </c>
      <c r="O389" s="294"/>
      <c r="P389" s="302"/>
      <c r="Q389" s="294"/>
      <c r="R389" s="305"/>
      <c r="S389" s="306"/>
      <c r="T389" s="307"/>
    </row>
    <row r="390" spans="1:20">
      <c r="A390" s="640" t="s">
        <v>53</v>
      </c>
      <c r="B390" s="641"/>
      <c r="C390" s="641"/>
      <c r="D390" s="641"/>
      <c r="E390" s="641"/>
      <c r="F390" s="641"/>
      <c r="G390" s="641"/>
      <c r="H390" s="641"/>
      <c r="I390" s="641"/>
      <c r="J390" s="641"/>
      <c r="K390" s="641"/>
      <c r="L390" s="641"/>
      <c r="M390" s="642"/>
      <c r="O390" s="294"/>
      <c r="P390" s="302"/>
      <c r="Q390" s="294"/>
      <c r="R390" s="300"/>
      <c r="S390" s="306"/>
      <c r="T390" s="307"/>
    </row>
    <row r="391" spans="1:20">
      <c r="A391" s="643"/>
      <c r="B391" s="644"/>
      <c r="C391" s="644"/>
      <c r="D391" s="644"/>
      <c r="E391" s="644"/>
      <c r="F391" s="644"/>
      <c r="G391" s="644"/>
      <c r="H391" s="644"/>
      <c r="I391" s="644"/>
      <c r="J391" s="644"/>
      <c r="K391" s="644"/>
      <c r="L391" s="644"/>
      <c r="M391" s="645"/>
      <c r="O391" s="294"/>
      <c r="P391" s="302"/>
      <c r="Q391" s="294"/>
      <c r="R391" s="300"/>
      <c r="S391" s="306"/>
      <c r="T391" s="307"/>
    </row>
    <row r="392" spans="1:20" ht="13.8" thickBot="1">
      <c r="A392" s="646"/>
      <c r="B392" s="647"/>
      <c r="C392" s="647"/>
      <c r="D392" s="647"/>
      <c r="E392" s="647"/>
      <c r="F392" s="647"/>
      <c r="G392" s="647"/>
      <c r="H392" s="647"/>
      <c r="I392" s="647"/>
      <c r="J392" s="647"/>
      <c r="K392" s="647"/>
      <c r="L392" s="647"/>
      <c r="M392" s="648"/>
      <c r="O392" s="302"/>
      <c r="P392" s="302"/>
      <c r="Q392" s="302"/>
      <c r="R392" s="303"/>
      <c r="S392" s="303"/>
      <c r="T392" s="304"/>
    </row>
    <row r="393" spans="1:20">
      <c r="A393" s="649" t="s">
        <v>54</v>
      </c>
      <c r="B393" s="650"/>
      <c r="C393" s="650"/>
      <c r="D393" s="650"/>
      <c r="E393" s="650"/>
      <c r="F393" s="650"/>
      <c r="G393" s="650"/>
      <c r="H393" s="227" t="s">
        <v>55</v>
      </c>
      <c r="I393" s="240" t="s">
        <v>56</v>
      </c>
      <c r="J393" s="246" t="s">
        <v>304</v>
      </c>
      <c r="K393" s="697" t="s">
        <v>57</v>
      </c>
      <c r="L393" s="698"/>
      <c r="M393" s="228" t="s">
        <v>49</v>
      </c>
      <c r="O393" s="308"/>
      <c r="P393" s="308"/>
      <c r="Q393" s="308"/>
      <c r="R393" s="309"/>
      <c r="S393" s="310"/>
      <c r="T393" s="311"/>
    </row>
    <row r="394" spans="1:20" ht="13.8" thickBot="1">
      <c r="A394" s="653" t="s">
        <v>147</v>
      </c>
      <c r="B394" s="654"/>
      <c r="C394" s="654"/>
      <c r="D394" s="654"/>
      <c r="E394" s="654"/>
      <c r="F394" s="654"/>
      <c r="G394" s="654"/>
      <c r="H394" s="247" t="s">
        <v>138</v>
      </c>
      <c r="I394" s="332">
        <v>0.03</v>
      </c>
      <c r="J394" s="247"/>
      <c r="K394" s="705">
        <v>27906</v>
      </c>
      <c r="L394" s="706"/>
      <c r="M394" s="411">
        <f>I394*K394</f>
        <v>837.18</v>
      </c>
      <c r="O394" s="291"/>
      <c r="P394" s="291"/>
      <c r="Q394" s="292"/>
      <c r="R394" s="312"/>
      <c r="S394" s="313"/>
      <c r="T394" s="293"/>
    </row>
    <row r="395" spans="1:20" ht="13.8" thickBot="1">
      <c r="A395" s="603" t="s">
        <v>50</v>
      </c>
      <c r="B395" s="604"/>
      <c r="C395" s="604"/>
      <c r="D395" s="604"/>
      <c r="E395" s="604"/>
      <c r="F395" s="604"/>
      <c r="G395" s="604"/>
      <c r="H395" s="604"/>
      <c r="I395" s="604"/>
      <c r="J395" s="604"/>
      <c r="K395" s="604"/>
      <c r="L395" s="605"/>
      <c r="M395" s="412">
        <f>SUM(M394:M394)</f>
        <v>837.18</v>
      </c>
      <c r="O395" s="302"/>
      <c r="P395" s="302"/>
      <c r="Q395" s="302"/>
      <c r="R395" s="291"/>
      <c r="S395" s="291"/>
      <c r="T395" s="333"/>
    </row>
    <row r="396" spans="1:20">
      <c r="A396" s="640" t="s">
        <v>58</v>
      </c>
      <c r="B396" s="641"/>
      <c r="C396" s="641"/>
      <c r="D396" s="641"/>
      <c r="E396" s="641"/>
      <c r="F396" s="641"/>
      <c r="G396" s="641"/>
      <c r="H396" s="641"/>
      <c r="I396" s="641"/>
      <c r="J396" s="641"/>
      <c r="K396" s="641"/>
      <c r="L396" s="641"/>
      <c r="M396" s="642"/>
      <c r="O396" s="308"/>
      <c r="P396" s="308"/>
      <c r="Q396" s="308"/>
      <c r="R396" s="309"/>
      <c r="S396" s="310"/>
      <c r="T396" s="311"/>
    </row>
    <row r="397" spans="1:20">
      <c r="A397" s="643"/>
      <c r="B397" s="644"/>
      <c r="C397" s="644"/>
      <c r="D397" s="644"/>
      <c r="E397" s="644"/>
      <c r="F397" s="644"/>
      <c r="G397" s="644"/>
      <c r="H397" s="644"/>
      <c r="I397" s="644"/>
      <c r="J397" s="644"/>
      <c r="K397" s="644"/>
      <c r="L397" s="644"/>
      <c r="M397" s="645"/>
      <c r="O397" s="291"/>
      <c r="P397" s="291"/>
      <c r="Q397" s="292"/>
      <c r="R397" s="292"/>
      <c r="S397" s="293"/>
      <c r="T397" s="293"/>
    </row>
    <row r="398" spans="1:20" ht="13.8" thickBot="1">
      <c r="A398" s="646"/>
      <c r="B398" s="647"/>
      <c r="C398" s="647"/>
      <c r="D398" s="647"/>
      <c r="E398" s="647"/>
      <c r="F398" s="647"/>
      <c r="G398" s="647"/>
      <c r="H398" s="647"/>
      <c r="I398" s="647"/>
      <c r="J398" s="647"/>
      <c r="K398" s="647"/>
      <c r="L398" s="647"/>
      <c r="M398" s="648"/>
      <c r="O398" s="294"/>
      <c r="P398" s="319"/>
      <c r="Q398" s="320"/>
      <c r="R398" s="321"/>
      <c r="S398" s="322"/>
      <c r="T398" s="307"/>
    </row>
    <row r="399" spans="1:20">
      <c r="A399" s="649" t="s">
        <v>59</v>
      </c>
      <c r="B399" s="650"/>
      <c r="C399" s="650"/>
      <c r="D399" s="650"/>
      <c r="E399" s="650"/>
      <c r="F399" s="650"/>
      <c r="G399" s="650"/>
      <c r="H399" s="227" t="s">
        <v>60</v>
      </c>
      <c r="I399" s="251" t="s">
        <v>61</v>
      </c>
      <c r="J399" s="252" t="s">
        <v>62</v>
      </c>
      <c r="K399" s="651" t="s">
        <v>48</v>
      </c>
      <c r="L399" s="652"/>
      <c r="M399" s="254" t="s">
        <v>49</v>
      </c>
      <c r="O399" s="302"/>
      <c r="P399" s="302"/>
      <c r="Q399" s="302"/>
      <c r="R399" s="291"/>
      <c r="S399" s="291"/>
      <c r="T399" s="304"/>
    </row>
    <row r="400" spans="1:20" ht="26.4">
      <c r="A400" s="318" t="s">
        <v>106</v>
      </c>
      <c r="B400" s="235"/>
      <c r="C400" s="235"/>
      <c r="D400" s="235"/>
      <c r="E400" s="235"/>
      <c r="F400" s="235"/>
      <c r="G400" s="235"/>
      <c r="H400" s="255" t="s">
        <v>125</v>
      </c>
      <c r="I400" s="256"/>
      <c r="J400" s="257">
        <v>41075</v>
      </c>
      <c r="K400" s="598">
        <v>1.3913</v>
      </c>
      <c r="L400" s="599"/>
      <c r="M400" s="415">
        <f>J400*K400</f>
        <v>57147.647499999999</v>
      </c>
      <c r="O400" s="308"/>
      <c r="P400" s="308"/>
      <c r="Q400" s="308"/>
      <c r="R400" s="323"/>
      <c r="S400" s="323"/>
      <c r="T400" s="311"/>
    </row>
    <row r="401" spans="1:20" ht="13.8" thickBot="1">
      <c r="A401" s="234"/>
      <c r="B401" s="235"/>
      <c r="C401" s="235"/>
      <c r="D401" s="235"/>
      <c r="E401" s="235"/>
      <c r="F401" s="235"/>
      <c r="G401" s="235"/>
      <c r="H401" s="255"/>
      <c r="I401" s="256"/>
      <c r="J401" s="259"/>
      <c r="K401" s="598"/>
      <c r="L401" s="599"/>
      <c r="M401" s="415">
        <f>J401*K401</f>
        <v>0</v>
      </c>
      <c r="O401" s="294"/>
      <c r="P401" s="294"/>
      <c r="Q401" s="294"/>
      <c r="R401" s="291"/>
      <c r="S401" s="291"/>
      <c r="T401" s="304"/>
    </row>
    <row r="402" spans="1:20" ht="13.8" thickBot="1">
      <c r="A402" s="603" t="s">
        <v>50</v>
      </c>
      <c r="B402" s="604"/>
      <c r="C402" s="604"/>
      <c r="D402" s="604"/>
      <c r="E402" s="604"/>
      <c r="F402" s="604"/>
      <c r="G402" s="604"/>
      <c r="H402" s="604"/>
      <c r="I402" s="604"/>
      <c r="J402" s="604"/>
      <c r="K402" s="604"/>
      <c r="L402" s="605"/>
      <c r="M402" s="412">
        <f>SUM(M400:M401)</f>
        <v>57147.647499999999</v>
      </c>
    </row>
    <row r="403" spans="1:20" ht="13.8" thickBot="1">
      <c r="A403" s="221"/>
      <c r="M403" s="222"/>
    </row>
    <row r="404" spans="1:20" ht="13.8" thickBot="1">
      <c r="A404" s="637" t="s">
        <v>63</v>
      </c>
      <c r="B404" s="638"/>
      <c r="C404" s="638"/>
      <c r="D404" s="638"/>
      <c r="E404" s="638"/>
      <c r="F404" s="638"/>
      <c r="G404" s="638"/>
      <c r="H404" s="638"/>
      <c r="I404" s="638"/>
      <c r="J404" s="638"/>
      <c r="K404" s="638"/>
      <c r="L404" s="639"/>
      <c r="M404" s="416">
        <f>ROUND(M376+M389+M395+M402,0)</f>
        <v>212955</v>
      </c>
    </row>
    <row r="405" spans="1:20">
      <c r="A405" s="640" t="s">
        <v>64</v>
      </c>
      <c r="B405" s="641"/>
      <c r="C405" s="641"/>
      <c r="D405" s="641"/>
      <c r="E405" s="641"/>
      <c r="F405" s="641"/>
      <c r="G405" s="641"/>
      <c r="H405" s="641"/>
      <c r="I405" s="641"/>
      <c r="J405" s="641"/>
      <c r="K405" s="641"/>
      <c r="L405" s="641"/>
      <c r="M405" s="642"/>
    </row>
    <row r="406" spans="1:20">
      <c r="A406" s="643"/>
      <c r="B406" s="644"/>
      <c r="C406" s="644"/>
      <c r="D406" s="644"/>
      <c r="E406" s="644"/>
      <c r="F406" s="644"/>
      <c r="G406" s="644"/>
      <c r="H406" s="644"/>
      <c r="I406" s="644"/>
      <c r="J406" s="644"/>
      <c r="K406" s="644"/>
      <c r="L406" s="644"/>
      <c r="M406" s="645"/>
    </row>
    <row r="407" spans="1:20" ht="13.8" thickBot="1">
      <c r="A407" s="646"/>
      <c r="B407" s="647"/>
      <c r="C407" s="647"/>
      <c r="D407" s="647"/>
      <c r="E407" s="647"/>
      <c r="F407" s="647"/>
      <c r="G407" s="647"/>
      <c r="H407" s="647"/>
      <c r="I407" s="647"/>
      <c r="J407" s="647"/>
      <c r="K407" s="647"/>
      <c r="L407" s="647"/>
      <c r="M407" s="648"/>
    </row>
    <row r="408" spans="1:20">
      <c r="A408" s="649" t="s">
        <v>65</v>
      </c>
      <c r="B408" s="650"/>
      <c r="C408" s="650"/>
      <c r="D408" s="650"/>
      <c r="E408" s="650"/>
      <c r="F408" s="650"/>
      <c r="G408" s="650"/>
      <c r="H408" s="240"/>
      <c r="I408" s="253"/>
      <c r="J408" s="252" t="s">
        <v>66</v>
      </c>
      <c r="K408" s="651" t="s">
        <v>67</v>
      </c>
      <c r="L408" s="652"/>
      <c r="M408" s="254"/>
    </row>
    <row r="409" spans="1:20">
      <c r="A409" s="653" t="s">
        <v>20</v>
      </c>
      <c r="B409" s="654"/>
      <c r="C409" s="654"/>
      <c r="D409" s="654"/>
      <c r="E409" s="654"/>
      <c r="F409" s="654"/>
      <c r="G409" s="654"/>
      <c r="H409" s="261"/>
      <c r="I409" s="262"/>
      <c r="J409" s="263">
        <v>0.28000000000000003</v>
      </c>
      <c r="K409" s="737">
        <f>+M404</f>
        <v>212955</v>
      </c>
      <c r="L409" s="738"/>
      <c r="M409" s="417">
        <f>J409*K409</f>
        <v>59627.400000000009</v>
      </c>
    </row>
    <row r="410" spans="1:20">
      <c r="A410" s="265" t="s">
        <v>68</v>
      </c>
      <c r="B410" s="243"/>
      <c r="C410" s="243"/>
      <c r="D410" s="243"/>
      <c r="E410" s="243"/>
      <c r="F410" s="243"/>
      <c r="G410" s="243"/>
      <c r="H410" s="261"/>
      <c r="I410" s="262"/>
      <c r="J410" s="263">
        <v>0.01</v>
      </c>
      <c r="K410" s="737">
        <f>+M404</f>
        <v>212955</v>
      </c>
      <c r="L410" s="738"/>
      <c r="M410" s="417">
        <f>J410*K410</f>
        <v>2129.5500000000002</v>
      </c>
    </row>
    <row r="411" spans="1:20" ht="13.8" thickBot="1">
      <c r="A411" s="215" t="s">
        <v>69</v>
      </c>
      <c r="B411" s="216"/>
      <c r="C411" s="216"/>
      <c r="D411" s="216"/>
      <c r="E411" s="216"/>
      <c r="F411" s="216"/>
      <c r="G411" s="216"/>
      <c r="H411" s="266"/>
      <c r="I411" s="267"/>
      <c r="J411" s="263">
        <v>0.05</v>
      </c>
      <c r="K411" s="781">
        <f>+M404</f>
        <v>212955</v>
      </c>
      <c r="L411" s="782"/>
      <c r="M411" s="417">
        <f>J411*K411</f>
        <v>10647.75</v>
      </c>
    </row>
    <row r="412" spans="1:20" ht="13.8" thickBot="1">
      <c r="A412" s="603" t="s">
        <v>50</v>
      </c>
      <c r="B412" s="604"/>
      <c r="C412" s="604"/>
      <c r="D412" s="604"/>
      <c r="E412" s="604"/>
      <c r="F412" s="604"/>
      <c r="G412" s="604"/>
      <c r="H412" s="604"/>
      <c r="I412" s="604"/>
      <c r="J412" s="604"/>
      <c r="K412" s="604"/>
      <c r="L412" s="605"/>
      <c r="M412" s="412">
        <f>ROUND(SUM(M409:M411),0)</f>
        <v>72405</v>
      </c>
    </row>
    <row r="413" spans="1:20" ht="13.8" thickBot="1">
      <c r="A413" s="221"/>
      <c r="M413" s="222"/>
    </row>
    <row r="414" spans="1:20" ht="13.8" thickBot="1">
      <c r="A414" s="637" t="s">
        <v>70</v>
      </c>
      <c r="B414" s="638"/>
      <c r="C414" s="638"/>
      <c r="D414" s="638"/>
      <c r="E414" s="638"/>
      <c r="F414" s="638"/>
      <c r="G414" s="638"/>
      <c r="H414" s="638"/>
      <c r="I414" s="638"/>
      <c r="J414" s="638"/>
      <c r="K414" s="638"/>
      <c r="L414" s="639"/>
      <c r="M414" s="416">
        <f>M404+M412</f>
        <v>285360</v>
      </c>
    </row>
    <row r="415" spans="1:20">
      <c r="A415" s="218"/>
      <c r="B415" s="219"/>
      <c r="C415" s="219"/>
      <c r="D415" s="219"/>
      <c r="E415" s="219"/>
      <c r="F415" s="219"/>
      <c r="G415" s="219"/>
      <c r="H415" s="219"/>
      <c r="I415" s="219"/>
      <c r="J415" s="219"/>
      <c r="K415" s="219"/>
      <c r="L415" s="219"/>
      <c r="M415" s="220"/>
    </row>
    <row r="416" spans="1:20">
      <c r="A416" s="221"/>
      <c r="M416" s="222"/>
    </row>
    <row r="417" spans="1:13">
      <c r="A417" s="221"/>
      <c r="F417" s="270" t="s">
        <v>71</v>
      </c>
      <c r="G417" s="270"/>
      <c r="H417" s="270"/>
      <c r="I417" s="270"/>
      <c r="M417" s="222"/>
    </row>
    <row r="418" spans="1:13" ht="13.8">
      <c r="A418" s="271"/>
      <c r="B418" s="272"/>
      <c r="C418" s="272"/>
      <c r="D418" s="272"/>
      <c r="E418" s="272"/>
      <c r="F418" s="196" t="s">
        <v>305</v>
      </c>
      <c r="G418" s="196" t="s">
        <v>102</v>
      </c>
      <c r="I418" s="273"/>
      <c r="J418" s="272"/>
      <c r="K418" s="272"/>
      <c r="L418" s="272"/>
      <c r="M418" s="274"/>
    </row>
    <row r="419" spans="1:13" ht="13.8">
      <c r="A419" s="271"/>
      <c r="B419" s="272"/>
      <c r="C419" s="272"/>
      <c r="D419" s="272"/>
      <c r="E419" s="272"/>
      <c r="F419" s="196" t="s">
        <v>99</v>
      </c>
      <c r="I419" s="273"/>
      <c r="J419" s="272"/>
      <c r="K419" s="272"/>
      <c r="L419" s="272"/>
      <c r="M419" s="274"/>
    </row>
    <row r="420" spans="1:13">
      <c r="A420" s="277" t="s">
        <v>74</v>
      </c>
      <c r="B420" s="230"/>
      <c r="C420" s="230"/>
      <c r="D420" s="230"/>
      <c r="E420" s="230"/>
      <c r="F420" s="230"/>
      <c r="G420" s="230"/>
      <c r="H420" s="230"/>
      <c r="I420" s="230"/>
      <c r="J420" s="230"/>
      <c r="K420" s="230"/>
      <c r="L420" s="230"/>
      <c r="M420" s="278"/>
    </row>
    <row r="421" spans="1:13">
      <c r="A421" s="619"/>
      <c r="B421" s="620"/>
      <c r="C421" s="620"/>
      <c r="D421" s="620"/>
      <c r="E421" s="620"/>
      <c r="F421" s="620"/>
      <c r="G421" s="620"/>
      <c r="H421" s="620"/>
      <c r="I421" s="620"/>
      <c r="J421" s="620"/>
      <c r="K421" s="620"/>
      <c r="L421" s="620"/>
      <c r="M421" s="621"/>
    </row>
    <row r="422" spans="1:13">
      <c r="A422" s="207"/>
      <c r="B422" s="275"/>
      <c r="C422" s="275"/>
      <c r="D422" s="275"/>
      <c r="E422" s="275"/>
      <c r="F422" s="275"/>
      <c r="G422" s="275"/>
      <c r="H422" s="275"/>
      <c r="I422" s="275"/>
      <c r="J422" s="275"/>
      <c r="K422" s="275"/>
      <c r="L422" s="275"/>
      <c r="M422" s="276"/>
    </row>
    <row r="423" spans="1:13">
      <c r="A423" s="279" t="s">
        <v>75</v>
      </c>
      <c r="B423" s="275"/>
      <c r="C423" s="275"/>
      <c r="D423" s="275"/>
      <c r="E423" s="275"/>
      <c r="F423" s="275"/>
      <c r="G423" s="275"/>
      <c r="H423" s="275"/>
      <c r="I423" s="275"/>
      <c r="J423" s="275"/>
      <c r="K423" s="275"/>
      <c r="L423" s="275"/>
      <c r="M423" s="276"/>
    </row>
    <row r="424" spans="1:13">
      <c r="A424" s="622" t="s">
        <v>76</v>
      </c>
      <c r="B424" s="623"/>
      <c r="C424" s="623"/>
      <c r="D424" s="623"/>
      <c r="E424" s="623"/>
      <c r="F424" s="623"/>
      <c r="G424" s="623"/>
      <c r="H424" s="623"/>
      <c r="I424" s="623"/>
      <c r="J424" s="623"/>
      <c r="K424" s="623"/>
      <c r="L424" s="623"/>
      <c r="M424" s="624"/>
    </row>
    <row r="425" spans="1:13">
      <c r="A425" s="622"/>
      <c r="B425" s="623"/>
      <c r="C425" s="623"/>
      <c r="D425" s="623"/>
      <c r="E425" s="623"/>
      <c r="F425" s="623"/>
      <c r="G425" s="623"/>
      <c r="H425" s="623"/>
      <c r="I425" s="623"/>
      <c r="J425" s="623"/>
      <c r="K425" s="623"/>
      <c r="L425" s="623"/>
      <c r="M425" s="624"/>
    </row>
    <row r="426" spans="1:13">
      <c r="A426" s="622" t="s">
        <v>77</v>
      </c>
      <c r="B426" s="623"/>
      <c r="C426" s="623"/>
      <c r="D426" s="623"/>
      <c r="E426" s="623"/>
      <c r="F426" s="623"/>
      <c r="G426" s="623"/>
      <c r="H426" s="623"/>
      <c r="I426" s="623"/>
      <c r="J426" s="623"/>
      <c r="K426" s="623"/>
      <c r="L426" s="623"/>
      <c r="M426" s="624"/>
    </row>
    <row r="427" spans="1:13">
      <c r="A427" s="622"/>
      <c r="B427" s="623"/>
      <c r="C427" s="623"/>
      <c r="D427" s="623"/>
      <c r="E427" s="623"/>
      <c r="F427" s="623"/>
      <c r="G427" s="623"/>
      <c r="H427" s="623"/>
      <c r="I427" s="623"/>
      <c r="J427" s="623"/>
      <c r="K427" s="623"/>
      <c r="L427" s="623"/>
      <c r="M427" s="624"/>
    </row>
    <row r="428" spans="1:13">
      <c r="A428" s="207"/>
      <c r="B428" s="275"/>
      <c r="C428" s="275"/>
      <c r="D428" s="275"/>
      <c r="E428" s="275"/>
      <c r="F428" s="275"/>
      <c r="G428" s="275"/>
      <c r="H428" s="275"/>
      <c r="I428" s="275"/>
      <c r="J428" s="275"/>
      <c r="K428" s="275"/>
      <c r="L428" s="275"/>
      <c r="M428" s="276"/>
    </row>
    <row r="429" spans="1:13">
      <c r="A429" s="221"/>
      <c r="F429" s="270" t="s">
        <v>71</v>
      </c>
      <c r="M429" s="222"/>
    </row>
    <row r="430" spans="1:13">
      <c r="A430" s="221"/>
      <c r="F430" s="196" t="s">
        <v>72</v>
      </c>
      <c r="G430" s="243" t="s">
        <v>100</v>
      </c>
      <c r="H430" s="243"/>
      <c r="I430" s="243"/>
      <c r="M430" s="222"/>
    </row>
    <row r="431" spans="1:13" ht="13.8" thickBot="1">
      <c r="A431" s="221"/>
      <c r="F431" s="196" t="s">
        <v>101</v>
      </c>
      <c r="G431" s="280"/>
      <c r="H431" s="280"/>
      <c r="I431" s="280"/>
      <c r="M431" s="222"/>
    </row>
    <row r="432" spans="1:13" ht="39" customHeight="1">
      <c r="A432" s="775" t="s">
        <v>308</v>
      </c>
      <c r="B432" s="776"/>
      <c r="C432" s="776"/>
      <c r="D432" s="776"/>
      <c r="E432" s="219"/>
      <c r="F432" s="219"/>
      <c r="G432" s="219"/>
      <c r="H432" s="219"/>
      <c r="I432" s="219"/>
      <c r="J432" s="219"/>
      <c r="K432" s="219"/>
      <c r="L432" s="219"/>
      <c r="M432" s="220"/>
    </row>
    <row r="433" spans="1:13" ht="27" customHeight="1">
      <c r="A433" s="366" t="s">
        <v>0</v>
      </c>
      <c r="B433" s="367" t="s">
        <v>1</v>
      </c>
      <c r="C433" s="1" t="s">
        <v>2</v>
      </c>
      <c r="D433" s="367">
        <v>2</v>
      </c>
      <c r="M433" s="222"/>
    </row>
    <row r="434" spans="1:13" ht="15">
      <c r="A434" s="657" t="s">
        <v>28</v>
      </c>
      <c r="B434" s="657"/>
      <c r="C434" s="657"/>
      <c r="D434" s="657"/>
      <c r="E434" s="657"/>
      <c r="F434" s="657"/>
      <c r="G434" s="657"/>
      <c r="H434" s="657"/>
      <c r="I434" s="657"/>
      <c r="J434" s="657"/>
      <c r="K434" s="657"/>
      <c r="L434" s="657"/>
      <c r="M434" s="657"/>
    </row>
    <row r="435" spans="1:13" ht="13.8" thickBot="1"/>
    <row r="436" spans="1:13">
      <c r="A436" s="658"/>
      <c r="B436" s="660"/>
      <c r="C436" s="661"/>
      <c r="D436" s="661"/>
      <c r="E436" s="661"/>
      <c r="F436" s="661"/>
      <c r="G436" s="661"/>
      <c r="H436" s="661"/>
      <c r="I436" s="662"/>
      <c r="J436" s="663"/>
      <c r="K436" s="664"/>
      <c r="L436" s="664"/>
      <c r="M436" s="665"/>
    </row>
    <row r="437" spans="1:13">
      <c r="A437" s="659"/>
      <c r="B437" s="669" t="s">
        <v>89</v>
      </c>
      <c r="C437" s="670"/>
      <c r="D437" s="670"/>
      <c r="E437" s="670"/>
      <c r="F437" s="670"/>
      <c r="G437" s="670"/>
      <c r="H437" s="670"/>
      <c r="I437" s="671"/>
      <c r="J437" s="666"/>
      <c r="K437" s="667"/>
      <c r="L437" s="667"/>
      <c r="M437" s="668"/>
    </row>
    <row r="438" spans="1:13">
      <c r="A438" s="659"/>
      <c r="B438" s="672"/>
      <c r="C438" s="673"/>
      <c r="D438" s="673"/>
      <c r="E438" s="673"/>
      <c r="F438" s="673"/>
      <c r="G438" s="673"/>
      <c r="H438" s="673"/>
      <c r="I438" s="674"/>
      <c r="J438" s="675" t="s">
        <v>29</v>
      </c>
      <c r="K438" s="677"/>
      <c r="L438" s="678"/>
      <c r="M438" s="679"/>
    </row>
    <row r="439" spans="1:13">
      <c r="A439" s="659"/>
      <c r="B439" s="669" t="s">
        <v>30</v>
      </c>
      <c r="C439" s="670"/>
      <c r="D439" s="670"/>
      <c r="E439" s="670"/>
      <c r="F439" s="670"/>
      <c r="G439" s="670"/>
      <c r="H439" s="670"/>
      <c r="I439" s="671"/>
      <c r="J439" s="676"/>
      <c r="K439" s="680"/>
      <c r="L439" s="681"/>
      <c r="M439" s="682"/>
    </row>
    <row r="440" spans="1:13">
      <c r="A440" s="659"/>
      <c r="B440" s="683"/>
      <c r="C440" s="684"/>
      <c r="D440" s="684"/>
      <c r="E440" s="684"/>
      <c r="F440" s="684"/>
      <c r="G440" s="684"/>
      <c r="H440" s="684"/>
      <c r="I440" s="685"/>
      <c r="J440" s="675" t="s">
        <v>31</v>
      </c>
      <c r="K440" s="675">
        <v>1</v>
      </c>
      <c r="L440" s="675" t="s">
        <v>32</v>
      </c>
      <c r="M440" s="687">
        <v>1</v>
      </c>
    </row>
    <row r="441" spans="1:13">
      <c r="A441" s="659"/>
      <c r="B441" s="683"/>
      <c r="C441" s="684"/>
      <c r="D441" s="684"/>
      <c r="E441" s="684"/>
      <c r="F441" s="684"/>
      <c r="G441" s="684"/>
      <c r="H441" s="684"/>
      <c r="I441" s="685"/>
      <c r="J441" s="686"/>
      <c r="K441" s="686"/>
      <c r="L441" s="686"/>
      <c r="M441" s="688"/>
    </row>
    <row r="442" spans="1:13">
      <c r="A442" s="659"/>
      <c r="B442" s="669" t="s">
        <v>33</v>
      </c>
      <c r="C442" s="670"/>
      <c r="D442" s="670"/>
      <c r="E442" s="670"/>
      <c r="F442" s="670"/>
      <c r="G442" s="670"/>
      <c r="H442" s="670"/>
      <c r="I442" s="671"/>
      <c r="J442" s="686"/>
      <c r="K442" s="686"/>
      <c r="L442" s="686"/>
      <c r="M442" s="688"/>
    </row>
    <row r="443" spans="1:13" ht="13.8" thickBot="1">
      <c r="A443" s="198"/>
      <c r="B443" s="199"/>
      <c r="C443" s="199"/>
      <c r="D443" s="199"/>
      <c r="E443" s="199"/>
      <c r="F443" s="199"/>
      <c r="G443" s="199"/>
      <c r="H443" s="199"/>
      <c r="I443" s="199"/>
      <c r="J443" s="199"/>
      <c r="K443" s="200"/>
      <c r="L443" s="200"/>
      <c r="M443" s="201"/>
    </row>
    <row r="444" spans="1:13">
      <c r="A444" s="202"/>
      <c r="B444" s="203"/>
      <c r="C444" s="203"/>
      <c r="D444" s="203"/>
      <c r="E444" s="203"/>
      <c r="F444" s="203"/>
      <c r="G444" s="203"/>
      <c r="H444" s="203"/>
      <c r="I444" s="203"/>
      <c r="J444" s="204" t="s">
        <v>34</v>
      </c>
      <c r="K444" s="205" t="s">
        <v>35</v>
      </c>
      <c r="L444" s="205" t="s">
        <v>36</v>
      </c>
      <c r="M444" s="206" t="s">
        <v>37</v>
      </c>
    </row>
    <row r="445" spans="1:13">
      <c r="A445" s="207"/>
      <c r="B445" s="197"/>
      <c r="C445" s="197"/>
      <c r="D445" s="197"/>
      <c r="E445" s="197"/>
      <c r="F445" s="197"/>
      <c r="G445" s="197"/>
      <c r="H445" s="197"/>
      <c r="I445" s="197"/>
      <c r="J445" s="208"/>
      <c r="K445" s="209"/>
      <c r="L445" s="209">
        <v>8</v>
      </c>
      <c r="M445" s="210">
        <v>2026</v>
      </c>
    </row>
    <row r="446" spans="1:13">
      <c r="A446" s="703" t="s">
        <v>38</v>
      </c>
      <c r="B446" s="704"/>
      <c r="C446" s="704"/>
      <c r="D446" s="704"/>
      <c r="E446" s="197"/>
      <c r="F446" s="197"/>
      <c r="G446" s="197" t="s">
        <v>39</v>
      </c>
      <c r="I446" s="197"/>
      <c r="J446" s="208"/>
      <c r="M446" s="211"/>
    </row>
    <row r="447" spans="1:13" ht="13.8">
      <c r="A447" s="212"/>
      <c r="B447" s="213"/>
      <c r="C447" s="213"/>
      <c r="D447" s="213"/>
      <c r="E447" s="213"/>
      <c r="F447" s="213"/>
      <c r="G447" s="213"/>
      <c r="H447" s="213"/>
      <c r="I447" s="213"/>
      <c r="J447" s="213"/>
      <c r="K447" s="213"/>
      <c r="L447" s="213"/>
      <c r="M447" s="214"/>
    </row>
    <row r="448" spans="1:13" ht="13.8" thickBot="1">
      <c r="A448" s="215"/>
      <c r="B448" s="216"/>
      <c r="C448" s="216"/>
      <c r="D448" s="216"/>
      <c r="E448" s="216"/>
      <c r="F448" s="216"/>
      <c r="G448" s="216"/>
      <c r="H448" s="216"/>
      <c r="I448" s="216"/>
      <c r="J448" s="216"/>
      <c r="K448" s="216"/>
      <c r="L448" s="216"/>
      <c r="M448" s="217"/>
    </row>
    <row r="449" spans="1:13" ht="13.8" thickBot="1">
      <c r="A449" s="218"/>
      <c r="B449" s="219"/>
      <c r="C449" s="219"/>
      <c r="D449" s="219"/>
      <c r="E449" s="219"/>
      <c r="F449" s="219"/>
      <c r="I449" s="219"/>
      <c r="J449" s="219"/>
      <c r="K449" s="219"/>
      <c r="L449" s="219"/>
      <c r="M449" s="220"/>
    </row>
    <row r="450" spans="1:13">
      <c r="A450" s="728" t="s">
        <v>40</v>
      </c>
      <c r="B450" s="729"/>
      <c r="C450" s="729"/>
      <c r="D450" s="729"/>
      <c r="E450" s="729"/>
      <c r="F450" s="729"/>
      <c r="G450" s="729"/>
      <c r="H450" s="729"/>
      <c r="I450" s="729"/>
      <c r="J450" s="729"/>
      <c r="K450" s="729"/>
      <c r="L450" s="729"/>
      <c r="M450" s="730"/>
    </row>
    <row r="451" spans="1:13" ht="13.8" thickBot="1">
      <c r="A451" s="221"/>
      <c r="M451" s="222"/>
    </row>
    <row r="452" spans="1:13">
      <c r="A452" s="223" t="s">
        <v>41</v>
      </c>
      <c r="B452" s="734" t="s">
        <v>42</v>
      </c>
      <c r="C452" s="735"/>
      <c r="D452" s="735"/>
      <c r="E452" s="735"/>
      <c r="F452" s="735"/>
      <c r="G452" s="735"/>
      <c r="H452" s="735"/>
      <c r="I452" s="735"/>
      <c r="J452" s="736"/>
      <c r="K452" s="726" t="s">
        <v>43</v>
      </c>
      <c r="L452" s="727"/>
      <c r="M452" s="223" t="s">
        <v>12</v>
      </c>
    </row>
    <row r="453" spans="1:13" ht="42.75" customHeight="1" thickBot="1">
      <c r="A453" s="224">
        <v>4.2</v>
      </c>
      <c r="B453" s="749" t="str">
        <f>+'PRESUPUESTO OFICIAL'!E35</f>
        <v>Loseta tactil alerta discapacitados para piso en
loseta prefabricada color A-55 (40x40x6), incluye
base 4 cm arena nivelacion y sello de arena</v>
      </c>
      <c r="C453" s="750"/>
      <c r="D453" s="750"/>
      <c r="E453" s="750"/>
      <c r="F453" s="750"/>
      <c r="G453" s="750"/>
      <c r="H453" s="750"/>
      <c r="I453" s="750"/>
      <c r="J453" s="751"/>
      <c r="K453" s="711" t="s">
        <v>316</v>
      </c>
      <c r="L453" s="712"/>
      <c r="M453" s="225"/>
    </row>
    <row r="454" spans="1:13">
      <c r="A454" s="640" t="s">
        <v>44</v>
      </c>
      <c r="B454" s="641"/>
      <c r="C454" s="641"/>
      <c r="D454" s="641"/>
      <c r="E454" s="641"/>
      <c r="F454" s="641"/>
      <c r="G454" s="641"/>
      <c r="H454" s="641"/>
      <c r="I454" s="641"/>
      <c r="J454" s="641"/>
      <c r="K454" s="641"/>
      <c r="L454" s="641"/>
      <c r="M454" s="642"/>
    </row>
    <row r="455" spans="1:13">
      <c r="A455" s="643"/>
      <c r="B455" s="644"/>
      <c r="C455" s="644"/>
      <c r="D455" s="644"/>
      <c r="E455" s="644"/>
      <c r="F455" s="644"/>
      <c r="G455" s="644"/>
      <c r="H455" s="644"/>
      <c r="I455" s="644"/>
      <c r="J455" s="644"/>
      <c r="K455" s="644"/>
      <c r="L455" s="644"/>
      <c r="M455" s="645"/>
    </row>
    <row r="456" spans="1:13" ht="13.8" thickBot="1">
      <c r="A456" s="646"/>
      <c r="B456" s="647"/>
      <c r="C456" s="647"/>
      <c r="D456" s="647"/>
      <c r="E456" s="647"/>
      <c r="F456" s="647"/>
      <c r="G456" s="647"/>
      <c r="H456" s="647"/>
      <c r="I456" s="647"/>
      <c r="J456" s="647"/>
      <c r="K456" s="647"/>
      <c r="L456" s="647"/>
      <c r="M456" s="648"/>
    </row>
    <row r="457" spans="1:13">
      <c r="A457" s="649" t="s">
        <v>42</v>
      </c>
      <c r="B457" s="713"/>
      <c r="C457" s="713"/>
      <c r="D457" s="713"/>
      <c r="E457" s="714"/>
      <c r="F457" s="697" t="s">
        <v>45</v>
      </c>
      <c r="G457" s="713"/>
      <c r="H457" s="715" t="s">
        <v>46</v>
      </c>
      <c r="I457" s="716"/>
      <c r="J457" s="227" t="s">
        <v>47</v>
      </c>
      <c r="K457" s="697" t="s">
        <v>48</v>
      </c>
      <c r="L457" s="698"/>
      <c r="M457" s="228" t="s">
        <v>49</v>
      </c>
    </row>
    <row r="458" spans="1:13">
      <c r="A458" s="653" t="s">
        <v>196</v>
      </c>
      <c r="B458" s="654"/>
      <c r="C458" s="654"/>
      <c r="D458" s="654"/>
      <c r="E458" s="699"/>
      <c r="F458" s="731"/>
      <c r="G458" s="699"/>
      <c r="H458" s="731" t="s">
        <v>125</v>
      </c>
      <c r="I458" s="699"/>
      <c r="J458" s="232">
        <v>4108</v>
      </c>
      <c r="K458" s="719">
        <v>0.32</v>
      </c>
      <c r="L458" s="702"/>
      <c r="M458" s="233">
        <f>J458*K458</f>
        <v>1314.56</v>
      </c>
    </row>
    <row r="459" spans="1:13">
      <c r="A459" s="290" t="s">
        <v>197</v>
      </c>
      <c r="B459" s="243"/>
      <c r="C459" s="243"/>
      <c r="D459" s="243"/>
      <c r="E459" s="237"/>
      <c r="F459" s="236"/>
      <c r="G459" s="237"/>
      <c r="H459" s="236" t="s">
        <v>125</v>
      </c>
      <c r="I459" s="237"/>
      <c r="J459" s="232">
        <v>7892</v>
      </c>
      <c r="K459" s="719">
        <v>0.04</v>
      </c>
      <c r="L459" s="702"/>
      <c r="M459" s="233">
        <f>J459*K459</f>
        <v>315.68</v>
      </c>
    </row>
    <row r="460" spans="1:13" ht="13.8" thickBot="1">
      <c r="A460" s="606"/>
      <c r="B460" s="607"/>
      <c r="C460" s="607"/>
      <c r="D460" s="607"/>
      <c r="E460" s="631"/>
      <c r="F460" s="632"/>
      <c r="G460" s="631"/>
      <c r="H460" s="632"/>
      <c r="I460" s="631"/>
      <c r="J460" s="286"/>
      <c r="K460" s="633"/>
      <c r="L460" s="634"/>
      <c r="M460" s="233">
        <f>J460*K460</f>
        <v>0</v>
      </c>
    </row>
    <row r="461" spans="1:13" ht="13.8" thickBot="1">
      <c r="A461" s="603" t="s">
        <v>50</v>
      </c>
      <c r="B461" s="604"/>
      <c r="C461" s="604"/>
      <c r="D461" s="604"/>
      <c r="E461" s="604"/>
      <c r="F461" s="604"/>
      <c r="G461" s="604"/>
      <c r="H461" s="604"/>
      <c r="I461" s="604"/>
      <c r="J461" s="604"/>
      <c r="K461" s="604"/>
      <c r="L461" s="605"/>
      <c r="M461" s="239">
        <f>SUM(M458:M460)</f>
        <v>1630.24</v>
      </c>
    </row>
    <row r="462" spans="1:13">
      <c r="A462" s="640" t="s">
        <v>51</v>
      </c>
      <c r="B462" s="641"/>
      <c r="C462" s="641"/>
      <c r="D462" s="641"/>
      <c r="E462" s="641"/>
      <c r="F462" s="641"/>
      <c r="G462" s="641"/>
      <c r="H462" s="641"/>
      <c r="I462" s="641"/>
      <c r="J462" s="641"/>
      <c r="K462" s="641"/>
      <c r="L462" s="641"/>
      <c r="M462" s="642"/>
    </row>
    <row r="463" spans="1:13">
      <c r="A463" s="643"/>
      <c r="B463" s="644"/>
      <c r="C463" s="644"/>
      <c r="D463" s="644"/>
      <c r="E463" s="644"/>
      <c r="F463" s="644"/>
      <c r="G463" s="644"/>
      <c r="H463" s="644"/>
      <c r="I463" s="644"/>
      <c r="J463" s="644"/>
      <c r="K463" s="644"/>
      <c r="L463" s="644"/>
      <c r="M463" s="645"/>
    </row>
    <row r="464" spans="1:13" ht="13.8" thickBot="1">
      <c r="A464" s="646"/>
      <c r="B464" s="647"/>
      <c r="C464" s="647"/>
      <c r="D464" s="647"/>
      <c r="E464" s="647"/>
      <c r="F464" s="647"/>
      <c r="G464" s="647"/>
      <c r="H464" s="647"/>
      <c r="I464" s="647"/>
      <c r="J464" s="647"/>
      <c r="K464" s="647"/>
      <c r="L464" s="647"/>
      <c r="M464" s="648"/>
    </row>
    <row r="465" spans="1:13">
      <c r="A465" s="649" t="s">
        <v>42</v>
      </c>
      <c r="B465" s="650"/>
      <c r="C465" s="650"/>
      <c r="D465" s="650"/>
      <c r="E465" s="650"/>
      <c r="F465" s="650"/>
      <c r="G465" s="650"/>
      <c r="H465" s="698"/>
      <c r="I465" s="226" t="s">
        <v>43</v>
      </c>
      <c r="J465" s="227" t="s">
        <v>12</v>
      </c>
      <c r="K465" s="697" t="s">
        <v>52</v>
      </c>
      <c r="L465" s="698"/>
      <c r="M465" s="228" t="s">
        <v>49</v>
      </c>
    </row>
    <row r="466" spans="1:13">
      <c r="A466" s="752" t="s">
        <v>142</v>
      </c>
      <c r="B466" s="753"/>
      <c r="C466" s="753"/>
      <c r="D466" s="753"/>
      <c r="E466" s="753"/>
      <c r="F466" s="753"/>
      <c r="G466" s="753"/>
      <c r="H466" s="754"/>
      <c r="I466" s="325" t="s">
        <v>145</v>
      </c>
      <c r="J466" s="287">
        <v>1.1200000000000001</v>
      </c>
      <c r="K466" s="764">
        <v>100</v>
      </c>
      <c r="L466" s="765"/>
      <c r="M466" s="411">
        <f>J466*K466</f>
        <v>112.00000000000001</v>
      </c>
    </row>
    <row r="467" spans="1:13">
      <c r="A467" s="752" t="s">
        <v>143</v>
      </c>
      <c r="B467" s="753"/>
      <c r="C467" s="753"/>
      <c r="D467" s="753"/>
      <c r="E467" s="753"/>
      <c r="F467" s="753"/>
      <c r="G467" s="753"/>
      <c r="H467" s="754"/>
      <c r="I467" s="325" t="s">
        <v>85</v>
      </c>
      <c r="J467" s="287">
        <v>0.02</v>
      </c>
      <c r="K467" s="764">
        <v>36811</v>
      </c>
      <c r="L467" s="765"/>
      <c r="M467" s="411">
        <f>J467*K467</f>
        <v>736.22</v>
      </c>
    </row>
    <row r="468" spans="1:13">
      <c r="A468" s="752" t="s">
        <v>185</v>
      </c>
      <c r="B468" s="753"/>
      <c r="C468" s="753"/>
      <c r="D468" s="753"/>
      <c r="E468" s="753"/>
      <c r="F468" s="753"/>
      <c r="G468" s="753"/>
      <c r="H468" s="754"/>
      <c r="I468" s="325" t="s">
        <v>87</v>
      </c>
      <c r="J468" s="287">
        <v>5.0000000000000001E-4</v>
      </c>
      <c r="K468" s="764">
        <v>1395528</v>
      </c>
      <c r="L468" s="765"/>
      <c r="M468" s="411">
        <f>J468*K468</f>
        <v>697.76400000000001</v>
      </c>
    </row>
    <row r="469" spans="1:13">
      <c r="A469" s="752" t="s">
        <v>194</v>
      </c>
      <c r="B469" s="753"/>
      <c r="C469" s="753"/>
      <c r="D469" s="753"/>
      <c r="E469" s="753"/>
      <c r="F469" s="753"/>
      <c r="G469" s="753"/>
      <c r="H469" s="754"/>
      <c r="I469" s="325" t="s">
        <v>86</v>
      </c>
      <c r="J469" s="287">
        <v>0.4</v>
      </c>
      <c r="K469" s="764">
        <v>80605</v>
      </c>
      <c r="L469" s="765"/>
      <c r="M469" s="411">
        <f>J469*K469</f>
        <v>32242</v>
      </c>
    </row>
    <row r="470" spans="1:13" ht="13.8" thickBot="1">
      <c r="A470" s="768"/>
      <c r="B470" s="769"/>
      <c r="C470" s="769"/>
      <c r="D470" s="769"/>
      <c r="E470" s="769"/>
      <c r="F470" s="769"/>
      <c r="G470" s="769"/>
      <c r="H470" s="770"/>
      <c r="I470" s="325"/>
      <c r="J470" s="287"/>
      <c r="K470" s="764"/>
      <c r="L470" s="765"/>
      <c r="M470" s="411">
        <f>J470*K470</f>
        <v>0</v>
      </c>
    </row>
    <row r="471" spans="1:13" ht="13.8" thickBot="1">
      <c r="A471" s="603" t="s">
        <v>50</v>
      </c>
      <c r="B471" s="604"/>
      <c r="C471" s="604"/>
      <c r="D471" s="604"/>
      <c r="E471" s="604"/>
      <c r="F471" s="604"/>
      <c r="G471" s="604"/>
      <c r="H471" s="604"/>
      <c r="I471" s="604"/>
      <c r="J471" s="604"/>
      <c r="K471" s="604"/>
      <c r="L471" s="605"/>
      <c r="M471" s="412">
        <f>SUM(M466:M470)</f>
        <v>33787.983999999997</v>
      </c>
    </row>
    <row r="472" spans="1:13">
      <c r="A472" s="640" t="s">
        <v>53</v>
      </c>
      <c r="B472" s="641"/>
      <c r="C472" s="641"/>
      <c r="D472" s="641"/>
      <c r="E472" s="641"/>
      <c r="F472" s="641"/>
      <c r="G472" s="641"/>
      <c r="H472" s="641"/>
      <c r="I472" s="641"/>
      <c r="J472" s="641"/>
      <c r="K472" s="641"/>
      <c r="L472" s="641"/>
      <c r="M472" s="642"/>
    </row>
    <row r="473" spans="1:13">
      <c r="A473" s="643"/>
      <c r="B473" s="644"/>
      <c r="C473" s="644"/>
      <c r="D473" s="644"/>
      <c r="E473" s="644"/>
      <c r="F473" s="644"/>
      <c r="G473" s="644"/>
      <c r="H473" s="644"/>
      <c r="I473" s="644"/>
      <c r="J473" s="644"/>
      <c r="K473" s="644"/>
      <c r="L473" s="644"/>
      <c r="M473" s="645"/>
    </row>
    <row r="474" spans="1:13" ht="13.8" thickBot="1">
      <c r="A474" s="646"/>
      <c r="B474" s="647"/>
      <c r="C474" s="647"/>
      <c r="D474" s="647"/>
      <c r="E474" s="647"/>
      <c r="F474" s="647"/>
      <c r="G474" s="647"/>
      <c r="H474" s="647"/>
      <c r="I474" s="647"/>
      <c r="J474" s="647"/>
      <c r="K474" s="647"/>
      <c r="L474" s="647"/>
      <c r="M474" s="648"/>
    </row>
    <row r="475" spans="1:13">
      <c r="A475" s="649" t="s">
        <v>54</v>
      </c>
      <c r="B475" s="650"/>
      <c r="C475" s="650"/>
      <c r="D475" s="650"/>
      <c r="E475" s="650"/>
      <c r="F475" s="650"/>
      <c r="G475" s="650"/>
      <c r="H475" s="227" t="s">
        <v>55</v>
      </c>
      <c r="I475" s="240" t="s">
        <v>56</v>
      </c>
      <c r="J475" s="246" t="s">
        <v>304</v>
      </c>
      <c r="K475" s="697" t="s">
        <v>57</v>
      </c>
      <c r="L475" s="698"/>
      <c r="M475" s="228" t="s">
        <v>49</v>
      </c>
    </row>
    <row r="476" spans="1:13">
      <c r="A476" s="334" t="s">
        <v>147</v>
      </c>
      <c r="B476" s="230"/>
      <c r="C476" s="230"/>
      <c r="D476" s="230"/>
      <c r="E476" s="230"/>
      <c r="F476" s="230"/>
      <c r="G476" s="230"/>
      <c r="H476" s="247" t="s">
        <v>138</v>
      </c>
      <c r="I476" s="332">
        <v>0.05</v>
      </c>
      <c r="J476" s="247"/>
      <c r="K476" s="705">
        <f>+'TRANSPORTE DE MATERIALES'!M232</f>
        <v>27906</v>
      </c>
      <c r="L476" s="706"/>
      <c r="M476" s="411">
        <f>I476*K476</f>
        <v>1395.3000000000002</v>
      </c>
    </row>
    <row r="477" spans="1:13" ht="13.8" thickBot="1">
      <c r="A477" s="334" t="s">
        <v>179</v>
      </c>
      <c r="B477" s="216"/>
      <c r="C477" s="216"/>
      <c r="D477" s="216"/>
      <c r="E477" s="216"/>
      <c r="F477" s="216"/>
      <c r="G477" s="216"/>
      <c r="H477" s="249"/>
      <c r="I477" s="332">
        <v>0.02</v>
      </c>
      <c r="J477" s="249" t="s">
        <v>85</v>
      </c>
      <c r="K477" s="707">
        <f>+'TRANSPORTE DE MATERIALES'!M143</f>
        <v>19834</v>
      </c>
      <c r="L477" s="708"/>
      <c r="M477" s="411">
        <f>I477*K477</f>
        <v>396.68</v>
      </c>
    </row>
    <row r="478" spans="1:13" ht="13.8" thickBot="1">
      <c r="A478" s="603" t="s">
        <v>50</v>
      </c>
      <c r="B478" s="604"/>
      <c r="C478" s="604"/>
      <c r="D478" s="604"/>
      <c r="E478" s="604"/>
      <c r="F478" s="604"/>
      <c r="G478" s="604"/>
      <c r="H478" s="604"/>
      <c r="I478" s="604"/>
      <c r="J478" s="604"/>
      <c r="K478" s="604"/>
      <c r="L478" s="605"/>
      <c r="M478" s="412">
        <f>SUM(M476:M477)</f>
        <v>1791.9800000000002</v>
      </c>
    </row>
    <row r="479" spans="1:13">
      <c r="A479" s="640" t="s">
        <v>58</v>
      </c>
      <c r="B479" s="641"/>
      <c r="C479" s="641"/>
      <c r="D479" s="641"/>
      <c r="E479" s="641"/>
      <c r="F479" s="641"/>
      <c r="G479" s="641"/>
      <c r="H479" s="641"/>
      <c r="I479" s="641"/>
      <c r="J479" s="641"/>
      <c r="K479" s="641"/>
      <c r="L479" s="641"/>
      <c r="M479" s="642"/>
    </row>
    <row r="480" spans="1:13">
      <c r="A480" s="643"/>
      <c r="B480" s="644"/>
      <c r="C480" s="644"/>
      <c r="D480" s="644"/>
      <c r="E480" s="644"/>
      <c r="F480" s="644"/>
      <c r="G480" s="644"/>
      <c r="H480" s="644"/>
      <c r="I480" s="644"/>
      <c r="J480" s="644"/>
      <c r="K480" s="644"/>
      <c r="L480" s="644"/>
      <c r="M480" s="645"/>
    </row>
    <row r="481" spans="1:13" ht="13.8" thickBot="1">
      <c r="A481" s="646"/>
      <c r="B481" s="647"/>
      <c r="C481" s="647"/>
      <c r="D481" s="647"/>
      <c r="E481" s="647"/>
      <c r="F481" s="647"/>
      <c r="G481" s="647"/>
      <c r="H481" s="647"/>
      <c r="I481" s="647"/>
      <c r="J481" s="647"/>
      <c r="K481" s="647"/>
      <c r="L481" s="647"/>
      <c r="M481" s="648"/>
    </row>
    <row r="482" spans="1:13">
      <c r="A482" s="649" t="s">
        <v>59</v>
      </c>
      <c r="B482" s="650"/>
      <c r="C482" s="650"/>
      <c r="D482" s="650"/>
      <c r="E482" s="650"/>
      <c r="F482" s="650"/>
      <c r="G482" s="650"/>
      <c r="H482" s="227" t="s">
        <v>60</v>
      </c>
      <c r="I482" s="251" t="s">
        <v>61</v>
      </c>
      <c r="J482" s="252" t="s">
        <v>62</v>
      </c>
      <c r="K482" s="651" t="s">
        <v>48</v>
      </c>
      <c r="L482" s="652"/>
      <c r="M482" s="254" t="s">
        <v>49</v>
      </c>
    </row>
    <row r="483" spans="1:13" ht="26.4">
      <c r="A483" s="318" t="s">
        <v>106</v>
      </c>
      <c r="B483" s="235"/>
      <c r="C483" s="235"/>
      <c r="D483" s="235"/>
      <c r="E483" s="235"/>
      <c r="F483" s="235"/>
      <c r="G483" s="235"/>
      <c r="H483" s="255" t="s">
        <v>125</v>
      </c>
      <c r="I483" s="256"/>
      <c r="J483" s="257">
        <v>41075</v>
      </c>
      <c r="K483" s="598">
        <v>0.32</v>
      </c>
      <c r="L483" s="599"/>
      <c r="M483" s="415">
        <f>J483*K483</f>
        <v>13144</v>
      </c>
    </row>
    <row r="484" spans="1:13">
      <c r="A484" s="234"/>
      <c r="B484" s="235"/>
      <c r="C484" s="235"/>
      <c r="D484" s="235"/>
      <c r="E484" s="235"/>
      <c r="F484" s="235"/>
      <c r="G484" s="235"/>
      <c r="H484" s="255"/>
      <c r="I484" s="256"/>
      <c r="J484" s="259"/>
      <c r="K484" s="598"/>
      <c r="L484" s="599"/>
      <c r="M484" s="415">
        <f>J484*K484</f>
        <v>0</v>
      </c>
    </row>
    <row r="485" spans="1:13">
      <c r="A485" s="234"/>
      <c r="B485" s="235"/>
      <c r="C485" s="235"/>
      <c r="D485" s="235"/>
      <c r="E485" s="235"/>
      <c r="F485" s="235"/>
      <c r="G485" s="235"/>
      <c r="H485" s="255"/>
      <c r="I485" s="256"/>
      <c r="J485" s="259"/>
      <c r="K485" s="596"/>
      <c r="L485" s="597"/>
      <c r="M485" s="415">
        <f>J485*K485</f>
        <v>0</v>
      </c>
    </row>
    <row r="486" spans="1:13" ht="13.8" thickBot="1">
      <c r="A486" s="606"/>
      <c r="B486" s="607"/>
      <c r="C486" s="607"/>
      <c r="D486" s="607"/>
      <c r="E486" s="607"/>
      <c r="F486" s="607"/>
      <c r="G486" s="607"/>
      <c r="H486" s="249"/>
      <c r="I486" s="250"/>
      <c r="J486" s="249"/>
      <c r="K486" s="655"/>
      <c r="L486" s="656"/>
      <c r="M486" s="415">
        <f>J486*K486</f>
        <v>0</v>
      </c>
    </row>
    <row r="487" spans="1:13" ht="13.8" thickBot="1">
      <c r="A487" s="603" t="s">
        <v>50</v>
      </c>
      <c r="B487" s="604"/>
      <c r="C487" s="604"/>
      <c r="D487" s="604"/>
      <c r="E487" s="604"/>
      <c r="F487" s="604"/>
      <c r="G487" s="604"/>
      <c r="H487" s="604"/>
      <c r="I487" s="604"/>
      <c r="J487" s="604"/>
      <c r="K487" s="604"/>
      <c r="L487" s="605"/>
      <c r="M487" s="412">
        <f>SUM(M483:M486)</f>
        <v>13144</v>
      </c>
    </row>
    <row r="488" spans="1:13" ht="13.8" thickBot="1">
      <c r="A488" s="221"/>
      <c r="M488" s="222"/>
    </row>
    <row r="489" spans="1:13" ht="13.8" thickBot="1">
      <c r="A489" s="637" t="s">
        <v>63</v>
      </c>
      <c r="B489" s="638"/>
      <c r="C489" s="638"/>
      <c r="D489" s="638"/>
      <c r="E489" s="638"/>
      <c r="F489" s="638"/>
      <c r="G489" s="638"/>
      <c r="H489" s="638"/>
      <c r="I489" s="638"/>
      <c r="J489" s="638"/>
      <c r="K489" s="638"/>
      <c r="L489" s="639"/>
      <c r="M489" s="416">
        <f>ROUND(M461+M471+M478+M487,0)</f>
        <v>50354</v>
      </c>
    </row>
    <row r="490" spans="1:13">
      <c r="A490" s="640" t="s">
        <v>64</v>
      </c>
      <c r="B490" s="641"/>
      <c r="C490" s="641"/>
      <c r="D490" s="641"/>
      <c r="E490" s="641"/>
      <c r="F490" s="641"/>
      <c r="G490" s="641"/>
      <c r="H490" s="641"/>
      <c r="I490" s="641"/>
      <c r="J490" s="641"/>
      <c r="K490" s="641"/>
      <c r="L490" s="641"/>
      <c r="M490" s="642"/>
    </row>
    <row r="491" spans="1:13">
      <c r="A491" s="643"/>
      <c r="B491" s="644"/>
      <c r="C491" s="644"/>
      <c r="D491" s="644"/>
      <c r="E491" s="644"/>
      <c r="F491" s="644"/>
      <c r="G491" s="644"/>
      <c r="H491" s="644"/>
      <c r="I491" s="644"/>
      <c r="J491" s="644"/>
      <c r="K491" s="644"/>
      <c r="L491" s="644"/>
      <c r="M491" s="645"/>
    </row>
    <row r="492" spans="1:13" ht="13.8" thickBot="1">
      <c r="A492" s="646"/>
      <c r="B492" s="647"/>
      <c r="C492" s="647"/>
      <c r="D492" s="647"/>
      <c r="E492" s="647"/>
      <c r="F492" s="647"/>
      <c r="G492" s="647"/>
      <c r="H492" s="647"/>
      <c r="I492" s="647"/>
      <c r="J492" s="647"/>
      <c r="K492" s="647"/>
      <c r="L492" s="647"/>
      <c r="M492" s="648"/>
    </row>
    <row r="493" spans="1:13">
      <c r="A493" s="649" t="s">
        <v>65</v>
      </c>
      <c r="B493" s="650"/>
      <c r="C493" s="650"/>
      <c r="D493" s="650"/>
      <c r="E493" s="650"/>
      <c r="F493" s="650"/>
      <c r="G493" s="650"/>
      <c r="H493" s="240"/>
      <c r="I493" s="253"/>
      <c r="J493" s="252" t="s">
        <v>66</v>
      </c>
      <c r="K493" s="651" t="s">
        <v>67</v>
      </c>
      <c r="L493" s="652"/>
      <c r="M493" s="254"/>
    </row>
    <row r="494" spans="1:13">
      <c r="A494" s="653" t="s">
        <v>20</v>
      </c>
      <c r="B494" s="654"/>
      <c r="C494" s="654"/>
      <c r="D494" s="654"/>
      <c r="E494" s="654"/>
      <c r="F494" s="654"/>
      <c r="G494" s="654"/>
      <c r="H494" s="261"/>
      <c r="I494" s="262"/>
      <c r="J494" s="263">
        <v>0.28000000000000003</v>
      </c>
      <c r="K494" s="742">
        <f>+M489</f>
        <v>50354</v>
      </c>
      <c r="L494" s="743"/>
      <c r="M494" s="289">
        <f>J494*K494</f>
        <v>14099.12</v>
      </c>
    </row>
    <row r="495" spans="1:13">
      <c r="A495" s="265" t="s">
        <v>68</v>
      </c>
      <c r="B495" s="243"/>
      <c r="C495" s="243"/>
      <c r="D495" s="243"/>
      <c r="E495" s="243"/>
      <c r="F495" s="243"/>
      <c r="G495" s="243"/>
      <c r="H495" s="261"/>
      <c r="I495" s="262"/>
      <c r="J495" s="263">
        <v>0.01</v>
      </c>
      <c r="K495" s="742">
        <f>+M489</f>
        <v>50354</v>
      </c>
      <c r="L495" s="743"/>
      <c r="M495" s="289">
        <f>J495*K495</f>
        <v>503.54</v>
      </c>
    </row>
    <row r="496" spans="1:13" ht="13.8" thickBot="1">
      <c r="A496" s="215" t="s">
        <v>69</v>
      </c>
      <c r="B496" s="216"/>
      <c r="C496" s="216"/>
      <c r="D496" s="216"/>
      <c r="E496" s="216"/>
      <c r="F496" s="216"/>
      <c r="G496" s="216"/>
      <c r="H496" s="266"/>
      <c r="I496" s="267"/>
      <c r="J496" s="263">
        <v>0.05</v>
      </c>
      <c r="K496" s="744">
        <f>+M489</f>
        <v>50354</v>
      </c>
      <c r="L496" s="745"/>
      <c r="M496" s="289">
        <f>J496*K496</f>
        <v>2517.7000000000003</v>
      </c>
    </row>
    <row r="497" spans="1:13" ht="13.8" thickBot="1">
      <c r="A497" s="603" t="s">
        <v>50</v>
      </c>
      <c r="B497" s="604"/>
      <c r="C497" s="604"/>
      <c r="D497" s="604"/>
      <c r="E497" s="604"/>
      <c r="F497" s="604"/>
      <c r="G497" s="604"/>
      <c r="H497" s="604"/>
      <c r="I497" s="604"/>
      <c r="J497" s="604"/>
      <c r="K497" s="604"/>
      <c r="L497" s="605"/>
      <c r="M497" s="414">
        <f>ROUND(SUM(M494:M496),0)</f>
        <v>17120</v>
      </c>
    </row>
    <row r="498" spans="1:13" ht="13.8" thickBot="1">
      <c r="A498" s="221"/>
      <c r="M498" s="222"/>
    </row>
    <row r="499" spans="1:13" ht="13.8" thickBot="1">
      <c r="A499" s="637" t="s">
        <v>70</v>
      </c>
      <c r="B499" s="638"/>
      <c r="C499" s="638"/>
      <c r="D499" s="638"/>
      <c r="E499" s="638"/>
      <c r="F499" s="638"/>
      <c r="G499" s="638"/>
      <c r="H499" s="638"/>
      <c r="I499" s="638"/>
      <c r="J499" s="638"/>
      <c r="K499" s="638"/>
      <c r="L499" s="639"/>
      <c r="M499" s="416">
        <f>M489+M497</f>
        <v>67474</v>
      </c>
    </row>
    <row r="500" spans="1:13">
      <c r="A500" s="218"/>
      <c r="B500" s="219"/>
      <c r="C500" s="219"/>
      <c r="D500" s="219"/>
      <c r="E500" s="219"/>
      <c r="F500" s="219"/>
      <c r="G500" s="219"/>
      <c r="H500" s="219"/>
      <c r="I500" s="219"/>
      <c r="J500" s="219"/>
      <c r="K500" s="219"/>
      <c r="L500" s="219"/>
      <c r="M500" s="220"/>
    </row>
    <row r="501" spans="1:13">
      <c r="A501" s="221"/>
      <c r="M501" s="222"/>
    </row>
    <row r="502" spans="1:13">
      <c r="A502" s="221"/>
      <c r="F502" s="270" t="s">
        <v>71</v>
      </c>
      <c r="G502" s="270"/>
      <c r="H502" s="270"/>
      <c r="I502" s="270"/>
      <c r="M502" s="222"/>
    </row>
    <row r="503" spans="1:13" ht="13.8">
      <c r="A503" s="271"/>
      <c r="B503" s="272"/>
      <c r="C503" s="272"/>
      <c r="D503" s="272"/>
      <c r="E503" s="272"/>
      <c r="F503" s="196" t="s">
        <v>305</v>
      </c>
      <c r="G503" s="196" t="s">
        <v>102</v>
      </c>
      <c r="I503" s="273"/>
      <c r="J503" s="272"/>
      <c r="K503" s="272"/>
      <c r="L503" s="272"/>
      <c r="M503" s="274"/>
    </row>
    <row r="504" spans="1:13" ht="13.8">
      <c r="A504" s="271"/>
      <c r="B504" s="272"/>
      <c r="C504" s="272"/>
      <c r="D504" s="272"/>
      <c r="E504" s="272"/>
      <c r="F504" s="196" t="s">
        <v>99</v>
      </c>
      <c r="I504" s="273"/>
      <c r="J504" s="272"/>
      <c r="K504" s="272"/>
      <c r="L504" s="272"/>
      <c r="M504" s="274"/>
    </row>
    <row r="505" spans="1:13">
      <c r="A505" s="207"/>
      <c r="B505" s="275"/>
      <c r="C505" s="275"/>
      <c r="D505" s="275"/>
      <c r="E505" s="275"/>
      <c r="I505" s="275"/>
      <c r="J505" s="275"/>
      <c r="K505" s="275"/>
      <c r="L505" s="275"/>
      <c r="M505" s="276"/>
    </row>
    <row r="506" spans="1:13">
      <c r="A506" s="277" t="s">
        <v>74</v>
      </c>
      <c r="B506" s="230"/>
      <c r="C506" s="230"/>
      <c r="D506" s="230"/>
      <c r="E506" s="230"/>
      <c r="F506" s="230"/>
      <c r="G506" s="230"/>
      <c r="H506" s="230"/>
      <c r="I506" s="230"/>
      <c r="J506" s="230"/>
      <c r="K506" s="230"/>
      <c r="L506" s="230"/>
      <c r="M506" s="278"/>
    </row>
    <row r="507" spans="1:13">
      <c r="A507" s="619"/>
      <c r="B507" s="620"/>
      <c r="C507" s="620"/>
      <c r="D507" s="620"/>
      <c r="E507" s="620"/>
      <c r="F507" s="620"/>
      <c r="G507" s="620"/>
      <c r="H507" s="620"/>
      <c r="I507" s="620"/>
      <c r="J507" s="620"/>
      <c r="K507" s="620"/>
      <c r="L507" s="620"/>
      <c r="M507" s="621"/>
    </row>
    <row r="508" spans="1:13">
      <c r="A508" s="207"/>
      <c r="B508" s="275"/>
      <c r="C508" s="275"/>
      <c r="D508" s="275"/>
      <c r="E508" s="275"/>
      <c r="F508" s="275"/>
      <c r="G508" s="275"/>
      <c r="H508" s="275"/>
      <c r="I508" s="275"/>
      <c r="J508" s="275"/>
      <c r="K508" s="275"/>
      <c r="L508" s="275"/>
      <c r="M508" s="276"/>
    </row>
    <row r="509" spans="1:13">
      <c r="A509" s="279" t="s">
        <v>75</v>
      </c>
      <c r="B509" s="275"/>
      <c r="C509" s="275"/>
      <c r="D509" s="275"/>
      <c r="E509" s="275"/>
      <c r="F509" s="275"/>
      <c r="G509" s="275"/>
      <c r="H509" s="275"/>
      <c r="I509" s="275"/>
      <c r="J509" s="275"/>
      <c r="K509" s="275"/>
      <c r="L509" s="275"/>
      <c r="M509" s="276"/>
    </row>
    <row r="510" spans="1:13">
      <c r="A510" s="622" t="s">
        <v>76</v>
      </c>
      <c r="B510" s="623"/>
      <c r="C510" s="623"/>
      <c r="D510" s="623"/>
      <c r="E510" s="623"/>
      <c r="F510" s="623"/>
      <c r="G510" s="623"/>
      <c r="H510" s="623"/>
      <c r="I510" s="623"/>
      <c r="J510" s="623"/>
      <c r="K510" s="623"/>
      <c r="L510" s="623"/>
      <c r="M510" s="624"/>
    </row>
    <row r="511" spans="1:13">
      <c r="A511" s="622"/>
      <c r="B511" s="623"/>
      <c r="C511" s="623"/>
      <c r="D511" s="623"/>
      <c r="E511" s="623"/>
      <c r="F511" s="623"/>
      <c r="G511" s="623"/>
      <c r="H511" s="623"/>
      <c r="I511" s="623"/>
      <c r="J511" s="623"/>
      <c r="K511" s="623"/>
      <c r="L511" s="623"/>
      <c r="M511" s="624"/>
    </row>
    <row r="512" spans="1:13">
      <c r="A512" s="622" t="s">
        <v>77</v>
      </c>
      <c r="B512" s="623"/>
      <c r="C512" s="623"/>
      <c r="D512" s="623"/>
      <c r="E512" s="623"/>
      <c r="F512" s="623"/>
      <c r="G512" s="623"/>
      <c r="H512" s="623"/>
      <c r="I512" s="623"/>
      <c r="J512" s="623"/>
      <c r="K512" s="623"/>
      <c r="L512" s="623"/>
      <c r="M512" s="624"/>
    </row>
    <row r="513" spans="1:13">
      <c r="A513" s="622"/>
      <c r="B513" s="623"/>
      <c r="C513" s="623"/>
      <c r="D513" s="623"/>
      <c r="E513" s="623"/>
      <c r="F513" s="623"/>
      <c r="G513" s="623"/>
      <c r="H513" s="623"/>
      <c r="I513" s="623"/>
      <c r="J513" s="623"/>
      <c r="K513" s="623"/>
      <c r="L513" s="623"/>
      <c r="M513" s="624"/>
    </row>
    <row r="514" spans="1:13">
      <c r="A514" s="207"/>
      <c r="B514" s="275"/>
      <c r="C514" s="275"/>
      <c r="D514" s="275"/>
      <c r="E514" s="275"/>
      <c r="F514" s="275"/>
      <c r="G514" s="275"/>
      <c r="H514" s="275"/>
      <c r="I514" s="275"/>
      <c r="J514" s="275"/>
      <c r="K514" s="275"/>
      <c r="L514" s="275"/>
      <c r="M514" s="276"/>
    </row>
    <row r="515" spans="1:13">
      <c r="A515" s="221"/>
      <c r="F515" s="270" t="s">
        <v>71</v>
      </c>
      <c r="M515" s="222"/>
    </row>
    <row r="516" spans="1:13">
      <c r="A516" s="221"/>
      <c r="F516" s="196" t="s">
        <v>72</v>
      </c>
      <c r="G516" s="243" t="s">
        <v>100</v>
      </c>
      <c r="H516" s="243"/>
      <c r="I516" s="243"/>
      <c r="M516" s="222"/>
    </row>
    <row r="517" spans="1:13" ht="13.8" thickBot="1">
      <c r="A517" s="221"/>
      <c r="F517" s="196" t="s">
        <v>101</v>
      </c>
      <c r="G517" s="280"/>
      <c r="H517" s="280"/>
      <c r="I517" s="280"/>
      <c r="M517" s="222"/>
    </row>
    <row r="518" spans="1:13" ht="39" customHeight="1">
      <c r="A518" s="775" t="s">
        <v>308</v>
      </c>
      <c r="B518" s="776"/>
      <c r="C518" s="776"/>
      <c r="D518" s="776"/>
      <c r="E518" s="219"/>
      <c r="F518" s="219"/>
      <c r="G518" s="219"/>
      <c r="H518" s="219"/>
      <c r="I518" s="219"/>
      <c r="J518" s="219"/>
      <c r="K518" s="219"/>
      <c r="L518" s="219"/>
      <c r="M518" s="220"/>
    </row>
    <row r="519" spans="1:13" ht="18" customHeight="1">
      <c r="A519" s="366" t="s">
        <v>0</v>
      </c>
      <c r="B519" s="367" t="s">
        <v>1</v>
      </c>
      <c r="C519" s="1" t="s">
        <v>2</v>
      </c>
      <c r="D519" s="367">
        <v>2</v>
      </c>
      <c r="M519" s="222"/>
    </row>
    <row r="520" spans="1:13" ht="36.75" customHeight="1">
      <c r="A520" s="657" t="s">
        <v>28</v>
      </c>
      <c r="B520" s="657"/>
      <c r="C520" s="657"/>
      <c r="D520" s="657"/>
      <c r="E520" s="657"/>
      <c r="F520" s="657"/>
      <c r="G520" s="657"/>
      <c r="H520" s="657"/>
      <c r="I520" s="657"/>
      <c r="J520" s="657"/>
      <c r="K520" s="657"/>
      <c r="L520" s="657"/>
      <c r="M520" s="657"/>
    </row>
    <row r="521" spans="1:13" ht="13.8" thickBot="1"/>
    <row r="522" spans="1:13">
      <c r="A522" s="658"/>
      <c r="B522" s="660"/>
      <c r="C522" s="661"/>
      <c r="D522" s="661"/>
      <c r="E522" s="661"/>
      <c r="F522" s="661"/>
      <c r="G522" s="661"/>
      <c r="H522" s="661"/>
      <c r="I522" s="662"/>
      <c r="J522" s="663"/>
      <c r="K522" s="664"/>
      <c r="L522" s="664"/>
      <c r="M522" s="665"/>
    </row>
    <row r="523" spans="1:13">
      <c r="A523" s="659"/>
      <c r="B523" s="669" t="s">
        <v>89</v>
      </c>
      <c r="C523" s="670"/>
      <c r="D523" s="670"/>
      <c r="E523" s="670"/>
      <c r="F523" s="670"/>
      <c r="G523" s="670"/>
      <c r="H523" s="670"/>
      <c r="I523" s="671"/>
      <c r="J523" s="666"/>
      <c r="K523" s="667"/>
      <c r="L523" s="667"/>
      <c r="M523" s="668"/>
    </row>
    <row r="524" spans="1:13">
      <c r="A524" s="659"/>
      <c r="B524" s="672"/>
      <c r="C524" s="673"/>
      <c r="D524" s="673"/>
      <c r="E524" s="673"/>
      <c r="F524" s="673"/>
      <c r="G524" s="673"/>
      <c r="H524" s="673"/>
      <c r="I524" s="674"/>
      <c r="J524" s="675" t="s">
        <v>29</v>
      </c>
      <c r="K524" s="677"/>
      <c r="L524" s="678"/>
      <c r="M524" s="679"/>
    </row>
    <row r="525" spans="1:13">
      <c r="A525" s="659"/>
      <c r="B525" s="669" t="s">
        <v>30</v>
      </c>
      <c r="C525" s="670"/>
      <c r="D525" s="670"/>
      <c r="E525" s="670"/>
      <c r="F525" s="670"/>
      <c r="G525" s="670"/>
      <c r="H525" s="670"/>
      <c r="I525" s="671"/>
      <c r="J525" s="676"/>
      <c r="K525" s="680"/>
      <c r="L525" s="681"/>
      <c r="M525" s="682"/>
    </row>
    <row r="526" spans="1:13">
      <c r="A526" s="659"/>
      <c r="B526" s="683"/>
      <c r="C526" s="684"/>
      <c r="D526" s="684"/>
      <c r="E526" s="684"/>
      <c r="F526" s="684"/>
      <c r="G526" s="684"/>
      <c r="H526" s="684"/>
      <c r="I526" s="685"/>
      <c r="J526" s="675" t="s">
        <v>31</v>
      </c>
      <c r="K526" s="675">
        <v>1</v>
      </c>
      <c r="L526" s="675" t="s">
        <v>32</v>
      </c>
      <c r="M526" s="687">
        <v>1</v>
      </c>
    </row>
    <row r="527" spans="1:13">
      <c r="A527" s="659"/>
      <c r="B527" s="683"/>
      <c r="C527" s="684"/>
      <c r="D527" s="684"/>
      <c r="E527" s="684"/>
      <c r="F527" s="684"/>
      <c r="G527" s="684"/>
      <c r="H527" s="684"/>
      <c r="I527" s="685"/>
      <c r="J527" s="686"/>
      <c r="K527" s="686"/>
      <c r="L527" s="686"/>
      <c r="M527" s="688"/>
    </row>
    <row r="528" spans="1:13">
      <c r="A528" s="659"/>
      <c r="B528" s="669" t="s">
        <v>33</v>
      </c>
      <c r="C528" s="670"/>
      <c r="D528" s="670"/>
      <c r="E528" s="670"/>
      <c r="F528" s="670"/>
      <c r="G528" s="670"/>
      <c r="H528" s="670"/>
      <c r="I528" s="671"/>
      <c r="J528" s="686"/>
      <c r="K528" s="686"/>
      <c r="L528" s="686"/>
      <c r="M528" s="688"/>
    </row>
    <row r="529" spans="1:13" ht="13.8" thickBot="1">
      <c r="A529" s="198"/>
      <c r="B529" s="199"/>
      <c r="C529" s="199"/>
      <c r="D529" s="199"/>
      <c r="E529" s="199"/>
      <c r="F529" s="199"/>
      <c r="G529" s="199"/>
      <c r="H529" s="199"/>
      <c r="I529" s="199"/>
      <c r="J529" s="199"/>
      <c r="K529" s="200"/>
      <c r="L529" s="200"/>
      <c r="M529" s="201"/>
    </row>
    <row r="530" spans="1:13">
      <c r="A530" s="202"/>
      <c r="B530" s="203"/>
      <c r="C530" s="203"/>
      <c r="D530" s="203"/>
      <c r="E530" s="203"/>
      <c r="F530" s="203"/>
      <c r="G530" s="203"/>
      <c r="H530" s="203"/>
      <c r="I530" s="203"/>
      <c r="J530" s="204" t="s">
        <v>34</v>
      </c>
      <c r="K530" s="205" t="s">
        <v>35</v>
      </c>
      <c r="L530" s="205" t="s">
        <v>36</v>
      </c>
      <c r="M530" s="206" t="s">
        <v>37</v>
      </c>
    </row>
    <row r="531" spans="1:13">
      <c r="A531" s="207"/>
      <c r="B531" s="197"/>
      <c r="C531" s="197"/>
      <c r="D531" s="197"/>
      <c r="E531" s="197"/>
      <c r="F531" s="197"/>
      <c r="G531" s="197"/>
      <c r="H531" s="197"/>
      <c r="I531" s="197"/>
      <c r="J531" s="208"/>
      <c r="K531" s="209"/>
      <c r="L531" s="209">
        <v>8</v>
      </c>
      <c r="M531" s="210">
        <v>2026</v>
      </c>
    </row>
    <row r="532" spans="1:13">
      <c r="A532" s="703" t="s">
        <v>38</v>
      </c>
      <c r="B532" s="704"/>
      <c r="C532" s="704"/>
      <c r="D532" s="704"/>
      <c r="E532" s="197"/>
      <c r="F532" s="197"/>
      <c r="G532" s="197" t="s">
        <v>39</v>
      </c>
      <c r="I532" s="197"/>
      <c r="J532" s="208"/>
      <c r="M532" s="211"/>
    </row>
    <row r="533" spans="1:13" ht="13.8">
      <c r="A533" s="212"/>
      <c r="B533" s="213"/>
      <c r="C533" s="213"/>
      <c r="D533" s="213"/>
      <c r="E533" s="213"/>
      <c r="F533" s="213"/>
      <c r="G533" s="213"/>
      <c r="H533" s="213"/>
      <c r="I533" s="213"/>
      <c r="J533" s="213"/>
      <c r="K533" s="213"/>
      <c r="L533" s="213"/>
      <c r="M533" s="214"/>
    </row>
    <row r="534" spans="1:13" ht="13.8" thickBot="1">
      <c r="A534" s="215"/>
      <c r="B534" s="216"/>
      <c r="C534" s="216"/>
      <c r="D534" s="216"/>
      <c r="E534" s="216"/>
      <c r="F534" s="216"/>
      <c r="G534" s="216"/>
      <c r="H534" s="216"/>
      <c r="I534" s="216"/>
      <c r="J534" s="216"/>
      <c r="K534" s="216"/>
      <c r="L534" s="216"/>
      <c r="M534" s="217"/>
    </row>
    <row r="535" spans="1:13" ht="13.8" thickBot="1">
      <c r="A535" s="218"/>
      <c r="B535" s="219"/>
      <c r="C535" s="219"/>
      <c r="D535" s="219"/>
      <c r="E535" s="219"/>
      <c r="F535" s="219"/>
      <c r="I535" s="219"/>
      <c r="J535" s="219"/>
      <c r="K535" s="219"/>
      <c r="L535" s="219"/>
      <c r="M535" s="220"/>
    </row>
    <row r="536" spans="1:13">
      <c r="A536" s="728" t="s">
        <v>40</v>
      </c>
      <c r="B536" s="729"/>
      <c r="C536" s="729"/>
      <c r="D536" s="729"/>
      <c r="E536" s="729"/>
      <c r="F536" s="729"/>
      <c r="G536" s="729"/>
      <c r="H536" s="729"/>
      <c r="I536" s="729"/>
      <c r="J536" s="729"/>
      <c r="K536" s="729"/>
      <c r="L536" s="729"/>
      <c r="M536" s="730"/>
    </row>
    <row r="537" spans="1:13" ht="13.8" thickBot="1">
      <c r="A537" s="221"/>
      <c r="M537" s="222"/>
    </row>
    <row r="538" spans="1:13">
      <c r="A538" s="223" t="s">
        <v>41</v>
      </c>
      <c r="B538" s="734" t="s">
        <v>42</v>
      </c>
      <c r="C538" s="735"/>
      <c r="D538" s="735"/>
      <c r="E538" s="735"/>
      <c r="F538" s="735"/>
      <c r="G538" s="735"/>
      <c r="H538" s="735"/>
      <c r="I538" s="735"/>
      <c r="J538" s="736"/>
      <c r="K538" s="726" t="s">
        <v>43</v>
      </c>
      <c r="L538" s="727"/>
      <c r="M538" s="223" t="s">
        <v>12</v>
      </c>
    </row>
    <row r="539" spans="1:13" ht="42.75" customHeight="1" thickBot="1">
      <c r="A539" s="224">
        <v>4.3</v>
      </c>
      <c r="B539" s="711" t="str">
        <f>+'PRESUPUESTO OFICIAL'!E36</f>
        <v>Loseta prefabricada gris A-50 (40x40x6), incluye
base 4 cm arena nivelacion y sello de arena</v>
      </c>
      <c r="C539" s="718"/>
      <c r="D539" s="718"/>
      <c r="E539" s="718"/>
      <c r="F539" s="718"/>
      <c r="G539" s="718"/>
      <c r="H539" s="718"/>
      <c r="I539" s="718"/>
      <c r="J539" s="712"/>
      <c r="K539" s="711" t="s">
        <v>315</v>
      </c>
      <c r="L539" s="712"/>
      <c r="M539" s="225"/>
    </row>
    <row r="540" spans="1:13">
      <c r="A540" s="640" t="s">
        <v>44</v>
      </c>
      <c r="B540" s="641"/>
      <c r="C540" s="641"/>
      <c r="D540" s="641"/>
      <c r="E540" s="641"/>
      <c r="F540" s="641"/>
      <c r="G540" s="641"/>
      <c r="H540" s="641"/>
      <c r="I540" s="641"/>
      <c r="J540" s="641"/>
      <c r="K540" s="641"/>
      <c r="L540" s="641"/>
      <c r="M540" s="642"/>
    </row>
    <row r="541" spans="1:13">
      <c r="A541" s="643"/>
      <c r="B541" s="644"/>
      <c r="C541" s="644"/>
      <c r="D541" s="644"/>
      <c r="E541" s="644"/>
      <c r="F541" s="644"/>
      <c r="G541" s="644"/>
      <c r="H541" s="644"/>
      <c r="I541" s="644"/>
      <c r="J541" s="644"/>
      <c r="K541" s="644"/>
      <c r="L541" s="644"/>
      <c r="M541" s="645"/>
    </row>
    <row r="542" spans="1:13" ht="13.8" thickBot="1">
      <c r="A542" s="646"/>
      <c r="B542" s="647"/>
      <c r="C542" s="647"/>
      <c r="D542" s="647"/>
      <c r="E542" s="647"/>
      <c r="F542" s="647"/>
      <c r="G542" s="647"/>
      <c r="H542" s="647"/>
      <c r="I542" s="647"/>
      <c r="J542" s="647"/>
      <c r="K542" s="647"/>
      <c r="L542" s="647"/>
      <c r="M542" s="648"/>
    </row>
    <row r="543" spans="1:13">
      <c r="A543" s="649" t="s">
        <v>42</v>
      </c>
      <c r="B543" s="713"/>
      <c r="C543" s="713"/>
      <c r="D543" s="713"/>
      <c r="E543" s="714"/>
      <c r="F543" s="697" t="s">
        <v>45</v>
      </c>
      <c r="G543" s="713"/>
      <c r="H543" s="715" t="s">
        <v>46</v>
      </c>
      <c r="I543" s="716"/>
      <c r="J543" s="227" t="s">
        <v>47</v>
      </c>
      <c r="K543" s="697" t="s">
        <v>48</v>
      </c>
      <c r="L543" s="698"/>
      <c r="M543" s="228" t="s">
        <v>49</v>
      </c>
    </row>
    <row r="544" spans="1:13">
      <c r="A544" s="653" t="s">
        <v>196</v>
      </c>
      <c r="B544" s="654"/>
      <c r="C544" s="654"/>
      <c r="D544" s="654"/>
      <c r="E544" s="699"/>
      <c r="F544" s="731"/>
      <c r="G544" s="699"/>
      <c r="H544" s="731" t="s">
        <v>125</v>
      </c>
      <c r="I544" s="699"/>
      <c r="J544" s="232">
        <v>4108</v>
      </c>
      <c r="K544" s="719">
        <v>0.8</v>
      </c>
      <c r="L544" s="702"/>
      <c r="M544" s="233">
        <f>J544*K544</f>
        <v>3286.4</v>
      </c>
    </row>
    <row r="545" spans="1:13">
      <c r="A545" s="265"/>
      <c r="B545" s="243"/>
      <c r="C545" s="243"/>
      <c r="D545" s="243"/>
      <c r="E545" s="237"/>
      <c r="F545" s="236"/>
      <c r="G545" s="237"/>
      <c r="H545" s="236"/>
      <c r="I545" s="237"/>
      <c r="J545" s="285"/>
      <c r="K545" s="719"/>
      <c r="L545" s="702"/>
      <c r="M545" s="233">
        <f>J545*K545</f>
        <v>0</v>
      </c>
    </row>
    <row r="546" spans="1:13" ht="13.8" thickBot="1">
      <c r="A546" s="606"/>
      <c r="B546" s="607"/>
      <c r="C546" s="607"/>
      <c r="D546" s="607"/>
      <c r="E546" s="631"/>
      <c r="F546" s="632"/>
      <c r="G546" s="631"/>
      <c r="H546" s="632"/>
      <c r="I546" s="631"/>
      <c r="J546" s="286"/>
      <c r="K546" s="633"/>
      <c r="L546" s="634"/>
      <c r="M546" s="233">
        <f>J546*K546</f>
        <v>0</v>
      </c>
    </row>
    <row r="547" spans="1:13" ht="13.8" thickBot="1">
      <c r="A547" s="603" t="s">
        <v>50</v>
      </c>
      <c r="B547" s="604"/>
      <c r="C547" s="604"/>
      <c r="D547" s="604"/>
      <c r="E547" s="604"/>
      <c r="F547" s="604"/>
      <c r="G547" s="604"/>
      <c r="H547" s="604"/>
      <c r="I547" s="604"/>
      <c r="J547" s="604"/>
      <c r="K547" s="604"/>
      <c r="L547" s="605"/>
      <c r="M547" s="239">
        <f>SUM(M544:M546)</f>
        <v>3286.4</v>
      </c>
    </row>
    <row r="548" spans="1:13">
      <c r="A548" s="640" t="s">
        <v>51</v>
      </c>
      <c r="B548" s="641"/>
      <c r="C548" s="641"/>
      <c r="D548" s="641"/>
      <c r="E548" s="641"/>
      <c r="F548" s="641"/>
      <c r="G548" s="641"/>
      <c r="H548" s="641"/>
      <c r="I548" s="641"/>
      <c r="J548" s="641"/>
      <c r="K548" s="641"/>
      <c r="L548" s="641"/>
      <c r="M548" s="642"/>
    </row>
    <row r="549" spans="1:13">
      <c r="A549" s="643"/>
      <c r="B549" s="644"/>
      <c r="C549" s="644"/>
      <c r="D549" s="644"/>
      <c r="E549" s="644"/>
      <c r="F549" s="644"/>
      <c r="G549" s="644"/>
      <c r="H549" s="644"/>
      <c r="I549" s="644"/>
      <c r="J549" s="644"/>
      <c r="K549" s="644"/>
      <c r="L549" s="644"/>
      <c r="M549" s="645"/>
    </row>
    <row r="550" spans="1:13" ht="13.8" thickBot="1">
      <c r="A550" s="646"/>
      <c r="B550" s="647"/>
      <c r="C550" s="647"/>
      <c r="D550" s="647"/>
      <c r="E550" s="647"/>
      <c r="F550" s="647"/>
      <c r="G550" s="647"/>
      <c r="H550" s="647"/>
      <c r="I550" s="647"/>
      <c r="J550" s="647"/>
      <c r="K550" s="647"/>
      <c r="L550" s="647"/>
      <c r="M550" s="648"/>
    </row>
    <row r="551" spans="1:13">
      <c r="A551" s="649" t="s">
        <v>42</v>
      </c>
      <c r="B551" s="650"/>
      <c r="C551" s="650"/>
      <c r="D551" s="650"/>
      <c r="E551" s="650"/>
      <c r="F551" s="650"/>
      <c r="G551" s="650"/>
      <c r="H551" s="698"/>
      <c r="I551" s="226" t="s">
        <v>43</v>
      </c>
      <c r="J551" s="227" t="s">
        <v>12</v>
      </c>
      <c r="K551" s="697" t="s">
        <v>52</v>
      </c>
      <c r="L551" s="698"/>
      <c r="M551" s="228" t="s">
        <v>49</v>
      </c>
    </row>
    <row r="552" spans="1:13">
      <c r="A552" s="761" t="s">
        <v>142</v>
      </c>
      <c r="B552" s="762"/>
      <c r="C552" s="762"/>
      <c r="D552" s="762"/>
      <c r="E552" s="762"/>
      <c r="F552" s="762"/>
      <c r="G552" s="762"/>
      <c r="H552" s="763"/>
      <c r="I552" s="325" t="s">
        <v>145</v>
      </c>
      <c r="J552" s="287">
        <v>2.85</v>
      </c>
      <c r="K552" s="794">
        <v>100</v>
      </c>
      <c r="L552" s="795"/>
      <c r="M552" s="301">
        <f>J552*K552</f>
        <v>285</v>
      </c>
    </row>
    <row r="553" spans="1:13">
      <c r="A553" s="761" t="s">
        <v>143</v>
      </c>
      <c r="B553" s="762"/>
      <c r="C553" s="762"/>
      <c r="D553" s="762"/>
      <c r="E553" s="762"/>
      <c r="F553" s="762"/>
      <c r="G553" s="762"/>
      <c r="H553" s="763"/>
      <c r="I553" s="325" t="s">
        <v>85</v>
      </c>
      <c r="J553" s="287">
        <v>0.05</v>
      </c>
      <c r="K553" s="794">
        <v>36811</v>
      </c>
      <c r="L553" s="795"/>
      <c r="M553" s="301">
        <f>J553*K553</f>
        <v>1840.5500000000002</v>
      </c>
    </row>
    <row r="554" spans="1:13">
      <c r="A554" s="761" t="s">
        <v>185</v>
      </c>
      <c r="B554" s="762"/>
      <c r="C554" s="762"/>
      <c r="D554" s="762"/>
      <c r="E554" s="762"/>
      <c r="F554" s="762"/>
      <c r="G554" s="762"/>
      <c r="H554" s="763"/>
      <c r="I554" s="325" t="s">
        <v>87</v>
      </c>
      <c r="J554" s="287">
        <v>1.2999999999999999E-3</v>
      </c>
      <c r="K554" s="794">
        <v>1395528</v>
      </c>
      <c r="L554" s="795"/>
      <c r="M554" s="301">
        <f>J554*K554</f>
        <v>1814.1863999999998</v>
      </c>
    </row>
    <row r="555" spans="1:13">
      <c r="A555" s="761" t="s">
        <v>194</v>
      </c>
      <c r="B555" s="762"/>
      <c r="C555" s="762"/>
      <c r="D555" s="762"/>
      <c r="E555" s="762"/>
      <c r="F555" s="762"/>
      <c r="G555" s="762"/>
      <c r="H555" s="763"/>
      <c r="I555" s="325" t="s">
        <v>86</v>
      </c>
      <c r="J555" s="287">
        <v>1</v>
      </c>
      <c r="K555" s="794">
        <v>73720</v>
      </c>
      <c r="L555" s="795"/>
      <c r="M555" s="301">
        <f>J555*K555</f>
        <v>73720</v>
      </c>
    </row>
    <row r="556" spans="1:13" ht="13.8" thickBot="1">
      <c r="A556" s="606"/>
      <c r="B556" s="607"/>
      <c r="C556" s="607"/>
      <c r="D556" s="607"/>
      <c r="E556" s="607"/>
      <c r="F556" s="607"/>
      <c r="G556" s="607"/>
      <c r="H556" s="631"/>
      <c r="I556" s="243"/>
      <c r="J556" s="244"/>
      <c r="K556" s="695"/>
      <c r="L556" s="696"/>
      <c r="M556" s="301">
        <f>J556*K556</f>
        <v>0</v>
      </c>
    </row>
    <row r="557" spans="1:13" ht="13.8" thickBot="1">
      <c r="A557" s="603" t="s">
        <v>50</v>
      </c>
      <c r="B557" s="604"/>
      <c r="C557" s="604"/>
      <c r="D557" s="604"/>
      <c r="E557" s="604"/>
      <c r="F557" s="604"/>
      <c r="G557" s="604"/>
      <c r="H557" s="604"/>
      <c r="I557" s="604"/>
      <c r="J557" s="604"/>
      <c r="K557" s="604"/>
      <c r="L557" s="605"/>
      <c r="M557" s="245">
        <f>SUM(M552:M556)</f>
        <v>77659.736399999994</v>
      </c>
    </row>
    <row r="558" spans="1:13">
      <c r="A558" s="640" t="s">
        <v>53</v>
      </c>
      <c r="B558" s="641"/>
      <c r="C558" s="641"/>
      <c r="D558" s="641"/>
      <c r="E558" s="641"/>
      <c r="F558" s="641"/>
      <c r="G558" s="641"/>
      <c r="H558" s="641"/>
      <c r="I558" s="641"/>
      <c r="J558" s="641"/>
      <c r="K558" s="641"/>
      <c r="L558" s="641"/>
      <c r="M558" s="642"/>
    </row>
    <row r="559" spans="1:13">
      <c r="A559" s="643"/>
      <c r="B559" s="644"/>
      <c r="C559" s="644"/>
      <c r="D559" s="644"/>
      <c r="E559" s="644"/>
      <c r="F559" s="644"/>
      <c r="G559" s="644"/>
      <c r="H559" s="644"/>
      <c r="I559" s="644"/>
      <c r="J559" s="644"/>
      <c r="K559" s="644"/>
      <c r="L559" s="644"/>
      <c r="M559" s="645"/>
    </row>
    <row r="560" spans="1:13" ht="13.8" thickBot="1">
      <c r="A560" s="646"/>
      <c r="B560" s="647"/>
      <c r="C560" s="647"/>
      <c r="D560" s="647"/>
      <c r="E560" s="647"/>
      <c r="F560" s="647"/>
      <c r="G560" s="647"/>
      <c r="H560" s="647"/>
      <c r="I560" s="647"/>
      <c r="J560" s="647"/>
      <c r="K560" s="647"/>
      <c r="L560" s="647"/>
      <c r="M560" s="648"/>
    </row>
    <row r="561" spans="1:13">
      <c r="A561" s="649" t="s">
        <v>54</v>
      </c>
      <c r="B561" s="650"/>
      <c r="C561" s="650"/>
      <c r="D561" s="650"/>
      <c r="E561" s="650"/>
      <c r="F561" s="650"/>
      <c r="G561" s="650"/>
      <c r="H561" s="227" t="s">
        <v>55</v>
      </c>
      <c r="I561" s="240" t="s">
        <v>56</v>
      </c>
      <c r="J561" s="246" t="s">
        <v>304</v>
      </c>
      <c r="K561" s="697" t="s">
        <v>57</v>
      </c>
      <c r="L561" s="698"/>
      <c r="M561" s="228" t="s">
        <v>49</v>
      </c>
    </row>
    <row r="562" spans="1:13">
      <c r="A562" s="334" t="s">
        <v>147</v>
      </c>
      <c r="B562" s="230"/>
      <c r="C562" s="230"/>
      <c r="D562" s="230"/>
      <c r="E562" s="230"/>
      <c r="F562" s="230"/>
      <c r="G562" s="230"/>
      <c r="H562" s="247" t="s">
        <v>138</v>
      </c>
      <c r="I562" s="332">
        <v>0.125</v>
      </c>
      <c r="J562" s="247"/>
      <c r="K562" s="766">
        <f>+'TRANSPORTE DE MATERIALES'!M232</f>
        <v>27906</v>
      </c>
      <c r="L562" s="767"/>
      <c r="M562" s="301">
        <f>I562*K562</f>
        <v>3488.25</v>
      </c>
    </row>
    <row r="563" spans="1:13" ht="13.8" thickBot="1">
      <c r="A563" s="334" t="s">
        <v>179</v>
      </c>
      <c r="B563" s="216"/>
      <c r="C563" s="216"/>
      <c r="D563" s="216"/>
      <c r="E563" s="216"/>
      <c r="F563" s="216"/>
      <c r="G563" s="216"/>
      <c r="H563" s="249"/>
      <c r="I563" s="332">
        <v>5.0000000000000001E-3</v>
      </c>
      <c r="J563" s="249" t="s">
        <v>85</v>
      </c>
      <c r="K563" s="695">
        <f>+'TRANSPORTE DE MATERIALES'!M143</f>
        <v>19834</v>
      </c>
      <c r="L563" s="696"/>
      <c r="M563" s="301">
        <f>I563*K563</f>
        <v>99.17</v>
      </c>
    </row>
    <row r="564" spans="1:13" ht="13.8" thickBot="1">
      <c r="A564" s="603" t="s">
        <v>50</v>
      </c>
      <c r="B564" s="604"/>
      <c r="C564" s="604"/>
      <c r="D564" s="604"/>
      <c r="E564" s="604"/>
      <c r="F564" s="604"/>
      <c r="G564" s="604"/>
      <c r="H564" s="604"/>
      <c r="I564" s="604"/>
      <c r="J564" s="604"/>
      <c r="K564" s="604"/>
      <c r="L564" s="605"/>
      <c r="M564" s="239">
        <f>SUM(M562:M563)</f>
        <v>3587.42</v>
      </c>
    </row>
    <row r="565" spans="1:13">
      <c r="A565" s="640" t="s">
        <v>58</v>
      </c>
      <c r="B565" s="641"/>
      <c r="C565" s="641"/>
      <c r="D565" s="641"/>
      <c r="E565" s="641"/>
      <c r="F565" s="641"/>
      <c r="G565" s="641"/>
      <c r="H565" s="641"/>
      <c r="I565" s="641"/>
      <c r="J565" s="641"/>
      <c r="K565" s="641"/>
      <c r="L565" s="641"/>
      <c r="M565" s="642"/>
    </row>
    <row r="566" spans="1:13">
      <c r="A566" s="643"/>
      <c r="B566" s="644"/>
      <c r="C566" s="644"/>
      <c r="D566" s="644"/>
      <c r="E566" s="644"/>
      <c r="F566" s="644"/>
      <c r="G566" s="644"/>
      <c r="H566" s="644"/>
      <c r="I566" s="644"/>
      <c r="J566" s="644"/>
      <c r="K566" s="644"/>
      <c r="L566" s="644"/>
      <c r="M566" s="645"/>
    </row>
    <row r="567" spans="1:13" ht="13.8" thickBot="1">
      <c r="A567" s="646"/>
      <c r="B567" s="647"/>
      <c r="C567" s="647"/>
      <c r="D567" s="647"/>
      <c r="E567" s="647"/>
      <c r="F567" s="647"/>
      <c r="G567" s="647"/>
      <c r="H567" s="647"/>
      <c r="I567" s="647"/>
      <c r="J567" s="647"/>
      <c r="K567" s="647"/>
      <c r="L567" s="647"/>
      <c r="M567" s="648"/>
    </row>
    <row r="568" spans="1:13">
      <c r="A568" s="649" t="s">
        <v>59</v>
      </c>
      <c r="B568" s="650"/>
      <c r="C568" s="650"/>
      <c r="D568" s="650"/>
      <c r="E568" s="650"/>
      <c r="F568" s="650"/>
      <c r="G568" s="650"/>
      <c r="H568" s="227" t="s">
        <v>60</v>
      </c>
      <c r="I568" s="251" t="s">
        <v>61</v>
      </c>
      <c r="J568" s="252" t="s">
        <v>62</v>
      </c>
      <c r="K568" s="651" t="s">
        <v>48</v>
      </c>
      <c r="L568" s="652"/>
      <c r="M568" s="254" t="s">
        <v>49</v>
      </c>
    </row>
    <row r="569" spans="1:13" ht="26.4">
      <c r="A569" s="318" t="s">
        <v>106</v>
      </c>
      <c r="B569" s="235"/>
      <c r="C569" s="235"/>
      <c r="D569" s="235"/>
      <c r="E569" s="235"/>
      <c r="F569" s="235"/>
      <c r="G569" s="235"/>
      <c r="H569" s="255" t="s">
        <v>125</v>
      </c>
      <c r="I569" s="256"/>
      <c r="J569" s="257">
        <v>41075</v>
      </c>
      <c r="K569" s="598">
        <v>0.8</v>
      </c>
      <c r="L569" s="599"/>
      <c r="M569" s="415">
        <f>J569*K569</f>
        <v>32860</v>
      </c>
    </row>
    <row r="570" spans="1:13">
      <c r="A570" s="234"/>
      <c r="B570" s="235"/>
      <c r="C570" s="235"/>
      <c r="D570" s="235"/>
      <c r="E570" s="235"/>
      <c r="F570" s="235"/>
      <c r="G570" s="235"/>
      <c r="H570" s="255"/>
      <c r="I570" s="256"/>
      <c r="J570" s="259"/>
      <c r="K570" s="598"/>
      <c r="L570" s="599"/>
      <c r="M570" s="415">
        <f>J570*K570</f>
        <v>0</v>
      </c>
    </row>
    <row r="571" spans="1:13">
      <c r="A571" s="234"/>
      <c r="B571" s="235"/>
      <c r="C571" s="235"/>
      <c r="D571" s="235"/>
      <c r="E571" s="235"/>
      <c r="F571" s="235"/>
      <c r="G571" s="235"/>
      <c r="H571" s="255"/>
      <c r="I571" s="256"/>
      <c r="J571" s="259"/>
      <c r="K571" s="596"/>
      <c r="L571" s="597"/>
      <c r="M571" s="415">
        <f>J571*K571</f>
        <v>0</v>
      </c>
    </row>
    <row r="572" spans="1:13" ht="13.8" thickBot="1">
      <c r="A572" s="606"/>
      <c r="B572" s="607"/>
      <c r="C572" s="607"/>
      <c r="D572" s="607"/>
      <c r="E572" s="607"/>
      <c r="F572" s="607"/>
      <c r="G572" s="607"/>
      <c r="H572" s="249"/>
      <c r="I572" s="250"/>
      <c r="J572" s="249"/>
      <c r="K572" s="655"/>
      <c r="L572" s="656"/>
      <c r="M572" s="415">
        <f>J572*K572</f>
        <v>0</v>
      </c>
    </row>
    <row r="573" spans="1:13" ht="13.8" thickBot="1">
      <c r="A573" s="603" t="s">
        <v>50</v>
      </c>
      <c r="B573" s="604"/>
      <c r="C573" s="604"/>
      <c r="D573" s="604"/>
      <c r="E573" s="604"/>
      <c r="F573" s="604"/>
      <c r="G573" s="604"/>
      <c r="H573" s="604"/>
      <c r="I573" s="604"/>
      <c r="J573" s="604"/>
      <c r="K573" s="604"/>
      <c r="L573" s="605"/>
      <c r="M573" s="412">
        <f>SUM(M569:M572)</f>
        <v>32860</v>
      </c>
    </row>
    <row r="574" spans="1:13" ht="13.8" thickBot="1">
      <c r="A574" s="221"/>
      <c r="M574" s="222"/>
    </row>
    <row r="575" spans="1:13" ht="13.8" thickBot="1">
      <c r="A575" s="637" t="s">
        <v>63</v>
      </c>
      <c r="B575" s="638"/>
      <c r="C575" s="638"/>
      <c r="D575" s="638"/>
      <c r="E575" s="638"/>
      <c r="F575" s="638"/>
      <c r="G575" s="638"/>
      <c r="H575" s="638"/>
      <c r="I575" s="638"/>
      <c r="J575" s="638"/>
      <c r="K575" s="638"/>
      <c r="L575" s="639"/>
      <c r="M575" s="260">
        <f>ROUND(M547+M557+M564+M573,0)</f>
        <v>117394</v>
      </c>
    </row>
    <row r="576" spans="1:13">
      <c r="A576" s="640" t="s">
        <v>64</v>
      </c>
      <c r="B576" s="641"/>
      <c r="C576" s="641"/>
      <c r="D576" s="641"/>
      <c r="E576" s="641"/>
      <c r="F576" s="641"/>
      <c r="G576" s="641"/>
      <c r="H576" s="641"/>
      <c r="I576" s="641"/>
      <c r="J576" s="641"/>
      <c r="K576" s="641"/>
      <c r="L576" s="641"/>
      <c r="M576" s="642"/>
    </row>
    <row r="577" spans="1:13">
      <c r="A577" s="643"/>
      <c r="B577" s="644"/>
      <c r="C577" s="644"/>
      <c r="D577" s="644"/>
      <c r="E577" s="644"/>
      <c r="F577" s="644"/>
      <c r="G577" s="644"/>
      <c r="H577" s="644"/>
      <c r="I577" s="644"/>
      <c r="J577" s="644"/>
      <c r="K577" s="644"/>
      <c r="L577" s="644"/>
      <c r="M577" s="645"/>
    </row>
    <row r="578" spans="1:13" ht="13.8" thickBot="1">
      <c r="A578" s="646"/>
      <c r="B578" s="647"/>
      <c r="C578" s="647"/>
      <c r="D578" s="647"/>
      <c r="E578" s="647"/>
      <c r="F578" s="647"/>
      <c r="G578" s="647"/>
      <c r="H578" s="647"/>
      <c r="I578" s="647"/>
      <c r="J578" s="647"/>
      <c r="K578" s="647"/>
      <c r="L578" s="647"/>
      <c r="M578" s="648"/>
    </row>
    <row r="579" spans="1:13">
      <c r="A579" s="649" t="s">
        <v>65</v>
      </c>
      <c r="B579" s="650"/>
      <c r="C579" s="650"/>
      <c r="D579" s="650"/>
      <c r="E579" s="650"/>
      <c r="F579" s="650"/>
      <c r="G579" s="650"/>
      <c r="H579" s="240"/>
      <c r="I579" s="253"/>
      <c r="J579" s="252" t="s">
        <v>66</v>
      </c>
      <c r="K579" s="651" t="s">
        <v>67</v>
      </c>
      <c r="L579" s="652"/>
      <c r="M579" s="254"/>
    </row>
    <row r="580" spans="1:13">
      <c r="A580" s="653" t="s">
        <v>20</v>
      </c>
      <c r="B580" s="654"/>
      <c r="C580" s="654"/>
      <c r="D580" s="654"/>
      <c r="E580" s="654"/>
      <c r="F580" s="654"/>
      <c r="G580" s="654"/>
      <c r="H580" s="261"/>
      <c r="I580" s="262"/>
      <c r="J580" s="263">
        <v>0.28000000000000003</v>
      </c>
      <c r="K580" s="705">
        <f>+M575</f>
        <v>117394</v>
      </c>
      <c r="L580" s="706"/>
      <c r="M580" s="411">
        <f>J580*K580</f>
        <v>32870.32</v>
      </c>
    </row>
    <row r="581" spans="1:13">
      <c r="A581" s="265" t="s">
        <v>68</v>
      </c>
      <c r="B581" s="243"/>
      <c r="C581" s="243"/>
      <c r="D581" s="243"/>
      <c r="E581" s="243"/>
      <c r="F581" s="243"/>
      <c r="G581" s="243"/>
      <c r="H581" s="261"/>
      <c r="I581" s="262"/>
      <c r="J581" s="263">
        <v>0.01</v>
      </c>
      <c r="K581" s="705">
        <f>+M575</f>
        <v>117394</v>
      </c>
      <c r="L581" s="706"/>
      <c r="M581" s="411">
        <f>J581*K581</f>
        <v>1173.94</v>
      </c>
    </row>
    <row r="582" spans="1:13" ht="13.8" thickBot="1">
      <c r="A582" s="215" t="s">
        <v>69</v>
      </c>
      <c r="B582" s="216"/>
      <c r="C582" s="216"/>
      <c r="D582" s="216"/>
      <c r="E582" s="216"/>
      <c r="F582" s="216"/>
      <c r="G582" s="216"/>
      <c r="H582" s="266"/>
      <c r="I582" s="267"/>
      <c r="J582" s="263">
        <v>0.05</v>
      </c>
      <c r="K582" s="707">
        <f>+M575</f>
        <v>117394</v>
      </c>
      <c r="L582" s="708"/>
      <c r="M582" s="411">
        <f>J582*K582</f>
        <v>5869.7000000000007</v>
      </c>
    </row>
    <row r="583" spans="1:13" ht="13.8" thickBot="1">
      <c r="A583" s="603" t="s">
        <v>50</v>
      </c>
      <c r="B583" s="604"/>
      <c r="C583" s="604"/>
      <c r="D583" s="604"/>
      <c r="E583" s="604"/>
      <c r="F583" s="604"/>
      <c r="G583" s="604"/>
      <c r="H583" s="604"/>
      <c r="I583" s="604"/>
      <c r="J583" s="604"/>
      <c r="K583" s="604"/>
      <c r="L583" s="605"/>
      <c r="M583" s="268">
        <f>ROUND(SUM(M580:M582),0)</f>
        <v>39914</v>
      </c>
    </row>
    <row r="584" spans="1:13" ht="13.8" thickBot="1">
      <c r="A584" s="221"/>
      <c r="M584" s="222"/>
    </row>
    <row r="585" spans="1:13" ht="13.8" thickBot="1">
      <c r="A585" s="637" t="s">
        <v>70</v>
      </c>
      <c r="B585" s="638"/>
      <c r="C585" s="638"/>
      <c r="D585" s="638"/>
      <c r="E585" s="638"/>
      <c r="F585" s="638"/>
      <c r="G585" s="638"/>
      <c r="H585" s="638"/>
      <c r="I585" s="638"/>
      <c r="J585" s="638"/>
      <c r="K585" s="638"/>
      <c r="L585" s="639"/>
      <c r="M585" s="416">
        <f>M575+M583</f>
        <v>157308</v>
      </c>
    </row>
    <row r="586" spans="1:13">
      <c r="A586" s="218"/>
      <c r="B586" s="219"/>
      <c r="C586" s="219"/>
      <c r="D586" s="219"/>
      <c r="E586" s="219"/>
      <c r="F586" s="219"/>
      <c r="G586" s="219"/>
      <c r="H586" s="219"/>
      <c r="I586" s="219"/>
      <c r="J586" s="219"/>
      <c r="K586" s="219"/>
      <c r="L586" s="219"/>
      <c r="M586" s="220"/>
    </row>
    <row r="587" spans="1:13">
      <c r="A587" s="221"/>
      <c r="M587" s="222"/>
    </row>
    <row r="588" spans="1:13">
      <c r="A588" s="221"/>
      <c r="F588" s="270" t="s">
        <v>71</v>
      </c>
      <c r="G588" s="270"/>
      <c r="H588" s="270"/>
      <c r="I588" s="270"/>
      <c r="M588" s="222"/>
    </row>
    <row r="589" spans="1:13" ht="13.8">
      <c r="A589" s="271"/>
      <c r="B589" s="272"/>
      <c r="C589" s="272"/>
      <c r="D589" s="272"/>
      <c r="E589" s="272"/>
      <c r="F589" s="196" t="s">
        <v>305</v>
      </c>
      <c r="G589" s="196" t="s">
        <v>102</v>
      </c>
      <c r="I589" s="273"/>
      <c r="J589" s="272"/>
      <c r="K589" s="272"/>
      <c r="L589" s="272"/>
      <c r="M589" s="274"/>
    </row>
    <row r="590" spans="1:13" ht="13.8">
      <c r="A590" s="271"/>
      <c r="B590" s="272"/>
      <c r="C590" s="272"/>
      <c r="D590" s="272"/>
      <c r="E590" s="272"/>
      <c r="F590" s="196" t="s">
        <v>99</v>
      </c>
      <c r="I590" s="273"/>
      <c r="J590" s="272"/>
      <c r="K590" s="272"/>
      <c r="L590" s="272"/>
      <c r="M590" s="274"/>
    </row>
    <row r="591" spans="1:13">
      <c r="A591" s="207"/>
      <c r="B591" s="275"/>
      <c r="C591" s="275"/>
      <c r="D591" s="275"/>
      <c r="E591" s="275"/>
      <c r="I591" s="275"/>
      <c r="J591" s="275"/>
      <c r="K591" s="275"/>
      <c r="L591" s="275"/>
      <c r="M591" s="276"/>
    </row>
    <row r="592" spans="1:13">
      <c r="A592" s="221"/>
      <c r="F592" s="196" t="s">
        <v>73</v>
      </c>
      <c r="M592" s="222"/>
    </row>
    <row r="593" spans="1:13">
      <c r="A593" s="277" t="s">
        <v>74</v>
      </c>
      <c r="B593" s="230"/>
      <c r="C593" s="230"/>
      <c r="D593" s="230"/>
      <c r="E593" s="230"/>
      <c r="F593" s="230"/>
      <c r="G593" s="230"/>
      <c r="H593" s="230"/>
      <c r="I593" s="230"/>
      <c r="J593" s="230"/>
      <c r="K593" s="230"/>
      <c r="L593" s="230"/>
      <c r="M593" s="278"/>
    </row>
    <row r="594" spans="1:13">
      <c r="A594" s="207"/>
      <c r="B594" s="275"/>
      <c r="C594" s="275"/>
      <c r="D594" s="275"/>
      <c r="E594" s="275"/>
      <c r="F594" s="275"/>
      <c r="G594" s="275"/>
      <c r="H594" s="275"/>
      <c r="I594" s="275"/>
      <c r="J594" s="275"/>
      <c r="K594" s="275"/>
      <c r="L594" s="275"/>
      <c r="M594" s="276"/>
    </row>
    <row r="595" spans="1:13">
      <c r="A595" s="279" t="s">
        <v>75</v>
      </c>
      <c r="B595" s="275"/>
      <c r="C595" s="275"/>
      <c r="D595" s="275"/>
      <c r="E595" s="275"/>
      <c r="F595" s="275"/>
      <c r="G595" s="275"/>
      <c r="H595" s="275"/>
      <c r="I595" s="275"/>
      <c r="J595" s="275"/>
      <c r="K595" s="275"/>
      <c r="L595" s="275"/>
      <c r="M595" s="276"/>
    </row>
    <row r="596" spans="1:13">
      <c r="A596" s="622" t="s">
        <v>76</v>
      </c>
      <c r="B596" s="623"/>
      <c r="C596" s="623"/>
      <c r="D596" s="623"/>
      <c r="E596" s="623"/>
      <c r="F596" s="623"/>
      <c r="G596" s="623"/>
      <c r="H596" s="623"/>
      <c r="I596" s="623"/>
      <c r="J596" s="623"/>
      <c r="K596" s="623"/>
      <c r="L596" s="623"/>
      <c r="M596" s="624"/>
    </row>
    <row r="597" spans="1:13">
      <c r="A597" s="622"/>
      <c r="B597" s="623"/>
      <c r="C597" s="623"/>
      <c r="D597" s="623"/>
      <c r="E597" s="623"/>
      <c r="F597" s="623"/>
      <c r="G597" s="623"/>
      <c r="H597" s="623"/>
      <c r="I597" s="623"/>
      <c r="J597" s="623"/>
      <c r="K597" s="623"/>
      <c r="L597" s="623"/>
      <c r="M597" s="624"/>
    </row>
    <row r="598" spans="1:13">
      <c r="A598" s="622" t="s">
        <v>77</v>
      </c>
      <c r="B598" s="623"/>
      <c r="C598" s="623"/>
      <c r="D598" s="623"/>
      <c r="E598" s="623"/>
      <c r="F598" s="623"/>
      <c r="G598" s="623"/>
      <c r="H598" s="623"/>
      <c r="I598" s="623"/>
      <c r="J598" s="623"/>
      <c r="K598" s="623"/>
      <c r="L598" s="623"/>
      <c r="M598" s="624"/>
    </row>
    <row r="599" spans="1:13">
      <c r="A599" s="622"/>
      <c r="B599" s="623"/>
      <c r="C599" s="623"/>
      <c r="D599" s="623"/>
      <c r="E599" s="623"/>
      <c r="F599" s="623"/>
      <c r="G599" s="623"/>
      <c r="H599" s="623"/>
      <c r="I599" s="623"/>
      <c r="J599" s="623"/>
      <c r="K599" s="623"/>
      <c r="L599" s="623"/>
      <c r="M599" s="624"/>
    </row>
    <row r="600" spans="1:13">
      <c r="A600" s="207"/>
      <c r="B600" s="275"/>
      <c r="C600" s="275"/>
      <c r="D600" s="275"/>
      <c r="E600" s="275"/>
      <c r="F600" s="275"/>
      <c r="G600" s="275"/>
      <c r="H600" s="275"/>
      <c r="I600" s="275"/>
      <c r="J600" s="275"/>
      <c r="K600" s="275"/>
      <c r="L600" s="275"/>
      <c r="M600" s="276"/>
    </row>
    <row r="601" spans="1:13">
      <c r="A601" s="221"/>
      <c r="F601" s="270" t="s">
        <v>71</v>
      </c>
      <c r="M601" s="222"/>
    </row>
    <row r="602" spans="1:13">
      <c r="A602" s="221"/>
      <c r="F602" s="196" t="s">
        <v>72</v>
      </c>
      <c r="G602" s="243" t="s">
        <v>100</v>
      </c>
      <c r="H602" s="243"/>
      <c r="I602" s="243"/>
      <c r="M602" s="222"/>
    </row>
    <row r="603" spans="1:13" ht="13.8" thickBot="1">
      <c r="A603" s="221"/>
      <c r="F603" s="196" t="s">
        <v>101</v>
      </c>
      <c r="G603" s="280"/>
      <c r="H603" s="280"/>
      <c r="I603" s="280"/>
      <c r="M603" s="222"/>
    </row>
    <row r="604" spans="1:13" ht="39" customHeight="1">
      <c r="A604" s="775" t="s">
        <v>308</v>
      </c>
      <c r="B604" s="776"/>
      <c r="C604" s="776"/>
      <c r="D604" s="776"/>
      <c r="E604" s="219"/>
      <c r="F604" s="219"/>
      <c r="G604" s="219"/>
      <c r="H604" s="219"/>
      <c r="I604" s="219"/>
      <c r="J604" s="219"/>
      <c r="K604" s="219"/>
      <c r="L604" s="219"/>
      <c r="M604" s="220"/>
    </row>
    <row r="605" spans="1:13" ht="18" customHeight="1">
      <c r="A605" s="366" t="s">
        <v>0</v>
      </c>
      <c r="B605" s="367" t="s">
        <v>1</v>
      </c>
      <c r="C605" s="1" t="s">
        <v>2</v>
      </c>
      <c r="D605" s="367">
        <v>2</v>
      </c>
      <c r="M605" s="222"/>
    </row>
    <row r="606" spans="1:13" ht="15">
      <c r="A606" s="657" t="s">
        <v>28</v>
      </c>
      <c r="B606" s="657"/>
      <c r="C606" s="657"/>
      <c r="D606" s="657"/>
      <c r="E606" s="657"/>
      <c r="F606" s="657"/>
      <c r="G606" s="657"/>
      <c r="H606" s="657"/>
      <c r="I606" s="657"/>
      <c r="J606" s="657"/>
      <c r="K606" s="657"/>
      <c r="L606" s="657"/>
      <c r="M606" s="657"/>
    </row>
    <row r="607" spans="1:13" ht="13.8" thickBot="1"/>
    <row r="608" spans="1:13">
      <c r="A608" s="658"/>
      <c r="B608" s="660"/>
      <c r="C608" s="661"/>
      <c r="D608" s="661"/>
      <c r="E608" s="661"/>
      <c r="F608" s="661"/>
      <c r="G608" s="661"/>
      <c r="H608" s="661"/>
      <c r="I608" s="662"/>
      <c r="J608" s="663"/>
      <c r="K608" s="664"/>
      <c r="L608" s="664"/>
      <c r="M608" s="665"/>
    </row>
    <row r="609" spans="1:13">
      <c r="A609" s="659"/>
      <c r="B609" s="669" t="s">
        <v>89</v>
      </c>
      <c r="C609" s="670"/>
      <c r="D609" s="670"/>
      <c r="E609" s="670"/>
      <c r="F609" s="670"/>
      <c r="G609" s="670"/>
      <c r="H609" s="670"/>
      <c r="I609" s="671"/>
      <c r="J609" s="666"/>
      <c r="K609" s="667"/>
      <c r="L609" s="667"/>
      <c r="M609" s="668"/>
    </row>
    <row r="610" spans="1:13">
      <c r="A610" s="659"/>
      <c r="B610" s="672"/>
      <c r="C610" s="673"/>
      <c r="D610" s="673"/>
      <c r="E610" s="673"/>
      <c r="F610" s="673"/>
      <c r="G610" s="673"/>
      <c r="H610" s="673"/>
      <c r="I610" s="674"/>
      <c r="J610" s="675" t="s">
        <v>29</v>
      </c>
      <c r="K610" s="677"/>
      <c r="L610" s="678"/>
      <c r="M610" s="679"/>
    </row>
    <row r="611" spans="1:13">
      <c r="A611" s="659"/>
      <c r="B611" s="669" t="s">
        <v>30</v>
      </c>
      <c r="C611" s="670"/>
      <c r="D611" s="670"/>
      <c r="E611" s="670"/>
      <c r="F611" s="670"/>
      <c r="G611" s="670"/>
      <c r="H611" s="670"/>
      <c r="I611" s="671"/>
      <c r="J611" s="676"/>
      <c r="K611" s="680"/>
      <c r="L611" s="681"/>
      <c r="M611" s="682"/>
    </row>
    <row r="612" spans="1:13">
      <c r="A612" s="659"/>
      <c r="B612" s="683"/>
      <c r="C612" s="684"/>
      <c r="D612" s="684"/>
      <c r="E612" s="684"/>
      <c r="F612" s="684"/>
      <c r="G612" s="684"/>
      <c r="H612" s="684"/>
      <c r="I612" s="685"/>
      <c r="J612" s="675" t="s">
        <v>31</v>
      </c>
      <c r="K612" s="675">
        <v>1</v>
      </c>
      <c r="L612" s="675" t="s">
        <v>32</v>
      </c>
      <c r="M612" s="687">
        <v>1</v>
      </c>
    </row>
    <row r="613" spans="1:13">
      <c r="A613" s="659"/>
      <c r="B613" s="683"/>
      <c r="C613" s="684"/>
      <c r="D613" s="684"/>
      <c r="E613" s="684"/>
      <c r="F613" s="684"/>
      <c r="G613" s="684"/>
      <c r="H613" s="684"/>
      <c r="I613" s="685"/>
      <c r="J613" s="686"/>
      <c r="K613" s="686"/>
      <c r="L613" s="686"/>
      <c r="M613" s="688"/>
    </row>
    <row r="614" spans="1:13">
      <c r="A614" s="659"/>
      <c r="B614" s="669" t="s">
        <v>33</v>
      </c>
      <c r="C614" s="670"/>
      <c r="D614" s="670"/>
      <c r="E614" s="670"/>
      <c r="F614" s="670"/>
      <c r="G614" s="670"/>
      <c r="H614" s="670"/>
      <c r="I614" s="671"/>
      <c r="J614" s="686"/>
      <c r="K614" s="686"/>
      <c r="L614" s="686"/>
      <c r="M614" s="688"/>
    </row>
    <row r="615" spans="1:13" ht="13.8" thickBot="1">
      <c r="A615" s="198"/>
      <c r="B615" s="199"/>
      <c r="C615" s="199"/>
      <c r="D615" s="199"/>
      <c r="E615" s="199"/>
      <c r="F615" s="199"/>
      <c r="G615" s="199"/>
      <c r="H615" s="199"/>
      <c r="I615" s="199"/>
      <c r="J615" s="199"/>
      <c r="K615" s="200"/>
      <c r="L615" s="200"/>
      <c r="M615" s="201"/>
    </row>
    <row r="616" spans="1:13">
      <c r="A616" s="202"/>
      <c r="B616" s="203"/>
      <c r="C616" s="203"/>
      <c r="D616" s="203"/>
      <c r="E616" s="203"/>
      <c r="F616" s="203"/>
      <c r="G616" s="203"/>
      <c r="H616" s="203"/>
      <c r="I616" s="203"/>
      <c r="J616" s="204" t="s">
        <v>34</v>
      </c>
      <c r="K616" s="205" t="s">
        <v>35</v>
      </c>
      <c r="L616" s="205" t="s">
        <v>36</v>
      </c>
      <c r="M616" s="206" t="s">
        <v>37</v>
      </c>
    </row>
    <row r="617" spans="1:13">
      <c r="A617" s="207"/>
      <c r="B617" s="197"/>
      <c r="C617" s="197"/>
      <c r="D617" s="197"/>
      <c r="E617" s="197"/>
      <c r="F617" s="197"/>
      <c r="G617" s="197"/>
      <c r="H617" s="197"/>
      <c r="I617" s="197"/>
      <c r="J617" s="208"/>
      <c r="K617" s="209"/>
      <c r="L617" s="209">
        <v>8</v>
      </c>
      <c r="M617" s="210">
        <v>2026</v>
      </c>
    </row>
    <row r="618" spans="1:13">
      <c r="A618" s="703" t="s">
        <v>38</v>
      </c>
      <c r="B618" s="704"/>
      <c r="C618" s="704"/>
      <c r="D618" s="704"/>
      <c r="E618" s="197"/>
      <c r="F618" s="197"/>
      <c r="G618" s="197" t="s">
        <v>39</v>
      </c>
      <c r="I618" s="197"/>
      <c r="J618" s="208"/>
      <c r="M618" s="211"/>
    </row>
    <row r="619" spans="1:13" ht="13.8">
      <c r="A619" s="212"/>
      <c r="B619" s="213"/>
      <c r="C619" s="213"/>
      <c r="D619" s="213"/>
      <c r="E619" s="213"/>
      <c r="F619" s="213"/>
      <c r="G619" s="213"/>
      <c r="H619" s="213"/>
      <c r="I619" s="213"/>
      <c r="J619" s="213"/>
      <c r="K619" s="213"/>
      <c r="L619" s="213"/>
      <c r="M619" s="214"/>
    </row>
    <row r="620" spans="1:13" ht="13.8" thickBot="1">
      <c r="A620" s="215"/>
      <c r="B620" s="216"/>
      <c r="C620" s="216"/>
      <c r="D620" s="216"/>
      <c r="E620" s="216"/>
      <c r="F620" s="216"/>
      <c r="G620" s="216"/>
      <c r="H620" s="216"/>
      <c r="I620" s="216"/>
      <c r="J620" s="216"/>
      <c r="K620" s="216"/>
      <c r="L620" s="216"/>
      <c r="M620" s="217"/>
    </row>
    <row r="621" spans="1:13">
      <c r="A621" s="728" t="s">
        <v>40</v>
      </c>
      <c r="B621" s="729"/>
      <c r="C621" s="729"/>
      <c r="D621" s="729"/>
      <c r="E621" s="729"/>
      <c r="F621" s="729"/>
      <c r="G621" s="729"/>
      <c r="H621" s="729"/>
      <c r="I621" s="729"/>
      <c r="J621" s="729"/>
      <c r="K621" s="729"/>
      <c r="L621" s="729"/>
      <c r="M621" s="730"/>
    </row>
    <row r="622" spans="1:13" ht="13.8" thickBot="1">
      <c r="A622" s="221"/>
      <c r="M622" s="222"/>
    </row>
    <row r="623" spans="1:13">
      <c r="A623" s="223" t="s">
        <v>41</v>
      </c>
      <c r="B623" s="734" t="s">
        <v>42</v>
      </c>
      <c r="C623" s="735"/>
      <c r="D623" s="735"/>
      <c r="E623" s="735"/>
      <c r="F623" s="735"/>
      <c r="G623" s="735"/>
      <c r="H623" s="735"/>
      <c r="I623" s="735"/>
      <c r="J623" s="736"/>
      <c r="K623" s="726" t="s">
        <v>43</v>
      </c>
      <c r="L623" s="727"/>
      <c r="M623" s="223" t="s">
        <v>12</v>
      </c>
    </row>
    <row r="624" spans="1:13" ht="13.8" thickBot="1">
      <c r="A624" s="224">
        <v>4.4000000000000004</v>
      </c>
      <c r="B624" s="711" t="str">
        <f>+'PRESUPUESTO OFICIAL'!E37</f>
        <v>Bordillo 10x30 cm fundido en concreto de 3000 PSI</v>
      </c>
      <c r="C624" s="718"/>
      <c r="D624" s="718"/>
      <c r="E624" s="718"/>
      <c r="F624" s="718"/>
      <c r="G624" s="718"/>
      <c r="H624" s="718"/>
      <c r="I624" s="718"/>
      <c r="J624" s="712"/>
      <c r="K624" s="711" t="s">
        <v>316</v>
      </c>
      <c r="L624" s="712"/>
      <c r="M624" s="225"/>
    </row>
    <row r="625" spans="1:13">
      <c r="A625" s="640" t="s">
        <v>44</v>
      </c>
      <c r="B625" s="641"/>
      <c r="C625" s="641"/>
      <c r="D625" s="641"/>
      <c r="E625" s="641"/>
      <c r="F625" s="641"/>
      <c r="G625" s="641"/>
      <c r="H625" s="641"/>
      <c r="I625" s="641"/>
      <c r="J625" s="641"/>
      <c r="K625" s="641"/>
      <c r="L625" s="641"/>
      <c r="M625" s="642"/>
    </row>
    <row r="626" spans="1:13">
      <c r="A626" s="643"/>
      <c r="B626" s="644"/>
      <c r="C626" s="644"/>
      <c r="D626" s="644"/>
      <c r="E626" s="644"/>
      <c r="F626" s="644"/>
      <c r="G626" s="644"/>
      <c r="H626" s="644"/>
      <c r="I626" s="644"/>
      <c r="J626" s="644"/>
      <c r="K626" s="644"/>
      <c r="L626" s="644"/>
      <c r="M626" s="645"/>
    </row>
    <row r="627" spans="1:13" ht="13.8" thickBot="1">
      <c r="A627" s="646"/>
      <c r="B627" s="647"/>
      <c r="C627" s="647"/>
      <c r="D627" s="647"/>
      <c r="E627" s="647"/>
      <c r="F627" s="647"/>
      <c r="G627" s="647"/>
      <c r="H627" s="647"/>
      <c r="I627" s="647"/>
      <c r="J627" s="647"/>
      <c r="K627" s="647"/>
      <c r="L627" s="647"/>
      <c r="M627" s="648"/>
    </row>
    <row r="628" spans="1:13">
      <c r="A628" s="649" t="s">
        <v>42</v>
      </c>
      <c r="B628" s="713"/>
      <c r="C628" s="713"/>
      <c r="D628" s="713"/>
      <c r="E628" s="714"/>
      <c r="F628" s="697" t="s">
        <v>45</v>
      </c>
      <c r="G628" s="713"/>
      <c r="H628" s="715" t="s">
        <v>46</v>
      </c>
      <c r="I628" s="716"/>
      <c r="J628" s="227" t="s">
        <v>47</v>
      </c>
      <c r="K628" s="697" t="s">
        <v>48</v>
      </c>
      <c r="L628" s="698"/>
      <c r="M628" s="228" t="s">
        <v>49</v>
      </c>
    </row>
    <row r="629" spans="1:13">
      <c r="A629" s="334" t="s">
        <v>199</v>
      </c>
      <c r="B629" s="334"/>
      <c r="C629" s="334"/>
      <c r="D629" s="334"/>
      <c r="E629" s="334"/>
      <c r="F629" s="731"/>
      <c r="G629" s="699"/>
      <c r="H629" s="746" t="s">
        <v>88</v>
      </c>
      <c r="I629" s="748"/>
      <c r="J629" s="232">
        <v>821</v>
      </c>
      <c r="K629" s="732">
        <v>2</v>
      </c>
      <c r="L629" s="733"/>
      <c r="M629" s="233">
        <f>J629*K629</f>
        <v>1642</v>
      </c>
    </row>
    <row r="630" spans="1:13">
      <c r="A630" s="290" t="s">
        <v>200</v>
      </c>
      <c r="B630" s="290"/>
      <c r="C630" s="290"/>
      <c r="D630" s="290"/>
      <c r="E630" s="290"/>
      <c r="F630" s="236"/>
      <c r="G630" s="237"/>
      <c r="H630" s="746" t="s">
        <v>125</v>
      </c>
      <c r="I630" s="748"/>
      <c r="J630" s="232">
        <v>8525</v>
      </c>
      <c r="K630" s="732">
        <v>0.12</v>
      </c>
      <c r="L630" s="733"/>
      <c r="M630" s="233">
        <f>J630*K630</f>
        <v>1023</v>
      </c>
    </row>
    <row r="631" spans="1:13" ht="13.8" thickBot="1">
      <c r="A631" s="290" t="s">
        <v>177</v>
      </c>
      <c r="B631" s="290"/>
      <c r="C631" s="290"/>
      <c r="D631" s="290"/>
      <c r="E631" s="290"/>
      <c r="F631" s="632"/>
      <c r="G631" s="631"/>
      <c r="H631" s="771" t="s">
        <v>125</v>
      </c>
      <c r="I631" s="772"/>
      <c r="J631" s="232">
        <v>4108</v>
      </c>
      <c r="K631" s="723">
        <v>0.44</v>
      </c>
      <c r="L631" s="724"/>
      <c r="M631" s="233">
        <f>J631*K631</f>
        <v>1807.52</v>
      </c>
    </row>
    <row r="632" spans="1:13" ht="13.8" thickBot="1">
      <c r="A632" s="603" t="s">
        <v>50</v>
      </c>
      <c r="B632" s="604"/>
      <c r="C632" s="604"/>
      <c r="D632" s="604"/>
      <c r="E632" s="604"/>
      <c r="F632" s="604"/>
      <c r="G632" s="604"/>
      <c r="H632" s="604"/>
      <c r="I632" s="604"/>
      <c r="J632" s="604"/>
      <c r="K632" s="604"/>
      <c r="L632" s="605"/>
      <c r="M632" s="239">
        <f>SUM(M629:M631)</f>
        <v>4472.5200000000004</v>
      </c>
    </row>
    <row r="633" spans="1:13">
      <c r="A633" s="640" t="s">
        <v>51</v>
      </c>
      <c r="B633" s="641"/>
      <c r="C633" s="641"/>
      <c r="D633" s="641"/>
      <c r="E633" s="641"/>
      <c r="F633" s="641"/>
      <c r="G633" s="641"/>
      <c r="H633" s="641"/>
      <c r="I633" s="641"/>
      <c r="J633" s="641"/>
      <c r="K633" s="641"/>
      <c r="L633" s="641"/>
      <c r="M633" s="642"/>
    </row>
    <row r="634" spans="1:13">
      <c r="A634" s="643"/>
      <c r="B634" s="644"/>
      <c r="C634" s="644"/>
      <c r="D634" s="644"/>
      <c r="E634" s="644"/>
      <c r="F634" s="644"/>
      <c r="G634" s="644"/>
      <c r="H634" s="644"/>
      <c r="I634" s="644"/>
      <c r="J634" s="644"/>
      <c r="K634" s="644"/>
      <c r="L634" s="644"/>
      <c r="M634" s="645"/>
    </row>
    <row r="635" spans="1:13" ht="13.8" thickBot="1">
      <c r="A635" s="646"/>
      <c r="B635" s="647"/>
      <c r="C635" s="647"/>
      <c r="D635" s="647"/>
      <c r="E635" s="647"/>
      <c r="F635" s="647"/>
      <c r="G635" s="647"/>
      <c r="H635" s="647"/>
      <c r="I635" s="647"/>
      <c r="J635" s="647"/>
      <c r="K635" s="647"/>
      <c r="L635" s="647"/>
      <c r="M635" s="648"/>
    </row>
    <row r="636" spans="1:13">
      <c r="A636" s="649" t="s">
        <v>42</v>
      </c>
      <c r="B636" s="650"/>
      <c r="C636" s="650"/>
      <c r="D636" s="650"/>
      <c r="E636" s="650"/>
      <c r="F636" s="650"/>
      <c r="G636" s="650"/>
      <c r="H636" s="698"/>
      <c r="I636" s="226" t="s">
        <v>43</v>
      </c>
      <c r="J636" s="227" t="s">
        <v>12</v>
      </c>
      <c r="K636" s="697" t="s">
        <v>52</v>
      </c>
      <c r="L636" s="698"/>
      <c r="M636" s="228" t="s">
        <v>49</v>
      </c>
    </row>
    <row r="637" spans="1:13">
      <c r="A637" s="653" t="s">
        <v>198</v>
      </c>
      <c r="B637" s="654"/>
      <c r="C637" s="654"/>
      <c r="D637" s="654"/>
      <c r="E637" s="654"/>
      <c r="F637" s="654"/>
      <c r="G637" s="654"/>
      <c r="H637" s="699"/>
      <c r="I637" s="241" t="s">
        <v>85</v>
      </c>
      <c r="J637" s="287">
        <v>0.03</v>
      </c>
      <c r="K637" s="705">
        <f>+'TRANSPORTE DE MATERIALES'!M403</f>
        <v>598474</v>
      </c>
      <c r="L637" s="706"/>
      <c r="M637" s="411">
        <f>J637*K637</f>
        <v>17954.219999999998</v>
      </c>
    </row>
    <row r="638" spans="1:13" ht="13.8" thickBot="1">
      <c r="A638" s="606"/>
      <c r="B638" s="607"/>
      <c r="C638" s="607"/>
      <c r="D638" s="607"/>
      <c r="E638" s="607"/>
      <c r="F638" s="607"/>
      <c r="G638" s="607"/>
      <c r="H638" s="631"/>
      <c r="I638" s="243"/>
      <c r="J638" s="244"/>
      <c r="K638" s="655"/>
      <c r="L638" s="656"/>
      <c r="M638" s="233">
        <f>J638*K638</f>
        <v>0</v>
      </c>
    </row>
    <row r="639" spans="1:13" ht="13.8" thickBot="1">
      <c r="A639" s="603" t="s">
        <v>50</v>
      </c>
      <c r="B639" s="604"/>
      <c r="C639" s="604"/>
      <c r="D639" s="604"/>
      <c r="E639" s="604"/>
      <c r="F639" s="604"/>
      <c r="G639" s="604"/>
      <c r="H639" s="604"/>
      <c r="I639" s="604"/>
      <c r="J639" s="604"/>
      <c r="K639" s="604"/>
      <c r="L639" s="605"/>
      <c r="M639" s="412">
        <f>SUM(M637:M638)</f>
        <v>17954.219999999998</v>
      </c>
    </row>
    <row r="640" spans="1:13">
      <c r="A640" s="640" t="s">
        <v>53</v>
      </c>
      <c r="B640" s="641"/>
      <c r="C640" s="641"/>
      <c r="D640" s="641"/>
      <c r="E640" s="641"/>
      <c r="F640" s="641"/>
      <c r="G640" s="641"/>
      <c r="H640" s="641"/>
      <c r="I640" s="641"/>
      <c r="J640" s="641"/>
      <c r="K640" s="641"/>
      <c r="L640" s="641"/>
      <c r="M640" s="642"/>
    </row>
    <row r="641" spans="1:13">
      <c r="A641" s="643"/>
      <c r="B641" s="644"/>
      <c r="C641" s="644"/>
      <c r="D641" s="644"/>
      <c r="E641" s="644"/>
      <c r="F641" s="644"/>
      <c r="G641" s="644"/>
      <c r="H641" s="644"/>
      <c r="I641" s="644"/>
      <c r="J641" s="644"/>
      <c r="K641" s="644"/>
      <c r="L641" s="644"/>
      <c r="M641" s="645"/>
    </row>
    <row r="642" spans="1:13" ht="13.8" thickBot="1">
      <c r="A642" s="646"/>
      <c r="B642" s="647"/>
      <c r="C642" s="647"/>
      <c r="D642" s="647"/>
      <c r="E642" s="647"/>
      <c r="F642" s="647"/>
      <c r="G642" s="647"/>
      <c r="H642" s="647"/>
      <c r="I642" s="647"/>
      <c r="J642" s="647"/>
      <c r="K642" s="647"/>
      <c r="L642" s="647"/>
      <c r="M642" s="648"/>
    </row>
    <row r="643" spans="1:13">
      <c r="A643" s="649" t="s">
        <v>54</v>
      </c>
      <c r="B643" s="650"/>
      <c r="C643" s="650"/>
      <c r="D643" s="650"/>
      <c r="E643" s="650"/>
      <c r="F643" s="650"/>
      <c r="G643" s="650"/>
      <c r="H643" s="227" t="s">
        <v>55</v>
      </c>
      <c r="I643" s="240" t="s">
        <v>56</v>
      </c>
      <c r="J643" s="246" t="s">
        <v>304</v>
      </c>
      <c r="K643" s="697" t="s">
        <v>57</v>
      </c>
      <c r="L643" s="698"/>
      <c r="M643" s="228" t="s">
        <v>49</v>
      </c>
    </row>
    <row r="644" spans="1:13">
      <c r="A644" s="653" t="s">
        <v>201</v>
      </c>
      <c r="B644" s="654"/>
      <c r="C644" s="654"/>
      <c r="D644" s="654"/>
      <c r="E644" s="654"/>
      <c r="F644" s="654"/>
      <c r="G644" s="654"/>
      <c r="H644" s="247" t="s">
        <v>138</v>
      </c>
      <c r="I644" s="332">
        <v>0.14099999999999999</v>
      </c>
      <c r="J644" s="247"/>
      <c r="K644" s="596">
        <f>+'TRANSPORTE DE MATERIALES'!M232</f>
        <v>27906</v>
      </c>
      <c r="L644" s="597"/>
      <c r="M644" s="411">
        <f>I644*K644</f>
        <v>3934.7459999999996</v>
      </c>
    </row>
    <row r="645" spans="1:13" ht="13.8" thickBot="1">
      <c r="A645" s="606"/>
      <c r="B645" s="607"/>
      <c r="C645" s="607"/>
      <c r="D645" s="607"/>
      <c r="E645" s="607"/>
      <c r="F645" s="607"/>
      <c r="G645" s="607"/>
      <c r="H645" s="249"/>
      <c r="I645" s="250"/>
      <c r="J645" s="249"/>
      <c r="K645" s="655"/>
      <c r="L645" s="656"/>
      <c r="M645" s="411">
        <f>I645*K645</f>
        <v>0</v>
      </c>
    </row>
    <row r="646" spans="1:13" ht="13.8" thickBot="1">
      <c r="A646" s="603" t="s">
        <v>50</v>
      </c>
      <c r="B646" s="604"/>
      <c r="C646" s="604"/>
      <c r="D646" s="604"/>
      <c r="E646" s="604"/>
      <c r="F646" s="604"/>
      <c r="G646" s="604"/>
      <c r="H646" s="604"/>
      <c r="I646" s="604"/>
      <c r="J646" s="604"/>
      <c r="K646" s="604"/>
      <c r="L646" s="605"/>
      <c r="M646" s="239">
        <f>SUM(M644:M645)</f>
        <v>3934.7459999999996</v>
      </c>
    </row>
    <row r="647" spans="1:13">
      <c r="A647" s="640" t="s">
        <v>58</v>
      </c>
      <c r="B647" s="641"/>
      <c r="C647" s="641"/>
      <c r="D647" s="641"/>
      <c r="E647" s="641"/>
      <c r="F647" s="641"/>
      <c r="G647" s="641"/>
      <c r="H647" s="641"/>
      <c r="I647" s="641"/>
      <c r="J647" s="641"/>
      <c r="K647" s="641"/>
      <c r="L647" s="641"/>
      <c r="M647" s="642"/>
    </row>
    <row r="648" spans="1:13">
      <c r="A648" s="643"/>
      <c r="B648" s="644"/>
      <c r="C648" s="644"/>
      <c r="D648" s="644"/>
      <c r="E648" s="644"/>
      <c r="F648" s="644"/>
      <c r="G648" s="644"/>
      <c r="H648" s="644"/>
      <c r="I648" s="644"/>
      <c r="J648" s="644"/>
      <c r="K648" s="644"/>
      <c r="L648" s="644"/>
      <c r="M648" s="645"/>
    </row>
    <row r="649" spans="1:13" ht="13.8" thickBot="1">
      <c r="A649" s="646"/>
      <c r="B649" s="647"/>
      <c r="C649" s="647"/>
      <c r="D649" s="647"/>
      <c r="E649" s="647"/>
      <c r="F649" s="647"/>
      <c r="G649" s="647"/>
      <c r="H649" s="647"/>
      <c r="I649" s="647"/>
      <c r="J649" s="647"/>
      <c r="K649" s="647"/>
      <c r="L649" s="647"/>
      <c r="M649" s="648"/>
    </row>
    <row r="650" spans="1:13">
      <c r="A650" s="649" t="s">
        <v>59</v>
      </c>
      <c r="B650" s="650"/>
      <c r="C650" s="650"/>
      <c r="D650" s="650"/>
      <c r="E650" s="650"/>
      <c r="F650" s="650"/>
      <c r="G650" s="650"/>
      <c r="H650" s="227" t="s">
        <v>60</v>
      </c>
      <c r="I650" s="251" t="s">
        <v>61</v>
      </c>
      <c r="J650" s="252" t="s">
        <v>62</v>
      </c>
      <c r="K650" s="651" t="s">
        <v>48</v>
      </c>
      <c r="L650" s="652"/>
      <c r="M650" s="254" t="s">
        <v>49</v>
      </c>
    </row>
    <row r="651" spans="1:13" ht="26.4">
      <c r="A651" s="318" t="s">
        <v>106</v>
      </c>
      <c r="B651" s="235"/>
      <c r="C651" s="235"/>
      <c r="D651" s="235"/>
      <c r="E651" s="235"/>
      <c r="F651" s="235"/>
      <c r="G651" s="235"/>
      <c r="H651" s="255" t="s">
        <v>125</v>
      </c>
      <c r="I651" s="256"/>
      <c r="J651" s="336">
        <v>41075</v>
      </c>
      <c r="K651" s="598">
        <v>0.44</v>
      </c>
      <c r="L651" s="599"/>
      <c r="M651" s="415">
        <f>J651*K651</f>
        <v>18073</v>
      </c>
    </row>
    <row r="652" spans="1:13">
      <c r="A652" s="234"/>
      <c r="B652" s="235"/>
      <c r="C652" s="235"/>
      <c r="D652" s="235"/>
      <c r="E652" s="235"/>
      <c r="F652" s="235"/>
      <c r="G652" s="235"/>
      <c r="H652" s="255"/>
      <c r="I652" s="256"/>
      <c r="J652" s="259"/>
      <c r="K652" s="598"/>
      <c r="L652" s="599"/>
      <c r="M652" s="415">
        <f>J652*K652</f>
        <v>0</v>
      </c>
    </row>
    <row r="653" spans="1:13">
      <c r="A653" s="234"/>
      <c r="B653" s="235"/>
      <c r="C653" s="235"/>
      <c r="D653" s="235"/>
      <c r="E653" s="235"/>
      <c r="F653" s="235"/>
      <c r="G653" s="235"/>
      <c r="H653" s="255"/>
      <c r="I653" s="256"/>
      <c r="J653" s="259"/>
      <c r="K653" s="596"/>
      <c r="L653" s="597"/>
      <c r="M653" s="415">
        <f>J653*K653</f>
        <v>0</v>
      </c>
    </row>
    <row r="654" spans="1:13" ht="13.8" thickBot="1">
      <c r="A654" s="606"/>
      <c r="B654" s="607"/>
      <c r="C654" s="607"/>
      <c r="D654" s="607"/>
      <c r="E654" s="607"/>
      <c r="F654" s="607"/>
      <c r="G654" s="607"/>
      <c r="H654" s="249"/>
      <c r="I654" s="250"/>
      <c r="J654" s="249"/>
      <c r="K654" s="655"/>
      <c r="L654" s="656"/>
      <c r="M654" s="415">
        <f>J654*K654</f>
        <v>0</v>
      </c>
    </row>
    <row r="655" spans="1:13" ht="13.8" thickBot="1">
      <c r="A655" s="603" t="s">
        <v>50</v>
      </c>
      <c r="B655" s="604"/>
      <c r="C655" s="604"/>
      <c r="D655" s="604"/>
      <c r="E655" s="604"/>
      <c r="F655" s="604"/>
      <c r="G655" s="604"/>
      <c r="H655" s="604"/>
      <c r="I655" s="604"/>
      <c r="J655" s="604"/>
      <c r="K655" s="604"/>
      <c r="L655" s="605"/>
      <c r="M655" s="245">
        <f>SUM(M651:M654)</f>
        <v>18073</v>
      </c>
    </row>
    <row r="656" spans="1:13" ht="13.8" thickBot="1">
      <c r="A656" s="221"/>
      <c r="M656" s="222"/>
    </row>
    <row r="657" spans="1:13" ht="13.8" thickBot="1">
      <c r="A657" s="637" t="s">
        <v>63</v>
      </c>
      <c r="B657" s="638"/>
      <c r="C657" s="638"/>
      <c r="D657" s="638"/>
      <c r="E657" s="638"/>
      <c r="F657" s="638"/>
      <c r="G657" s="638"/>
      <c r="H657" s="638"/>
      <c r="I657" s="638"/>
      <c r="J657" s="638"/>
      <c r="K657" s="638"/>
      <c r="L657" s="639"/>
      <c r="M657" s="260">
        <f>ROUND(M632+M639+M646+M655,0)</f>
        <v>44434</v>
      </c>
    </row>
    <row r="658" spans="1:13">
      <c r="A658" s="640" t="s">
        <v>64</v>
      </c>
      <c r="B658" s="641"/>
      <c r="C658" s="641"/>
      <c r="D658" s="641"/>
      <c r="E658" s="641"/>
      <c r="F658" s="641"/>
      <c r="G658" s="641"/>
      <c r="H658" s="641"/>
      <c r="I658" s="641"/>
      <c r="J658" s="641"/>
      <c r="K658" s="641"/>
      <c r="L658" s="641"/>
      <c r="M658" s="642"/>
    </row>
    <row r="659" spans="1:13">
      <c r="A659" s="643"/>
      <c r="B659" s="644"/>
      <c r="C659" s="644"/>
      <c r="D659" s="644"/>
      <c r="E659" s="644"/>
      <c r="F659" s="644"/>
      <c r="G659" s="644"/>
      <c r="H659" s="644"/>
      <c r="I659" s="644"/>
      <c r="J659" s="644"/>
      <c r="K659" s="644"/>
      <c r="L659" s="644"/>
      <c r="M659" s="645"/>
    </row>
    <row r="660" spans="1:13" ht="13.8" thickBot="1">
      <c r="A660" s="646"/>
      <c r="B660" s="647"/>
      <c r="C660" s="647"/>
      <c r="D660" s="647"/>
      <c r="E660" s="647"/>
      <c r="F660" s="647"/>
      <c r="G660" s="647"/>
      <c r="H660" s="647"/>
      <c r="I660" s="647"/>
      <c r="J660" s="647"/>
      <c r="K660" s="647"/>
      <c r="L660" s="647"/>
      <c r="M660" s="648"/>
    </row>
    <row r="661" spans="1:13">
      <c r="A661" s="649" t="s">
        <v>65</v>
      </c>
      <c r="B661" s="650"/>
      <c r="C661" s="650"/>
      <c r="D661" s="650"/>
      <c r="E661" s="650"/>
      <c r="F661" s="650"/>
      <c r="G661" s="650"/>
      <c r="H661" s="240"/>
      <c r="I661" s="253"/>
      <c r="J661" s="252" t="s">
        <v>66</v>
      </c>
      <c r="K661" s="651" t="s">
        <v>67</v>
      </c>
      <c r="L661" s="652"/>
      <c r="M661" s="254"/>
    </row>
    <row r="662" spans="1:13">
      <c r="A662" s="653" t="s">
        <v>20</v>
      </c>
      <c r="B662" s="654"/>
      <c r="C662" s="654"/>
      <c r="D662" s="654"/>
      <c r="E662" s="654"/>
      <c r="F662" s="654"/>
      <c r="G662" s="654"/>
      <c r="H662" s="261"/>
      <c r="I662" s="262"/>
      <c r="J662" s="263">
        <v>0.28000000000000003</v>
      </c>
      <c r="K662" s="705">
        <f>+M657</f>
        <v>44434</v>
      </c>
      <c r="L662" s="706"/>
      <c r="M662" s="411">
        <f>J662*K662</f>
        <v>12441.52</v>
      </c>
    </row>
    <row r="663" spans="1:13">
      <c r="A663" s="265" t="s">
        <v>68</v>
      </c>
      <c r="B663" s="243"/>
      <c r="C663" s="243"/>
      <c r="D663" s="243"/>
      <c r="E663" s="243"/>
      <c r="F663" s="243"/>
      <c r="G663" s="243"/>
      <c r="H663" s="261"/>
      <c r="I663" s="262"/>
      <c r="J663" s="263">
        <v>0.01</v>
      </c>
      <c r="K663" s="705">
        <f>+M657</f>
        <v>44434</v>
      </c>
      <c r="L663" s="706"/>
      <c r="M663" s="411">
        <f>J663*K663</f>
        <v>444.34000000000003</v>
      </c>
    </row>
    <row r="664" spans="1:13" ht="13.8" thickBot="1">
      <c r="A664" s="215" t="s">
        <v>69</v>
      </c>
      <c r="B664" s="216"/>
      <c r="C664" s="216"/>
      <c r="D664" s="216"/>
      <c r="E664" s="216"/>
      <c r="F664" s="216"/>
      <c r="G664" s="216"/>
      <c r="H664" s="266"/>
      <c r="I664" s="267"/>
      <c r="J664" s="263">
        <v>0.05</v>
      </c>
      <c r="K664" s="707">
        <f>+M657</f>
        <v>44434</v>
      </c>
      <c r="L664" s="708"/>
      <c r="M664" s="411">
        <f>J664*K664</f>
        <v>2221.7000000000003</v>
      </c>
    </row>
    <row r="665" spans="1:13" ht="13.8" thickBot="1">
      <c r="A665" s="603" t="s">
        <v>50</v>
      </c>
      <c r="B665" s="604"/>
      <c r="C665" s="604"/>
      <c r="D665" s="604"/>
      <c r="E665" s="604"/>
      <c r="F665" s="604"/>
      <c r="G665" s="604"/>
      <c r="H665" s="604"/>
      <c r="I665" s="604"/>
      <c r="J665" s="604"/>
      <c r="K665" s="604"/>
      <c r="L665" s="605"/>
      <c r="M665" s="412">
        <f>ROUND(SUM(M662:M664),0)</f>
        <v>15108</v>
      </c>
    </row>
    <row r="666" spans="1:13" ht="13.8" thickBot="1">
      <c r="A666" s="221"/>
      <c r="M666" s="222"/>
    </row>
    <row r="667" spans="1:13" ht="13.8" thickBot="1">
      <c r="A667" s="637" t="s">
        <v>70</v>
      </c>
      <c r="B667" s="638"/>
      <c r="C667" s="638"/>
      <c r="D667" s="638"/>
      <c r="E667" s="638"/>
      <c r="F667" s="638"/>
      <c r="G667" s="638"/>
      <c r="H667" s="638"/>
      <c r="I667" s="638"/>
      <c r="J667" s="638"/>
      <c r="K667" s="638"/>
      <c r="L667" s="639"/>
      <c r="M667" s="416">
        <f>M657+M665</f>
        <v>59542</v>
      </c>
    </row>
    <row r="668" spans="1:13">
      <c r="A668" s="218"/>
      <c r="B668" s="219"/>
      <c r="C668" s="219"/>
      <c r="D668" s="219"/>
      <c r="E668" s="219"/>
      <c r="F668" s="219"/>
      <c r="G668" s="219"/>
      <c r="H668" s="219"/>
      <c r="I668" s="219"/>
      <c r="J668" s="219"/>
      <c r="K668" s="219"/>
      <c r="L668" s="219"/>
      <c r="M668" s="220"/>
    </row>
    <row r="669" spans="1:13">
      <c r="A669" s="221"/>
      <c r="M669" s="222"/>
    </row>
    <row r="670" spans="1:13">
      <c r="A670" s="221"/>
      <c r="M670" s="222"/>
    </row>
    <row r="671" spans="1:13">
      <c r="A671" s="221"/>
      <c r="F671" s="270" t="s">
        <v>71</v>
      </c>
      <c r="G671" s="270"/>
      <c r="H671" s="270"/>
      <c r="I671" s="270"/>
      <c r="M671" s="222"/>
    </row>
    <row r="672" spans="1:13" ht="13.8">
      <c r="A672" s="271"/>
      <c r="B672" s="272"/>
      <c r="C672" s="272"/>
      <c r="D672" s="272"/>
      <c r="E672" s="272"/>
      <c r="F672" s="196" t="s">
        <v>305</v>
      </c>
      <c r="G672" s="196" t="s">
        <v>102</v>
      </c>
      <c r="I672" s="273"/>
      <c r="J672" s="272"/>
      <c r="K672" s="272"/>
      <c r="L672" s="272"/>
      <c r="M672" s="274"/>
    </row>
    <row r="673" spans="1:13" ht="13.8">
      <c r="A673" s="271"/>
      <c r="B673" s="272"/>
      <c r="C673" s="272"/>
      <c r="D673" s="272"/>
      <c r="E673" s="272"/>
      <c r="F673" s="196" t="s">
        <v>99</v>
      </c>
      <c r="I673" s="273"/>
      <c r="J673" s="272"/>
      <c r="K673" s="272"/>
      <c r="L673" s="272"/>
      <c r="M673" s="274"/>
    </row>
    <row r="674" spans="1:13">
      <c r="A674" s="207"/>
      <c r="B674" s="275"/>
      <c r="C674" s="275"/>
      <c r="D674" s="275"/>
      <c r="E674" s="275"/>
      <c r="I674" s="275"/>
      <c r="J674" s="275"/>
      <c r="K674" s="275"/>
      <c r="L674" s="275"/>
      <c r="M674" s="276"/>
    </row>
    <row r="675" spans="1:13">
      <c r="A675" s="221"/>
      <c r="F675" s="196" t="s">
        <v>73</v>
      </c>
      <c r="M675" s="222"/>
    </row>
    <row r="676" spans="1:13">
      <c r="A676" s="277" t="s">
        <v>74</v>
      </c>
      <c r="B676" s="230"/>
      <c r="C676" s="230"/>
      <c r="D676" s="230"/>
      <c r="E676" s="230"/>
      <c r="F676" s="230"/>
      <c r="G676" s="230"/>
      <c r="H676" s="230"/>
      <c r="I676" s="230"/>
      <c r="J676" s="230"/>
      <c r="K676" s="230"/>
      <c r="L676" s="230"/>
      <c r="M676" s="278"/>
    </row>
    <row r="677" spans="1:13">
      <c r="A677" s="619"/>
      <c r="B677" s="620"/>
      <c r="C677" s="620"/>
      <c r="D677" s="620"/>
      <c r="E677" s="620"/>
      <c r="F677" s="620"/>
      <c r="G677" s="620"/>
      <c r="H677" s="620"/>
      <c r="I677" s="620"/>
      <c r="J677" s="620"/>
      <c r="K677" s="620"/>
      <c r="L677" s="620"/>
      <c r="M677" s="621"/>
    </row>
    <row r="678" spans="1:13">
      <c r="A678" s="619"/>
      <c r="B678" s="620"/>
      <c r="C678" s="620"/>
      <c r="D678" s="620"/>
      <c r="E678" s="620"/>
      <c r="F678" s="620"/>
      <c r="G678" s="620"/>
      <c r="H678" s="620"/>
      <c r="I678" s="620"/>
      <c r="J678" s="620"/>
      <c r="K678" s="620"/>
      <c r="L678" s="620"/>
      <c r="M678" s="621"/>
    </row>
    <row r="679" spans="1:13">
      <c r="A679" s="207"/>
      <c r="B679" s="275"/>
      <c r="C679" s="275"/>
      <c r="D679" s="275"/>
      <c r="E679" s="275"/>
      <c r="F679" s="275"/>
      <c r="G679" s="275"/>
      <c r="H679" s="275"/>
      <c r="I679" s="275"/>
      <c r="J679" s="275"/>
      <c r="K679" s="275"/>
      <c r="L679" s="275"/>
      <c r="M679" s="276"/>
    </row>
    <row r="680" spans="1:13">
      <c r="A680" s="279" t="s">
        <v>75</v>
      </c>
      <c r="B680" s="275"/>
      <c r="C680" s="275"/>
      <c r="D680" s="275"/>
      <c r="E680" s="275"/>
      <c r="F680" s="275"/>
      <c r="G680" s="275"/>
      <c r="H680" s="275"/>
      <c r="I680" s="275"/>
      <c r="J680" s="275"/>
      <c r="K680" s="275"/>
      <c r="L680" s="275"/>
      <c r="M680" s="276"/>
    </row>
    <row r="681" spans="1:13">
      <c r="A681" s="622" t="s">
        <v>76</v>
      </c>
      <c r="B681" s="623"/>
      <c r="C681" s="623"/>
      <c r="D681" s="623"/>
      <c r="E681" s="623"/>
      <c r="F681" s="623"/>
      <c r="G681" s="623"/>
      <c r="H681" s="623"/>
      <c r="I681" s="623"/>
      <c r="J681" s="623"/>
      <c r="K681" s="623"/>
      <c r="L681" s="623"/>
      <c r="M681" s="624"/>
    </row>
    <row r="682" spans="1:13">
      <c r="A682" s="622"/>
      <c r="B682" s="623"/>
      <c r="C682" s="623"/>
      <c r="D682" s="623"/>
      <c r="E682" s="623"/>
      <c r="F682" s="623"/>
      <c r="G682" s="623"/>
      <c r="H682" s="623"/>
      <c r="I682" s="623"/>
      <c r="J682" s="623"/>
      <c r="K682" s="623"/>
      <c r="L682" s="623"/>
      <c r="M682" s="624"/>
    </row>
    <row r="683" spans="1:13">
      <c r="A683" s="622" t="s">
        <v>77</v>
      </c>
      <c r="B683" s="623"/>
      <c r="C683" s="623"/>
      <c r="D683" s="623"/>
      <c r="E683" s="623"/>
      <c r="F683" s="623"/>
      <c r="G683" s="623"/>
      <c r="H683" s="623"/>
      <c r="I683" s="623"/>
      <c r="J683" s="623"/>
      <c r="K683" s="623"/>
      <c r="L683" s="623"/>
      <c r="M683" s="624"/>
    </row>
    <row r="684" spans="1:13">
      <c r="A684" s="622"/>
      <c r="B684" s="623"/>
      <c r="C684" s="623"/>
      <c r="D684" s="623"/>
      <c r="E684" s="623"/>
      <c r="F684" s="623"/>
      <c r="G684" s="623"/>
      <c r="H684" s="623"/>
      <c r="I684" s="623"/>
      <c r="J684" s="623"/>
      <c r="K684" s="623"/>
      <c r="L684" s="623"/>
      <c r="M684" s="624"/>
    </row>
    <row r="685" spans="1:13">
      <c r="A685" s="207"/>
      <c r="B685" s="275"/>
      <c r="C685" s="275"/>
      <c r="D685" s="275"/>
      <c r="E685" s="275"/>
      <c r="F685" s="275"/>
      <c r="G685" s="275"/>
      <c r="H685" s="275"/>
      <c r="I685" s="275"/>
      <c r="J685" s="275"/>
      <c r="K685" s="275"/>
      <c r="L685" s="275"/>
      <c r="M685" s="276"/>
    </row>
    <row r="686" spans="1:13">
      <c r="A686" s="221"/>
      <c r="F686" s="270" t="s">
        <v>71</v>
      </c>
      <c r="M686" s="222"/>
    </row>
    <row r="687" spans="1:13">
      <c r="A687" s="221"/>
      <c r="F687" s="196" t="s">
        <v>72</v>
      </c>
      <c r="G687" s="243" t="s">
        <v>100</v>
      </c>
      <c r="H687" s="243"/>
      <c r="I687" s="243"/>
      <c r="M687" s="222"/>
    </row>
    <row r="688" spans="1:13">
      <c r="A688" s="221"/>
      <c r="F688" s="196" t="s">
        <v>101</v>
      </c>
      <c r="G688" s="280"/>
      <c r="H688" s="280"/>
      <c r="I688" s="280"/>
      <c r="M688" s="222"/>
    </row>
    <row r="689" spans="1:13">
      <c r="A689" s="281"/>
      <c r="B689" s="275"/>
      <c r="C689" s="275"/>
      <c r="D689" s="275"/>
      <c r="E689" s="275"/>
      <c r="J689" s="275"/>
      <c r="K689" s="275"/>
      <c r="L689" s="275"/>
      <c r="M689" s="276"/>
    </row>
    <row r="690" spans="1:13">
      <c r="A690" s="282"/>
      <c r="B690" s="283"/>
      <c r="C690" s="283"/>
      <c r="I690" s="625"/>
      <c r="J690" s="625"/>
      <c r="K690" s="625"/>
      <c r="L690" s="625"/>
      <c r="M690" s="626"/>
    </row>
    <row r="691" spans="1:13" ht="13.8" thickBot="1">
      <c r="A691" s="629"/>
      <c r="B691" s="630"/>
      <c r="C691" s="630"/>
      <c r="D691" s="250"/>
      <c r="E691" s="250"/>
      <c r="F691" s="250"/>
      <c r="G691" s="250"/>
      <c r="H691" s="250"/>
      <c r="I691" s="627"/>
      <c r="J691" s="627"/>
      <c r="K691" s="627"/>
      <c r="L691" s="627"/>
      <c r="M691" s="628"/>
    </row>
    <row r="692" spans="1:13" ht="39" customHeight="1">
      <c r="A692" s="775" t="s">
        <v>308</v>
      </c>
      <c r="B692" s="776"/>
      <c r="C692" s="776"/>
      <c r="D692" s="776"/>
      <c r="E692" s="219"/>
      <c r="F692" s="219"/>
      <c r="G692" s="219"/>
      <c r="H692" s="219"/>
      <c r="I692" s="219"/>
      <c r="J692" s="219"/>
      <c r="K692" s="219"/>
      <c r="L692" s="219"/>
      <c r="M692" s="220"/>
    </row>
    <row r="693" spans="1:13" ht="18" customHeight="1">
      <c r="A693" s="366" t="s">
        <v>0</v>
      </c>
      <c r="B693" s="367" t="s">
        <v>1</v>
      </c>
      <c r="C693" s="1" t="s">
        <v>2</v>
      </c>
      <c r="D693" s="367">
        <v>2</v>
      </c>
      <c r="M693" s="222"/>
    </row>
    <row r="695" spans="1:13" ht="15">
      <c r="A695" s="657" t="s">
        <v>28</v>
      </c>
      <c r="B695" s="657"/>
      <c r="C695" s="657"/>
      <c r="D695" s="657"/>
      <c r="E695" s="657"/>
      <c r="F695" s="657"/>
      <c r="G695" s="657"/>
      <c r="H695" s="657"/>
      <c r="I695" s="657"/>
      <c r="J695" s="657"/>
      <c r="K695" s="657"/>
      <c r="L695" s="657"/>
      <c r="M695" s="657"/>
    </row>
    <row r="696" spans="1:13" ht="13.8" thickBot="1"/>
    <row r="697" spans="1:13">
      <c r="A697" s="658"/>
      <c r="B697" s="660"/>
      <c r="C697" s="661"/>
      <c r="D697" s="661"/>
      <c r="E697" s="661"/>
      <c r="F697" s="661"/>
      <c r="G697" s="661"/>
      <c r="H697" s="661"/>
      <c r="I697" s="662"/>
      <c r="J697" s="663"/>
      <c r="K697" s="664"/>
      <c r="L697" s="664"/>
      <c r="M697" s="665"/>
    </row>
    <row r="698" spans="1:13">
      <c r="A698" s="659"/>
      <c r="B698" s="669" t="s">
        <v>89</v>
      </c>
      <c r="C698" s="670"/>
      <c r="D698" s="670"/>
      <c r="E698" s="670"/>
      <c r="F698" s="670"/>
      <c r="G698" s="670"/>
      <c r="H698" s="670"/>
      <c r="I698" s="671"/>
      <c r="J698" s="666"/>
      <c r="K698" s="667"/>
      <c r="L698" s="667"/>
      <c r="M698" s="668"/>
    </row>
    <row r="699" spans="1:13">
      <c r="A699" s="659"/>
      <c r="B699" s="672"/>
      <c r="C699" s="673"/>
      <c r="D699" s="673"/>
      <c r="E699" s="673"/>
      <c r="F699" s="673"/>
      <c r="G699" s="673"/>
      <c r="H699" s="673"/>
      <c r="I699" s="674"/>
      <c r="J699" s="675" t="s">
        <v>29</v>
      </c>
      <c r="K699" s="677"/>
      <c r="L699" s="678"/>
      <c r="M699" s="679"/>
    </row>
    <row r="700" spans="1:13">
      <c r="A700" s="659"/>
      <c r="B700" s="669" t="s">
        <v>30</v>
      </c>
      <c r="C700" s="670"/>
      <c r="D700" s="670"/>
      <c r="E700" s="670"/>
      <c r="F700" s="670"/>
      <c r="G700" s="670"/>
      <c r="H700" s="670"/>
      <c r="I700" s="671"/>
      <c r="J700" s="676"/>
      <c r="K700" s="680"/>
      <c r="L700" s="681"/>
      <c r="M700" s="682"/>
    </row>
    <row r="701" spans="1:13">
      <c r="A701" s="659"/>
      <c r="B701" s="683"/>
      <c r="C701" s="684"/>
      <c r="D701" s="684"/>
      <c r="E701" s="684"/>
      <c r="F701" s="684"/>
      <c r="G701" s="684"/>
      <c r="H701" s="684"/>
      <c r="I701" s="685"/>
      <c r="J701" s="675" t="s">
        <v>31</v>
      </c>
      <c r="K701" s="675">
        <v>1</v>
      </c>
      <c r="L701" s="675" t="s">
        <v>32</v>
      </c>
      <c r="M701" s="687">
        <v>1</v>
      </c>
    </row>
    <row r="702" spans="1:13">
      <c r="A702" s="659"/>
      <c r="B702" s="683"/>
      <c r="C702" s="684"/>
      <c r="D702" s="684"/>
      <c r="E702" s="684"/>
      <c r="F702" s="684"/>
      <c r="G702" s="684"/>
      <c r="H702" s="684"/>
      <c r="I702" s="685"/>
      <c r="J702" s="686"/>
      <c r="K702" s="686"/>
      <c r="L702" s="686"/>
      <c r="M702" s="688"/>
    </row>
    <row r="703" spans="1:13">
      <c r="A703" s="659"/>
      <c r="B703" s="669" t="s">
        <v>33</v>
      </c>
      <c r="C703" s="670"/>
      <c r="D703" s="670"/>
      <c r="E703" s="670"/>
      <c r="F703" s="670"/>
      <c r="G703" s="670"/>
      <c r="H703" s="670"/>
      <c r="I703" s="671"/>
      <c r="J703" s="686"/>
      <c r="K703" s="686"/>
      <c r="L703" s="686"/>
      <c r="M703" s="688"/>
    </row>
    <row r="704" spans="1:13" ht="13.8" thickBot="1">
      <c r="A704" s="198"/>
      <c r="B704" s="199"/>
      <c r="C704" s="199"/>
      <c r="D704" s="199"/>
      <c r="E704" s="199"/>
      <c r="F704" s="199"/>
      <c r="G704" s="199"/>
      <c r="H704" s="199"/>
      <c r="I704" s="199"/>
      <c r="J704" s="199"/>
      <c r="K704" s="200"/>
      <c r="L704" s="200"/>
      <c r="M704" s="201"/>
    </row>
    <row r="705" spans="1:13">
      <c r="A705" s="202"/>
      <c r="B705" s="203"/>
      <c r="C705" s="203"/>
      <c r="D705" s="203"/>
      <c r="E705" s="203"/>
      <c r="F705" s="203"/>
      <c r="G705" s="203"/>
      <c r="H705" s="203"/>
      <c r="I705" s="203"/>
      <c r="J705" s="204" t="s">
        <v>34</v>
      </c>
      <c r="K705" s="205" t="s">
        <v>35</v>
      </c>
      <c r="L705" s="205" t="s">
        <v>36</v>
      </c>
      <c r="M705" s="206" t="s">
        <v>37</v>
      </c>
    </row>
    <row r="706" spans="1:13">
      <c r="A706" s="207"/>
      <c r="B706" s="197"/>
      <c r="C706" s="197"/>
      <c r="D706" s="197"/>
      <c r="E706" s="197"/>
      <c r="F706" s="197"/>
      <c r="G706" s="197"/>
      <c r="H706" s="197"/>
      <c r="I706" s="197"/>
      <c r="J706" s="208"/>
      <c r="K706" s="209"/>
      <c r="L706" s="209">
        <v>8</v>
      </c>
      <c r="M706" s="210">
        <v>2026</v>
      </c>
    </row>
    <row r="707" spans="1:13">
      <c r="A707" s="703" t="s">
        <v>38</v>
      </c>
      <c r="B707" s="704"/>
      <c r="C707" s="704"/>
      <c r="D707" s="704"/>
      <c r="E707" s="197"/>
      <c r="F707" s="197"/>
      <c r="G707" s="197" t="s">
        <v>39</v>
      </c>
      <c r="I707" s="197"/>
      <c r="J707" s="208"/>
      <c r="M707" s="211"/>
    </row>
    <row r="708" spans="1:13" ht="13.8">
      <c r="A708" s="212"/>
      <c r="B708" s="213"/>
      <c r="C708" s="213"/>
      <c r="D708" s="213"/>
      <c r="E708" s="213"/>
      <c r="F708" s="213"/>
      <c r="G708" s="213"/>
      <c r="H708" s="213"/>
      <c r="I708" s="213"/>
      <c r="J708" s="213"/>
      <c r="K708" s="213"/>
      <c r="L708" s="213"/>
      <c r="M708" s="214"/>
    </row>
    <row r="709" spans="1:13" ht="13.8" thickBot="1">
      <c r="A709" s="215"/>
      <c r="B709" s="216"/>
      <c r="C709" s="216"/>
      <c r="D709" s="216"/>
      <c r="E709" s="216"/>
      <c r="F709" s="216"/>
      <c r="G709" s="216"/>
      <c r="H709" s="216"/>
      <c r="I709" s="216"/>
      <c r="J709" s="216"/>
      <c r="K709" s="216"/>
      <c r="L709" s="216"/>
      <c r="M709" s="217"/>
    </row>
    <row r="710" spans="1:13" ht="13.8" thickBot="1">
      <c r="A710" s="218"/>
      <c r="B710" s="219"/>
      <c r="C710" s="219"/>
      <c r="D710" s="219"/>
      <c r="E710" s="219"/>
      <c r="F710" s="219"/>
      <c r="I710" s="219"/>
      <c r="J710" s="219"/>
      <c r="K710" s="219"/>
      <c r="L710" s="219"/>
      <c r="M710" s="220"/>
    </row>
    <row r="711" spans="1:13">
      <c r="A711" s="728" t="s">
        <v>40</v>
      </c>
      <c r="B711" s="729"/>
      <c r="C711" s="729"/>
      <c r="D711" s="729"/>
      <c r="E711" s="729"/>
      <c r="F711" s="729"/>
      <c r="G711" s="729"/>
      <c r="H711" s="729"/>
      <c r="I711" s="729"/>
      <c r="J711" s="729"/>
      <c r="K711" s="729"/>
      <c r="L711" s="729"/>
      <c r="M711" s="730"/>
    </row>
    <row r="712" spans="1:13" ht="13.8" thickBot="1">
      <c r="A712" s="221"/>
      <c r="M712" s="222"/>
    </row>
    <row r="713" spans="1:13">
      <c r="A713" s="223" t="s">
        <v>41</v>
      </c>
      <c r="B713" s="734" t="s">
        <v>42</v>
      </c>
      <c r="C713" s="735"/>
      <c r="D713" s="735"/>
      <c r="E713" s="735"/>
      <c r="F713" s="735"/>
      <c r="G713" s="735"/>
      <c r="H713" s="735"/>
      <c r="I713" s="735"/>
      <c r="J713" s="736"/>
      <c r="K713" s="726" t="s">
        <v>43</v>
      </c>
      <c r="L713" s="727"/>
      <c r="M713" s="223" t="s">
        <v>12</v>
      </c>
    </row>
    <row r="714" spans="1:13" ht="13.8" thickBot="1">
      <c r="A714" s="224">
        <v>4.5</v>
      </c>
      <c r="B714" s="711" t="str">
        <f>+'PRESUPUESTO OFICIAL'!E23</f>
        <v>Pieza de remate A-105 para rampa (0,8*0,4*0,275)</v>
      </c>
      <c r="C714" s="718"/>
      <c r="D714" s="718"/>
      <c r="E714" s="718"/>
      <c r="F714" s="718"/>
      <c r="G714" s="718"/>
      <c r="H714" s="718"/>
      <c r="I714" s="718"/>
      <c r="J714" s="712"/>
      <c r="K714" s="711" t="str">
        <f>+'PRESUPUESTO OFICIAL'!F23</f>
        <v>UND</v>
      </c>
      <c r="L714" s="712"/>
      <c r="M714" s="225"/>
    </row>
    <row r="715" spans="1:13">
      <c r="A715" s="640" t="s">
        <v>44</v>
      </c>
      <c r="B715" s="641"/>
      <c r="C715" s="641"/>
      <c r="D715" s="641"/>
      <c r="E715" s="641"/>
      <c r="F715" s="641"/>
      <c r="G715" s="641"/>
      <c r="H715" s="641"/>
      <c r="I715" s="641"/>
      <c r="J715" s="641"/>
      <c r="K715" s="641"/>
      <c r="L715" s="641"/>
      <c r="M715" s="642"/>
    </row>
    <row r="716" spans="1:13">
      <c r="A716" s="643"/>
      <c r="B716" s="644"/>
      <c r="C716" s="644"/>
      <c r="D716" s="644"/>
      <c r="E716" s="644"/>
      <c r="F716" s="644"/>
      <c r="G716" s="644"/>
      <c r="H716" s="644"/>
      <c r="I716" s="644"/>
      <c r="J716" s="644"/>
      <c r="K716" s="644"/>
      <c r="L716" s="644"/>
      <c r="M716" s="645"/>
    </row>
    <row r="717" spans="1:13" ht="13.8" thickBot="1">
      <c r="A717" s="646"/>
      <c r="B717" s="647"/>
      <c r="C717" s="647"/>
      <c r="D717" s="647"/>
      <c r="E717" s="647"/>
      <c r="F717" s="647"/>
      <c r="G717" s="647"/>
      <c r="H717" s="647"/>
      <c r="I717" s="647"/>
      <c r="J717" s="647"/>
      <c r="K717" s="647"/>
      <c r="L717" s="647"/>
      <c r="M717" s="648"/>
    </row>
    <row r="718" spans="1:13">
      <c r="A718" s="649" t="s">
        <v>42</v>
      </c>
      <c r="B718" s="713"/>
      <c r="C718" s="713"/>
      <c r="D718" s="713"/>
      <c r="E718" s="714"/>
      <c r="F718" s="697" t="s">
        <v>45</v>
      </c>
      <c r="G718" s="713"/>
      <c r="H718" s="715" t="s">
        <v>46</v>
      </c>
      <c r="I718" s="716"/>
      <c r="J718" s="227" t="s">
        <v>47</v>
      </c>
      <c r="K718" s="697" t="s">
        <v>48</v>
      </c>
      <c r="L718" s="698"/>
      <c r="M718" s="228" t="s">
        <v>49</v>
      </c>
    </row>
    <row r="719" spans="1:13">
      <c r="A719" s="653" t="s">
        <v>177</v>
      </c>
      <c r="B719" s="654"/>
      <c r="C719" s="654"/>
      <c r="D719" s="654"/>
      <c r="E719" s="699"/>
      <c r="F719" s="731"/>
      <c r="G719" s="699"/>
      <c r="H719" s="731"/>
      <c r="I719" s="699"/>
      <c r="J719" s="232">
        <v>4108</v>
      </c>
      <c r="K719" s="719">
        <v>0.61539999999999995</v>
      </c>
      <c r="L719" s="702"/>
      <c r="M719" s="233">
        <f>J719*K719</f>
        <v>2528.0631999999996</v>
      </c>
    </row>
    <row r="720" spans="1:13">
      <c r="A720" s="265"/>
      <c r="B720" s="243"/>
      <c r="C720" s="243"/>
      <c r="D720" s="243"/>
      <c r="E720" s="237"/>
      <c r="F720" s="236"/>
      <c r="G720" s="237"/>
      <c r="H720" s="236"/>
      <c r="I720" s="237"/>
      <c r="J720" s="285"/>
      <c r="K720" s="719"/>
      <c r="L720" s="702"/>
      <c r="M720" s="233">
        <f>J720*K720</f>
        <v>0</v>
      </c>
    </row>
    <row r="721" spans="1:13" ht="13.8" thickBot="1">
      <c r="A721" s="606"/>
      <c r="B721" s="607"/>
      <c r="C721" s="607"/>
      <c r="D721" s="607"/>
      <c r="E721" s="631"/>
      <c r="F721" s="632"/>
      <c r="G721" s="631"/>
      <c r="H721" s="632"/>
      <c r="I721" s="631"/>
      <c r="J721" s="286"/>
      <c r="K721" s="633"/>
      <c r="L721" s="634"/>
      <c r="M721" s="233">
        <f>J721*K721</f>
        <v>0</v>
      </c>
    </row>
    <row r="722" spans="1:13" ht="13.8" thickBot="1">
      <c r="A722" s="603" t="s">
        <v>50</v>
      </c>
      <c r="B722" s="604"/>
      <c r="C722" s="604"/>
      <c r="D722" s="604"/>
      <c r="E722" s="604"/>
      <c r="F722" s="604"/>
      <c r="G722" s="604"/>
      <c r="H722" s="604"/>
      <c r="I722" s="604"/>
      <c r="J722" s="604"/>
      <c r="K722" s="604"/>
      <c r="L722" s="605"/>
      <c r="M722" s="239">
        <f>SUM(M719:M721)</f>
        <v>2528.0631999999996</v>
      </c>
    </row>
    <row r="723" spans="1:13">
      <c r="A723" s="640" t="s">
        <v>51</v>
      </c>
      <c r="B723" s="641"/>
      <c r="C723" s="641"/>
      <c r="D723" s="641"/>
      <c r="E723" s="641"/>
      <c r="F723" s="641"/>
      <c r="G723" s="641"/>
      <c r="H723" s="641"/>
      <c r="I723" s="641"/>
      <c r="J723" s="641"/>
      <c r="K723" s="641"/>
      <c r="L723" s="641"/>
      <c r="M723" s="642"/>
    </row>
    <row r="724" spans="1:13">
      <c r="A724" s="643"/>
      <c r="B724" s="644"/>
      <c r="C724" s="644"/>
      <c r="D724" s="644"/>
      <c r="E724" s="644"/>
      <c r="F724" s="644"/>
      <c r="G724" s="644"/>
      <c r="H724" s="644"/>
      <c r="I724" s="644"/>
      <c r="J724" s="644"/>
      <c r="K724" s="644"/>
      <c r="L724" s="644"/>
      <c r="M724" s="645"/>
    </row>
    <row r="725" spans="1:13" ht="13.8" thickBot="1">
      <c r="A725" s="646"/>
      <c r="B725" s="647"/>
      <c r="C725" s="647"/>
      <c r="D725" s="647"/>
      <c r="E725" s="647"/>
      <c r="F725" s="647"/>
      <c r="G725" s="647"/>
      <c r="H725" s="647"/>
      <c r="I725" s="647"/>
      <c r="J725" s="647"/>
      <c r="K725" s="647"/>
      <c r="L725" s="647"/>
      <c r="M725" s="648"/>
    </row>
    <row r="726" spans="1:13">
      <c r="A726" s="649" t="s">
        <v>42</v>
      </c>
      <c r="B726" s="650"/>
      <c r="C726" s="650"/>
      <c r="D726" s="650"/>
      <c r="E726" s="650"/>
      <c r="F726" s="650"/>
      <c r="G726" s="650"/>
      <c r="H726" s="698"/>
      <c r="I726" s="226" t="s">
        <v>43</v>
      </c>
      <c r="J726" s="227" t="s">
        <v>12</v>
      </c>
      <c r="K726" s="697" t="s">
        <v>52</v>
      </c>
      <c r="L726" s="698"/>
      <c r="M726" s="228" t="s">
        <v>49</v>
      </c>
    </row>
    <row r="727" spans="1:13">
      <c r="A727" s="653" t="s">
        <v>202</v>
      </c>
      <c r="B727" s="654"/>
      <c r="C727" s="654"/>
      <c r="D727" s="654"/>
      <c r="E727" s="654"/>
      <c r="F727" s="654"/>
      <c r="G727" s="654"/>
      <c r="H727" s="699"/>
      <c r="I727" s="324" t="s">
        <v>176</v>
      </c>
      <c r="J727" s="287">
        <v>0.02</v>
      </c>
      <c r="K727" s="705">
        <v>396811.27</v>
      </c>
      <c r="L727" s="706"/>
      <c r="M727" s="411">
        <f>J727*K727</f>
        <v>7936.2254000000003</v>
      </c>
    </row>
    <row r="728" spans="1:13" ht="13.8" thickBot="1">
      <c r="A728" s="606" t="s">
        <v>203</v>
      </c>
      <c r="B728" s="607"/>
      <c r="C728" s="607"/>
      <c r="D728" s="607"/>
      <c r="E728" s="607"/>
      <c r="F728" s="607"/>
      <c r="G728" s="607"/>
      <c r="H728" s="631"/>
      <c r="I728" s="325" t="s">
        <v>195</v>
      </c>
      <c r="J728" s="287">
        <v>1</v>
      </c>
      <c r="K728" s="707">
        <v>28674</v>
      </c>
      <c r="L728" s="708"/>
      <c r="M728" s="411">
        <f>J728*K728</f>
        <v>28674</v>
      </c>
    </row>
    <row r="729" spans="1:13" ht="13.8" thickBot="1">
      <c r="A729" s="603" t="s">
        <v>50</v>
      </c>
      <c r="B729" s="604"/>
      <c r="C729" s="604"/>
      <c r="D729" s="604"/>
      <c r="E729" s="604"/>
      <c r="F729" s="604"/>
      <c r="G729" s="604"/>
      <c r="H729" s="604"/>
      <c r="I729" s="604"/>
      <c r="J729" s="604"/>
      <c r="K729" s="604"/>
      <c r="L729" s="605"/>
      <c r="M729" s="412">
        <f>SUM(M727:M728)</f>
        <v>36610.225400000003</v>
      </c>
    </row>
    <row r="730" spans="1:13">
      <c r="A730" s="640" t="s">
        <v>53</v>
      </c>
      <c r="B730" s="641"/>
      <c r="C730" s="641"/>
      <c r="D730" s="641"/>
      <c r="E730" s="641"/>
      <c r="F730" s="641"/>
      <c r="G730" s="641"/>
      <c r="H730" s="641"/>
      <c r="I730" s="641"/>
      <c r="J730" s="641"/>
      <c r="K730" s="641"/>
      <c r="L730" s="641"/>
      <c r="M730" s="642"/>
    </row>
    <row r="731" spans="1:13">
      <c r="A731" s="643"/>
      <c r="B731" s="644"/>
      <c r="C731" s="644"/>
      <c r="D731" s="644"/>
      <c r="E731" s="644"/>
      <c r="F731" s="644"/>
      <c r="G731" s="644"/>
      <c r="H731" s="644"/>
      <c r="I731" s="644"/>
      <c r="J731" s="644"/>
      <c r="K731" s="644"/>
      <c r="L731" s="644"/>
      <c r="M731" s="645"/>
    </row>
    <row r="732" spans="1:13" ht="13.8" thickBot="1">
      <c r="A732" s="646"/>
      <c r="B732" s="647"/>
      <c r="C732" s="647"/>
      <c r="D732" s="647"/>
      <c r="E732" s="647"/>
      <c r="F732" s="647"/>
      <c r="G732" s="647"/>
      <c r="H732" s="647"/>
      <c r="I732" s="647"/>
      <c r="J732" s="647"/>
      <c r="K732" s="647"/>
      <c r="L732" s="647"/>
      <c r="M732" s="648"/>
    </row>
    <row r="733" spans="1:13">
      <c r="A733" s="649" t="s">
        <v>54</v>
      </c>
      <c r="B733" s="650"/>
      <c r="C733" s="650"/>
      <c r="D733" s="650"/>
      <c r="E733" s="650"/>
      <c r="F733" s="650"/>
      <c r="G733" s="650"/>
      <c r="H733" s="227" t="s">
        <v>55</v>
      </c>
      <c r="I733" s="240" t="s">
        <v>56</v>
      </c>
      <c r="J733" s="246" t="s">
        <v>304</v>
      </c>
      <c r="K733" s="697" t="s">
        <v>57</v>
      </c>
      <c r="L733" s="698"/>
      <c r="M733" s="228" t="s">
        <v>49</v>
      </c>
    </row>
    <row r="734" spans="1:13">
      <c r="A734" s="653" t="s">
        <v>201</v>
      </c>
      <c r="B734" s="654"/>
      <c r="C734" s="654"/>
      <c r="D734" s="654"/>
      <c r="E734" s="654"/>
      <c r="F734" s="654"/>
      <c r="G734" s="654"/>
      <c r="H734" s="247" t="s">
        <v>138</v>
      </c>
      <c r="I734" s="332">
        <v>0.115</v>
      </c>
      <c r="J734" s="247"/>
      <c r="K734" s="766">
        <f>+'TRANSPORTE DE MATERIALES'!M232</f>
        <v>27906</v>
      </c>
      <c r="L734" s="767"/>
      <c r="M734" s="411">
        <f>I734*K734</f>
        <v>3209.19</v>
      </c>
    </row>
    <row r="735" spans="1:13" ht="13.8" thickBot="1">
      <c r="A735" s="606"/>
      <c r="B735" s="607"/>
      <c r="C735" s="607"/>
      <c r="D735" s="607"/>
      <c r="E735" s="607"/>
      <c r="F735" s="607"/>
      <c r="G735" s="607"/>
      <c r="H735" s="249"/>
      <c r="I735" s="250"/>
      <c r="J735" s="249"/>
      <c r="K735" s="695"/>
      <c r="L735" s="696"/>
      <c r="M735" s="411">
        <f>I735*K735</f>
        <v>0</v>
      </c>
    </row>
    <row r="736" spans="1:13" ht="13.8" thickBot="1">
      <c r="A736" s="603" t="s">
        <v>50</v>
      </c>
      <c r="B736" s="604"/>
      <c r="C736" s="604"/>
      <c r="D736" s="604"/>
      <c r="E736" s="604"/>
      <c r="F736" s="604"/>
      <c r="G736" s="604"/>
      <c r="H736" s="604"/>
      <c r="I736" s="604"/>
      <c r="J736" s="604"/>
      <c r="K736" s="604"/>
      <c r="L736" s="605"/>
      <c r="M736" s="239">
        <f>SUM(M734:M735)</f>
        <v>3209.19</v>
      </c>
    </row>
    <row r="737" spans="1:13">
      <c r="A737" s="640" t="s">
        <v>58</v>
      </c>
      <c r="B737" s="641"/>
      <c r="C737" s="641"/>
      <c r="D737" s="641"/>
      <c r="E737" s="641"/>
      <c r="F737" s="641"/>
      <c r="G737" s="641"/>
      <c r="H737" s="641"/>
      <c r="I737" s="641"/>
      <c r="J737" s="641"/>
      <c r="K737" s="641"/>
      <c r="L737" s="641"/>
      <c r="M737" s="642"/>
    </row>
    <row r="738" spans="1:13">
      <c r="A738" s="643"/>
      <c r="B738" s="644"/>
      <c r="C738" s="644"/>
      <c r="D738" s="644"/>
      <c r="E738" s="644"/>
      <c r="F738" s="644"/>
      <c r="G738" s="644"/>
      <c r="H738" s="644"/>
      <c r="I738" s="644"/>
      <c r="J738" s="644"/>
      <c r="K738" s="644"/>
      <c r="L738" s="644"/>
      <c r="M738" s="645"/>
    </row>
    <row r="739" spans="1:13" ht="13.8" thickBot="1">
      <c r="A739" s="646"/>
      <c r="B739" s="647"/>
      <c r="C739" s="647"/>
      <c r="D739" s="647"/>
      <c r="E739" s="647"/>
      <c r="F739" s="647"/>
      <c r="G739" s="647"/>
      <c r="H739" s="647"/>
      <c r="I739" s="647"/>
      <c r="J739" s="647"/>
      <c r="K739" s="647"/>
      <c r="L739" s="647"/>
      <c r="M739" s="648"/>
    </row>
    <row r="740" spans="1:13">
      <c r="A740" s="649" t="s">
        <v>59</v>
      </c>
      <c r="B740" s="650"/>
      <c r="C740" s="650"/>
      <c r="D740" s="650"/>
      <c r="E740" s="650"/>
      <c r="F740" s="650"/>
      <c r="G740" s="650"/>
      <c r="H740" s="227" t="s">
        <v>60</v>
      </c>
      <c r="I740" s="251" t="s">
        <v>61</v>
      </c>
      <c r="J740" s="252" t="s">
        <v>62</v>
      </c>
      <c r="K740" s="651" t="s">
        <v>48</v>
      </c>
      <c r="L740" s="652"/>
      <c r="M740" s="254" t="s">
        <v>49</v>
      </c>
    </row>
    <row r="741" spans="1:13" ht="46.5" customHeight="1">
      <c r="A741" s="318" t="s">
        <v>106</v>
      </c>
      <c r="B741" s="235"/>
      <c r="C741" s="235"/>
      <c r="D741" s="235"/>
      <c r="E741" s="235"/>
      <c r="F741" s="235"/>
      <c r="G741" s="235"/>
      <c r="H741" s="255" t="s">
        <v>125</v>
      </c>
      <c r="I741" s="256"/>
      <c r="J741" s="336">
        <v>41075</v>
      </c>
      <c r="K741" s="598">
        <v>0.61539999999999995</v>
      </c>
      <c r="L741" s="599"/>
      <c r="M741" s="415">
        <f>J741*K741</f>
        <v>25277.554999999997</v>
      </c>
    </row>
    <row r="742" spans="1:13">
      <c r="A742" s="234"/>
      <c r="B742" s="235"/>
      <c r="C742" s="235"/>
      <c r="D742" s="235"/>
      <c r="E742" s="235"/>
      <c r="F742" s="235"/>
      <c r="G742" s="235"/>
      <c r="H742" s="255"/>
      <c r="I742" s="256"/>
      <c r="J742" s="259"/>
      <c r="K742" s="598"/>
      <c r="L742" s="599"/>
      <c r="M742" s="415">
        <f>J742*K742</f>
        <v>0</v>
      </c>
    </row>
    <row r="743" spans="1:13">
      <c r="A743" s="234"/>
      <c r="B743" s="235"/>
      <c r="C743" s="235"/>
      <c r="D743" s="235"/>
      <c r="E743" s="235"/>
      <c r="F743" s="235"/>
      <c r="G743" s="235"/>
      <c r="H743" s="255"/>
      <c r="I743" s="256"/>
      <c r="J743" s="259"/>
      <c r="K743" s="596"/>
      <c r="L743" s="597"/>
      <c r="M743" s="415">
        <f>J743*K743</f>
        <v>0</v>
      </c>
    </row>
    <row r="744" spans="1:13" ht="13.8" thickBot="1">
      <c r="A744" s="606"/>
      <c r="B744" s="607"/>
      <c r="C744" s="607"/>
      <c r="D744" s="607"/>
      <c r="E744" s="607"/>
      <c r="F744" s="607"/>
      <c r="G744" s="607"/>
      <c r="H744" s="249"/>
      <c r="I744" s="250"/>
      <c r="J744" s="249"/>
      <c r="K744" s="655"/>
      <c r="L744" s="656"/>
      <c r="M744" s="415">
        <f>J744*K744</f>
        <v>0</v>
      </c>
    </row>
    <row r="745" spans="1:13" ht="13.8" thickBot="1">
      <c r="A745" s="603" t="s">
        <v>50</v>
      </c>
      <c r="B745" s="604"/>
      <c r="C745" s="604"/>
      <c r="D745" s="604"/>
      <c r="E745" s="604"/>
      <c r="F745" s="604"/>
      <c r="G745" s="604"/>
      <c r="H745" s="604"/>
      <c r="I745" s="604"/>
      <c r="J745" s="604"/>
      <c r="K745" s="604"/>
      <c r="L745" s="605"/>
      <c r="M745" s="412">
        <f>SUM(M741:M744)</f>
        <v>25277.554999999997</v>
      </c>
    </row>
    <row r="746" spans="1:13" ht="13.8" thickBot="1">
      <c r="A746" s="221"/>
      <c r="M746" s="222"/>
    </row>
    <row r="747" spans="1:13" ht="13.8" thickBot="1">
      <c r="A747" s="637" t="s">
        <v>63</v>
      </c>
      <c r="B747" s="638"/>
      <c r="C747" s="638"/>
      <c r="D747" s="638"/>
      <c r="E747" s="638"/>
      <c r="F747" s="638"/>
      <c r="G747" s="638"/>
      <c r="H747" s="638"/>
      <c r="I747" s="638"/>
      <c r="J747" s="638"/>
      <c r="K747" s="638"/>
      <c r="L747" s="639"/>
      <c r="M747" s="260">
        <f>ROUND(M722+M729+M736+M745,0)</f>
        <v>67625</v>
      </c>
    </row>
    <row r="748" spans="1:13">
      <c r="A748" s="640" t="s">
        <v>64</v>
      </c>
      <c r="B748" s="641"/>
      <c r="C748" s="641"/>
      <c r="D748" s="641"/>
      <c r="E748" s="641"/>
      <c r="F748" s="641"/>
      <c r="G748" s="641"/>
      <c r="H748" s="641"/>
      <c r="I748" s="641"/>
      <c r="J748" s="641"/>
      <c r="K748" s="641"/>
      <c r="L748" s="641"/>
      <c r="M748" s="642"/>
    </row>
    <row r="749" spans="1:13">
      <c r="A749" s="643"/>
      <c r="B749" s="644"/>
      <c r="C749" s="644"/>
      <c r="D749" s="644"/>
      <c r="E749" s="644"/>
      <c r="F749" s="644"/>
      <c r="G749" s="644"/>
      <c r="H749" s="644"/>
      <c r="I749" s="644"/>
      <c r="J749" s="644"/>
      <c r="K749" s="644"/>
      <c r="L749" s="644"/>
      <c r="M749" s="645"/>
    </row>
    <row r="750" spans="1:13" ht="13.8" thickBot="1">
      <c r="A750" s="646"/>
      <c r="B750" s="647"/>
      <c r="C750" s="647"/>
      <c r="D750" s="647"/>
      <c r="E750" s="647"/>
      <c r="F750" s="647"/>
      <c r="G750" s="647"/>
      <c r="H750" s="647"/>
      <c r="I750" s="647"/>
      <c r="J750" s="647"/>
      <c r="K750" s="647"/>
      <c r="L750" s="647"/>
      <c r="M750" s="648"/>
    </row>
    <row r="751" spans="1:13">
      <c r="A751" s="649" t="s">
        <v>65</v>
      </c>
      <c r="B751" s="650"/>
      <c r="C751" s="650"/>
      <c r="D751" s="650"/>
      <c r="E751" s="650"/>
      <c r="F751" s="650"/>
      <c r="G751" s="650"/>
      <c r="H751" s="240"/>
      <c r="I751" s="253"/>
      <c r="J751" s="252" t="s">
        <v>66</v>
      </c>
      <c r="K751" s="651" t="s">
        <v>67</v>
      </c>
      <c r="L751" s="652"/>
      <c r="M751" s="254"/>
    </row>
    <row r="752" spans="1:13">
      <c r="A752" s="653" t="s">
        <v>20</v>
      </c>
      <c r="B752" s="654"/>
      <c r="C752" s="654"/>
      <c r="D752" s="654"/>
      <c r="E752" s="654"/>
      <c r="F752" s="654"/>
      <c r="G752" s="654"/>
      <c r="H752" s="261"/>
      <c r="I752" s="262"/>
      <c r="J752" s="263">
        <v>0.28000000000000003</v>
      </c>
      <c r="K752" s="705">
        <f>+M747</f>
        <v>67625</v>
      </c>
      <c r="L752" s="706"/>
      <c r="M752" s="411">
        <f>J752*K752</f>
        <v>18935</v>
      </c>
    </row>
    <row r="753" spans="1:13">
      <c r="A753" s="265" t="s">
        <v>68</v>
      </c>
      <c r="B753" s="243"/>
      <c r="C753" s="243"/>
      <c r="D753" s="243"/>
      <c r="E753" s="243"/>
      <c r="F753" s="243"/>
      <c r="G753" s="243"/>
      <c r="H753" s="261"/>
      <c r="I753" s="262"/>
      <c r="J753" s="263">
        <v>0.01</v>
      </c>
      <c r="K753" s="705">
        <f>+M747</f>
        <v>67625</v>
      </c>
      <c r="L753" s="706"/>
      <c r="M753" s="411">
        <f>J753*K753</f>
        <v>676.25</v>
      </c>
    </row>
    <row r="754" spans="1:13" ht="13.8" thickBot="1">
      <c r="A754" s="215" t="s">
        <v>69</v>
      </c>
      <c r="B754" s="216"/>
      <c r="C754" s="216"/>
      <c r="D754" s="216"/>
      <c r="E754" s="216"/>
      <c r="F754" s="216"/>
      <c r="G754" s="216"/>
      <c r="H754" s="266"/>
      <c r="I754" s="267"/>
      <c r="J754" s="263">
        <v>0.05</v>
      </c>
      <c r="K754" s="707">
        <f>+M747</f>
        <v>67625</v>
      </c>
      <c r="L754" s="708"/>
      <c r="M754" s="411">
        <f>J754*K754</f>
        <v>3381.25</v>
      </c>
    </row>
    <row r="755" spans="1:13" ht="13.8" thickBot="1">
      <c r="A755" s="603" t="s">
        <v>50</v>
      </c>
      <c r="B755" s="604"/>
      <c r="C755" s="604"/>
      <c r="D755" s="604"/>
      <c r="E755" s="604"/>
      <c r="F755" s="604"/>
      <c r="G755" s="604"/>
      <c r="H755" s="604"/>
      <c r="I755" s="604"/>
      <c r="J755" s="604"/>
      <c r="K755" s="604"/>
      <c r="L755" s="605"/>
      <c r="M755" s="412">
        <f>ROUND(SUM(M752:M754),0)</f>
        <v>22993</v>
      </c>
    </row>
    <row r="756" spans="1:13" ht="13.8" thickBot="1">
      <c r="A756" s="221"/>
      <c r="M756" s="222"/>
    </row>
    <row r="757" spans="1:13" ht="13.8" thickBot="1">
      <c r="A757" s="637" t="s">
        <v>70</v>
      </c>
      <c r="B757" s="638"/>
      <c r="C757" s="638"/>
      <c r="D757" s="638"/>
      <c r="E757" s="638"/>
      <c r="F757" s="638"/>
      <c r="G757" s="638"/>
      <c r="H757" s="638"/>
      <c r="I757" s="638"/>
      <c r="J757" s="638"/>
      <c r="K757" s="638"/>
      <c r="L757" s="639"/>
      <c r="M757" s="416">
        <f>M747+M755</f>
        <v>90618</v>
      </c>
    </row>
    <row r="758" spans="1:13">
      <c r="A758" s="218"/>
      <c r="B758" s="219"/>
      <c r="C758" s="219"/>
      <c r="D758" s="219"/>
      <c r="E758" s="219"/>
      <c r="F758" s="219"/>
      <c r="G758" s="219"/>
      <c r="H758" s="219"/>
      <c r="I758" s="219"/>
      <c r="J758" s="219"/>
      <c r="K758" s="219"/>
      <c r="L758" s="219"/>
      <c r="M758" s="220"/>
    </row>
    <row r="759" spans="1:13">
      <c r="A759" s="221"/>
      <c r="M759" s="222"/>
    </row>
    <row r="760" spans="1:13">
      <c r="A760" s="221"/>
      <c r="M760" s="222"/>
    </row>
    <row r="761" spans="1:13">
      <c r="A761" s="221"/>
      <c r="F761" s="270" t="s">
        <v>71</v>
      </c>
      <c r="G761" s="270"/>
      <c r="H761" s="270"/>
      <c r="I761" s="270"/>
      <c r="M761" s="222"/>
    </row>
    <row r="762" spans="1:13" ht="13.8">
      <c r="A762" s="271"/>
      <c r="B762" s="272"/>
      <c r="C762" s="272"/>
      <c r="D762" s="272"/>
      <c r="E762" s="272"/>
      <c r="F762" s="196" t="s">
        <v>305</v>
      </c>
      <c r="G762" s="196" t="s">
        <v>102</v>
      </c>
      <c r="I762" s="273"/>
      <c r="J762" s="272"/>
      <c r="K762" s="272"/>
      <c r="L762" s="272"/>
      <c r="M762" s="274"/>
    </row>
    <row r="763" spans="1:13" ht="13.8">
      <c r="A763" s="271"/>
      <c r="B763" s="272"/>
      <c r="C763" s="272"/>
      <c r="D763" s="272"/>
      <c r="E763" s="272"/>
      <c r="F763" s="196" t="s">
        <v>99</v>
      </c>
      <c r="I763" s="273"/>
      <c r="J763" s="272"/>
      <c r="K763" s="272"/>
      <c r="L763" s="272"/>
      <c r="M763" s="274"/>
    </row>
    <row r="764" spans="1:13">
      <c r="A764" s="207"/>
      <c r="B764" s="275"/>
      <c r="C764" s="275"/>
      <c r="D764" s="275"/>
      <c r="E764" s="275"/>
      <c r="I764" s="275"/>
      <c r="J764" s="275"/>
      <c r="K764" s="275"/>
      <c r="L764" s="275"/>
      <c r="M764" s="276"/>
    </row>
    <row r="765" spans="1:13">
      <c r="A765" s="221"/>
      <c r="F765" s="196" t="s">
        <v>73</v>
      </c>
      <c r="M765" s="222"/>
    </row>
    <row r="766" spans="1:13">
      <c r="A766" s="277" t="s">
        <v>74</v>
      </c>
      <c r="B766" s="230"/>
      <c r="C766" s="230"/>
      <c r="D766" s="230"/>
      <c r="E766" s="230"/>
      <c r="F766" s="230"/>
      <c r="G766" s="230"/>
      <c r="H766" s="230"/>
      <c r="I766" s="230"/>
      <c r="J766" s="230"/>
      <c r="K766" s="230"/>
      <c r="L766" s="230"/>
      <c r="M766" s="278"/>
    </row>
    <row r="767" spans="1:13">
      <c r="A767" s="619"/>
      <c r="B767" s="620"/>
      <c r="C767" s="620"/>
      <c r="D767" s="620"/>
      <c r="E767" s="620"/>
      <c r="F767" s="620"/>
      <c r="G767" s="620"/>
      <c r="H767" s="620"/>
      <c r="I767" s="620"/>
      <c r="J767" s="620"/>
      <c r="K767" s="620"/>
      <c r="L767" s="620"/>
      <c r="M767" s="621"/>
    </row>
    <row r="768" spans="1:13">
      <c r="A768" s="619"/>
      <c r="B768" s="620"/>
      <c r="C768" s="620"/>
      <c r="D768" s="620"/>
      <c r="E768" s="620"/>
      <c r="F768" s="620"/>
      <c r="G768" s="620"/>
      <c r="H768" s="620"/>
      <c r="I768" s="620"/>
      <c r="J768" s="620"/>
      <c r="K768" s="620"/>
      <c r="L768" s="620"/>
      <c r="M768" s="621"/>
    </row>
    <row r="769" spans="1:13">
      <c r="A769" s="207"/>
      <c r="B769" s="275"/>
      <c r="C769" s="275"/>
      <c r="D769" s="275"/>
      <c r="E769" s="275"/>
      <c r="F769" s="275"/>
      <c r="G769" s="275"/>
      <c r="H769" s="275"/>
      <c r="I769" s="275"/>
      <c r="J769" s="275"/>
      <c r="K769" s="275"/>
      <c r="L769" s="275"/>
      <c r="M769" s="276"/>
    </row>
    <row r="770" spans="1:13">
      <c r="A770" s="279" t="s">
        <v>75</v>
      </c>
      <c r="B770" s="275"/>
      <c r="C770" s="275"/>
      <c r="D770" s="275"/>
      <c r="E770" s="275"/>
      <c r="F770" s="275"/>
      <c r="G770" s="275"/>
      <c r="H770" s="275"/>
      <c r="I770" s="275"/>
      <c r="J770" s="275"/>
      <c r="K770" s="275"/>
      <c r="L770" s="275"/>
      <c r="M770" s="276"/>
    </row>
    <row r="771" spans="1:13">
      <c r="A771" s="622" t="s">
        <v>76</v>
      </c>
      <c r="B771" s="623"/>
      <c r="C771" s="623"/>
      <c r="D771" s="623"/>
      <c r="E771" s="623"/>
      <c r="F771" s="623"/>
      <c r="G771" s="623"/>
      <c r="H771" s="623"/>
      <c r="I771" s="623"/>
      <c r="J771" s="623"/>
      <c r="K771" s="623"/>
      <c r="L771" s="623"/>
      <c r="M771" s="624"/>
    </row>
    <row r="772" spans="1:13">
      <c r="A772" s="622"/>
      <c r="B772" s="623"/>
      <c r="C772" s="623"/>
      <c r="D772" s="623"/>
      <c r="E772" s="623"/>
      <c r="F772" s="623"/>
      <c r="G772" s="623"/>
      <c r="H772" s="623"/>
      <c r="I772" s="623"/>
      <c r="J772" s="623"/>
      <c r="K772" s="623"/>
      <c r="L772" s="623"/>
      <c r="M772" s="624"/>
    </row>
    <row r="773" spans="1:13">
      <c r="A773" s="622" t="s">
        <v>77</v>
      </c>
      <c r="B773" s="623"/>
      <c r="C773" s="623"/>
      <c r="D773" s="623"/>
      <c r="E773" s="623"/>
      <c r="F773" s="623"/>
      <c r="G773" s="623"/>
      <c r="H773" s="623"/>
      <c r="I773" s="623"/>
      <c r="J773" s="623"/>
      <c r="K773" s="623"/>
      <c r="L773" s="623"/>
      <c r="M773" s="624"/>
    </row>
    <row r="774" spans="1:13">
      <c r="A774" s="622"/>
      <c r="B774" s="623"/>
      <c r="C774" s="623"/>
      <c r="D774" s="623"/>
      <c r="E774" s="623"/>
      <c r="F774" s="623"/>
      <c r="G774" s="623"/>
      <c r="H774" s="623"/>
      <c r="I774" s="623"/>
      <c r="J774" s="623"/>
      <c r="K774" s="623"/>
      <c r="L774" s="623"/>
      <c r="M774" s="624"/>
    </row>
    <row r="775" spans="1:13">
      <c r="A775" s="207"/>
      <c r="B775" s="275"/>
      <c r="C775" s="275"/>
      <c r="D775" s="275"/>
      <c r="E775" s="275"/>
      <c r="F775" s="275"/>
      <c r="G775" s="275"/>
      <c r="H775" s="275"/>
      <c r="I775" s="275"/>
      <c r="J775" s="275"/>
      <c r="K775" s="275"/>
      <c r="L775" s="275"/>
      <c r="M775" s="276"/>
    </row>
    <row r="776" spans="1:13">
      <c r="A776" s="221"/>
      <c r="F776" s="270" t="s">
        <v>71</v>
      </c>
      <c r="M776" s="222"/>
    </row>
    <row r="777" spans="1:13">
      <c r="A777" s="221"/>
      <c r="F777" s="196" t="s">
        <v>72</v>
      </c>
      <c r="G777" s="243" t="s">
        <v>100</v>
      </c>
      <c r="H777" s="243"/>
      <c r="I777" s="243"/>
      <c r="M777" s="222"/>
    </row>
    <row r="778" spans="1:13" ht="13.8" thickBot="1">
      <c r="A778" s="221"/>
      <c r="F778" s="196" t="s">
        <v>101</v>
      </c>
      <c r="G778" s="280"/>
      <c r="H778" s="280"/>
      <c r="I778" s="280"/>
      <c r="M778" s="222"/>
    </row>
    <row r="779" spans="1:13" ht="39" customHeight="1">
      <c r="A779" s="775" t="s">
        <v>308</v>
      </c>
      <c r="B779" s="776"/>
      <c r="C779" s="776"/>
      <c r="D779" s="776"/>
      <c r="E779" s="219"/>
      <c r="F779" s="219"/>
      <c r="G779" s="219"/>
      <c r="H779" s="219"/>
      <c r="I779" s="219"/>
      <c r="J779" s="219"/>
      <c r="K779" s="219"/>
      <c r="L779" s="219"/>
      <c r="M779" s="220"/>
    </row>
    <row r="780" spans="1:13" ht="18" customHeight="1">
      <c r="A780" s="366" t="s">
        <v>0</v>
      </c>
      <c r="B780" s="367" t="s">
        <v>1</v>
      </c>
      <c r="C780" s="1" t="s">
        <v>2</v>
      </c>
      <c r="D780" s="367">
        <v>2</v>
      </c>
      <c r="M780" s="222"/>
    </row>
    <row r="781" spans="1:13" ht="15">
      <c r="A781" s="657" t="s">
        <v>28</v>
      </c>
      <c r="B781" s="657"/>
      <c r="C781" s="657"/>
      <c r="D781" s="657"/>
      <c r="E781" s="657"/>
      <c r="F781" s="657"/>
      <c r="G781" s="657"/>
      <c r="H781" s="657"/>
      <c r="I781" s="657"/>
      <c r="J781" s="657"/>
      <c r="K781" s="657"/>
      <c r="L781" s="657"/>
      <c r="M781" s="657"/>
    </row>
    <row r="782" spans="1:13" ht="13.8" thickBot="1"/>
    <row r="783" spans="1:13">
      <c r="A783" s="658"/>
      <c r="B783" s="660"/>
      <c r="C783" s="661"/>
      <c r="D783" s="661"/>
      <c r="E783" s="661"/>
      <c r="F783" s="661"/>
      <c r="G783" s="661"/>
      <c r="H783" s="661"/>
      <c r="I783" s="662"/>
      <c r="J783" s="663"/>
      <c r="K783" s="664"/>
      <c r="L783" s="664"/>
      <c r="M783" s="665"/>
    </row>
    <row r="784" spans="1:13">
      <c r="A784" s="659"/>
      <c r="B784" s="669" t="s">
        <v>89</v>
      </c>
      <c r="C784" s="670"/>
      <c r="D784" s="670"/>
      <c r="E784" s="670"/>
      <c r="F784" s="670"/>
      <c r="G784" s="670"/>
      <c r="H784" s="670"/>
      <c r="I784" s="671"/>
      <c r="J784" s="666"/>
      <c r="K784" s="667"/>
      <c r="L784" s="667"/>
      <c r="M784" s="668"/>
    </row>
    <row r="785" spans="1:13">
      <c r="A785" s="659"/>
      <c r="B785" s="672"/>
      <c r="C785" s="673"/>
      <c r="D785" s="673"/>
      <c r="E785" s="673"/>
      <c r="F785" s="673"/>
      <c r="G785" s="673"/>
      <c r="H785" s="673"/>
      <c r="I785" s="674"/>
      <c r="J785" s="675" t="s">
        <v>29</v>
      </c>
      <c r="K785" s="677"/>
      <c r="L785" s="678"/>
      <c r="M785" s="679"/>
    </row>
    <row r="786" spans="1:13">
      <c r="A786" s="659"/>
      <c r="B786" s="669" t="s">
        <v>30</v>
      </c>
      <c r="C786" s="670"/>
      <c r="D786" s="670"/>
      <c r="E786" s="670"/>
      <c r="F786" s="670"/>
      <c r="G786" s="670"/>
      <c r="H786" s="670"/>
      <c r="I786" s="671"/>
      <c r="J786" s="676"/>
      <c r="K786" s="680"/>
      <c r="L786" s="681"/>
      <c r="M786" s="682"/>
    </row>
    <row r="787" spans="1:13">
      <c r="A787" s="659"/>
      <c r="B787" s="683"/>
      <c r="C787" s="684"/>
      <c r="D787" s="684"/>
      <c r="E787" s="684"/>
      <c r="F787" s="684"/>
      <c r="G787" s="684"/>
      <c r="H787" s="684"/>
      <c r="I787" s="685"/>
      <c r="J787" s="675" t="s">
        <v>31</v>
      </c>
      <c r="K787" s="675">
        <v>1</v>
      </c>
      <c r="L787" s="675" t="s">
        <v>32</v>
      </c>
      <c r="M787" s="687">
        <v>1</v>
      </c>
    </row>
    <row r="788" spans="1:13">
      <c r="A788" s="659"/>
      <c r="B788" s="683"/>
      <c r="C788" s="684"/>
      <c r="D788" s="684"/>
      <c r="E788" s="684"/>
      <c r="F788" s="684"/>
      <c r="G788" s="684"/>
      <c r="H788" s="684"/>
      <c r="I788" s="685"/>
      <c r="J788" s="686"/>
      <c r="K788" s="686"/>
      <c r="L788" s="686"/>
      <c r="M788" s="688"/>
    </row>
    <row r="789" spans="1:13">
      <c r="A789" s="659"/>
      <c r="B789" s="669" t="s">
        <v>33</v>
      </c>
      <c r="C789" s="670"/>
      <c r="D789" s="670"/>
      <c r="E789" s="670"/>
      <c r="F789" s="670"/>
      <c r="G789" s="670"/>
      <c r="H789" s="670"/>
      <c r="I789" s="671"/>
      <c r="J789" s="686"/>
      <c r="K789" s="686"/>
      <c r="L789" s="686"/>
      <c r="M789" s="688"/>
    </row>
    <row r="790" spans="1:13" ht="13.8" thickBot="1">
      <c r="A790" s="198"/>
      <c r="B790" s="199"/>
      <c r="C790" s="199"/>
      <c r="D790" s="199"/>
      <c r="E790" s="199"/>
      <c r="F790" s="199"/>
      <c r="G790" s="199"/>
      <c r="H790" s="199"/>
      <c r="I790" s="199"/>
      <c r="J790" s="199"/>
      <c r="K790" s="200"/>
      <c r="L790" s="200"/>
      <c r="M790" s="201"/>
    </row>
    <row r="791" spans="1:13">
      <c r="A791" s="202"/>
      <c r="B791" s="203"/>
      <c r="C791" s="203"/>
      <c r="D791" s="203"/>
      <c r="E791" s="203"/>
      <c r="F791" s="203"/>
      <c r="G791" s="203"/>
      <c r="H791" s="203"/>
      <c r="I791" s="203"/>
      <c r="J791" s="204" t="s">
        <v>34</v>
      </c>
      <c r="K791" s="205" t="s">
        <v>35</v>
      </c>
      <c r="L791" s="205" t="s">
        <v>36</v>
      </c>
      <c r="M791" s="206" t="s">
        <v>37</v>
      </c>
    </row>
    <row r="792" spans="1:13">
      <c r="A792" s="207"/>
      <c r="B792" s="197"/>
      <c r="C792" s="197"/>
      <c r="D792" s="197"/>
      <c r="E792" s="197"/>
      <c r="F792" s="197"/>
      <c r="G792" s="197"/>
      <c r="H792" s="197"/>
      <c r="I792" s="197"/>
      <c r="J792" s="208"/>
      <c r="K792" s="209"/>
      <c r="L792" s="209">
        <v>8</v>
      </c>
      <c r="M792" s="210">
        <v>2026</v>
      </c>
    </row>
    <row r="793" spans="1:13">
      <c r="A793" s="703" t="s">
        <v>38</v>
      </c>
      <c r="B793" s="704"/>
      <c r="C793" s="704"/>
      <c r="D793" s="704"/>
      <c r="E793" s="197"/>
      <c r="F793" s="197"/>
      <c r="G793" s="197" t="s">
        <v>39</v>
      </c>
      <c r="I793" s="197"/>
      <c r="J793" s="208"/>
      <c r="M793" s="211"/>
    </row>
    <row r="794" spans="1:13" ht="13.8">
      <c r="A794" s="212"/>
      <c r="B794" s="213"/>
      <c r="C794" s="213"/>
      <c r="D794" s="213"/>
      <c r="E794" s="213"/>
      <c r="F794" s="213"/>
      <c r="G794" s="213"/>
      <c r="H794" s="213"/>
      <c r="I794" s="213"/>
      <c r="J794" s="213"/>
      <c r="K794" s="213"/>
      <c r="L794" s="213"/>
      <c r="M794" s="214"/>
    </row>
    <row r="795" spans="1:13" ht="13.8" thickBot="1">
      <c r="A795" s="215"/>
      <c r="B795" s="216"/>
      <c r="C795" s="216"/>
      <c r="D795" s="216"/>
      <c r="E795" s="216"/>
      <c r="F795" s="216"/>
      <c r="G795" s="216"/>
      <c r="H795" s="216"/>
      <c r="I795" s="216"/>
      <c r="J795" s="216"/>
      <c r="K795" s="216"/>
      <c r="L795" s="216"/>
      <c r="M795" s="217"/>
    </row>
    <row r="796" spans="1:13" ht="13.8" thickBot="1">
      <c r="A796" s="218"/>
      <c r="B796" s="219"/>
      <c r="C796" s="219"/>
      <c r="D796" s="219"/>
      <c r="E796" s="219"/>
      <c r="F796" s="219"/>
      <c r="I796" s="219"/>
      <c r="J796" s="219"/>
      <c r="K796" s="219"/>
      <c r="L796" s="219"/>
      <c r="M796" s="220"/>
    </row>
    <row r="797" spans="1:13">
      <c r="A797" s="728" t="s">
        <v>40</v>
      </c>
      <c r="B797" s="729"/>
      <c r="C797" s="729"/>
      <c r="D797" s="729"/>
      <c r="E797" s="729"/>
      <c r="F797" s="729"/>
      <c r="G797" s="729"/>
      <c r="H797" s="729"/>
      <c r="I797" s="729"/>
      <c r="J797" s="729"/>
      <c r="K797" s="729"/>
      <c r="L797" s="729"/>
      <c r="M797" s="730"/>
    </row>
    <row r="798" spans="1:13" ht="13.8" thickBot="1">
      <c r="A798" s="221"/>
      <c r="M798" s="222"/>
    </row>
    <row r="799" spans="1:13">
      <c r="A799" s="223" t="s">
        <v>41</v>
      </c>
      <c r="B799" s="734" t="s">
        <v>42</v>
      </c>
      <c r="C799" s="735"/>
      <c r="D799" s="735"/>
      <c r="E799" s="735"/>
      <c r="F799" s="735"/>
      <c r="G799" s="735"/>
      <c r="H799" s="735"/>
      <c r="I799" s="735"/>
      <c r="J799" s="736"/>
      <c r="K799" s="726" t="s">
        <v>43</v>
      </c>
      <c r="L799" s="727"/>
      <c r="M799" s="223" t="s">
        <v>12</v>
      </c>
    </row>
    <row r="800" spans="1:13" ht="13.8" thickBot="1">
      <c r="A800" s="224">
        <v>4.5999999999999996</v>
      </c>
      <c r="B800" s="711" t="str">
        <f>+'PRESUPUESTO OFICIAL'!E39</f>
        <v>Arbol acacia amarilla h=1,8 suministro y siembra</v>
      </c>
      <c r="C800" s="718"/>
      <c r="D800" s="718"/>
      <c r="E800" s="718"/>
      <c r="F800" s="718"/>
      <c r="G800" s="718"/>
      <c r="H800" s="718"/>
      <c r="I800" s="718"/>
      <c r="J800" s="712"/>
      <c r="K800" s="711" t="s">
        <v>87</v>
      </c>
      <c r="L800" s="712"/>
      <c r="M800" s="225"/>
    </row>
    <row r="801" spans="1:13">
      <c r="A801" s="640" t="s">
        <v>44</v>
      </c>
      <c r="B801" s="641"/>
      <c r="C801" s="641"/>
      <c r="D801" s="641"/>
      <c r="E801" s="641"/>
      <c r="F801" s="641"/>
      <c r="G801" s="641"/>
      <c r="H801" s="641"/>
      <c r="I801" s="641"/>
      <c r="J801" s="641"/>
      <c r="K801" s="641"/>
      <c r="L801" s="641"/>
      <c r="M801" s="642"/>
    </row>
    <row r="802" spans="1:13">
      <c r="A802" s="643"/>
      <c r="B802" s="644"/>
      <c r="C802" s="644"/>
      <c r="D802" s="644"/>
      <c r="E802" s="644"/>
      <c r="F802" s="644"/>
      <c r="G802" s="644"/>
      <c r="H802" s="644"/>
      <c r="I802" s="644"/>
      <c r="J802" s="644"/>
      <c r="K802" s="644"/>
      <c r="L802" s="644"/>
      <c r="M802" s="645"/>
    </row>
    <row r="803" spans="1:13" ht="13.8" thickBot="1">
      <c r="A803" s="646"/>
      <c r="B803" s="647"/>
      <c r="C803" s="647"/>
      <c r="D803" s="647"/>
      <c r="E803" s="647"/>
      <c r="F803" s="647"/>
      <c r="G803" s="647"/>
      <c r="H803" s="647"/>
      <c r="I803" s="647"/>
      <c r="J803" s="647"/>
      <c r="K803" s="647"/>
      <c r="L803" s="647"/>
      <c r="M803" s="648"/>
    </row>
    <row r="804" spans="1:13">
      <c r="A804" s="649" t="s">
        <v>42</v>
      </c>
      <c r="B804" s="713"/>
      <c r="C804" s="713"/>
      <c r="D804" s="713"/>
      <c r="E804" s="714"/>
      <c r="F804" s="697" t="s">
        <v>45</v>
      </c>
      <c r="G804" s="713"/>
      <c r="H804" s="715" t="s">
        <v>46</v>
      </c>
      <c r="I804" s="716"/>
      <c r="J804" s="227" t="s">
        <v>47</v>
      </c>
      <c r="K804" s="697" t="s">
        <v>48</v>
      </c>
      <c r="L804" s="698"/>
      <c r="M804" s="228" t="s">
        <v>49</v>
      </c>
    </row>
    <row r="805" spans="1:13">
      <c r="A805" s="653" t="s">
        <v>204</v>
      </c>
      <c r="B805" s="654"/>
      <c r="C805" s="654"/>
      <c r="D805" s="654"/>
      <c r="E805" s="699"/>
      <c r="F805" s="731"/>
      <c r="G805" s="699"/>
      <c r="H805" s="731" t="s">
        <v>125</v>
      </c>
      <c r="I805" s="699"/>
      <c r="J805" s="232">
        <v>4842</v>
      </c>
      <c r="K805" s="719">
        <v>0.5</v>
      </c>
      <c r="L805" s="702"/>
      <c r="M805" s="301">
        <f>J805*K805</f>
        <v>2421</v>
      </c>
    </row>
    <row r="806" spans="1:13" ht="13.8" thickBot="1">
      <c r="A806" s="265"/>
      <c r="B806" s="243"/>
      <c r="C806" s="243"/>
      <c r="D806" s="243"/>
      <c r="E806" s="237"/>
      <c r="F806" s="236"/>
      <c r="G806" s="237"/>
      <c r="H806" s="632"/>
      <c r="I806" s="631"/>
      <c r="J806" s="285"/>
      <c r="K806" s="719"/>
      <c r="L806" s="702"/>
      <c r="M806" s="301">
        <f>J806*K806</f>
        <v>0</v>
      </c>
    </row>
    <row r="807" spans="1:13" ht="13.8" thickBot="1">
      <c r="A807" s="606"/>
      <c r="B807" s="607"/>
      <c r="C807" s="607"/>
      <c r="D807" s="607"/>
      <c r="E807" s="631"/>
      <c r="F807" s="632"/>
      <c r="G807" s="631"/>
      <c r="H807" s="632"/>
      <c r="I807" s="631"/>
      <c r="J807" s="286"/>
      <c r="K807" s="633"/>
      <c r="L807" s="634"/>
      <c r="M807" s="301">
        <f>J807*K807</f>
        <v>0</v>
      </c>
    </row>
    <row r="808" spans="1:13" ht="13.8" thickBot="1">
      <c r="A808" s="603" t="s">
        <v>50</v>
      </c>
      <c r="B808" s="604"/>
      <c r="C808" s="604"/>
      <c r="D808" s="604"/>
      <c r="E808" s="604"/>
      <c r="F808" s="604"/>
      <c r="G808" s="604"/>
      <c r="H808" s="604"/>
      <c r="I808" s="604"/>
      <c r="J808" s="604"/>
      <c r="K808" s="604"/>
      <c r="L808" s="605"/>
      <c r="M808" s="335">
        <f>SUM(M805:M807)</f>
        <v>2421</v>
      </c>
    </row>
    <row r="809" spans="1:13">
      <c r="A809" s="640" t="s">
        <v>51</v>
      </c>
      <c r="B809" s="641"/>
      <c r="C809" s="641"/>
      <c r="D809" s="641"/>
      <c r="E809" s="641"/>
      <c r="F809" s="641"/>
      <c r="G809" s="641"/>
      <c r="H809" s="641"/>
      <c r="I809" s="641"/>
      <c r="J809" s="641"/>
      <c r="K809" s="641"/>
      <c r="L809" s="641"/>
      <c r="M809" s="642"/>
    </row>
    <row r="810" spans="1:13">
      <c r="A810" s="643"/>
      <c r="B810" s="644"/>
      <c r="C810" s="644"/>
      <c r="D810" s="644"/>
      <c r="E810" s="644"/>
      <c r="F810" s="644"/>
      <c r="G810" s="644"/>
      <c r="H810" s="644"/>
      <c r="I810" s="644"/>
      <c r="J810" s="644"/>
      <c r="K810" s="644"/>
      <c r="L810" s="644"/>
      <c r="M810" s="645"/>
    </row>
    <row r="811" spans="1:13" ht="13.8" thickBot="1">
      <c r="A811" s="646"/>
      <c r="B811" s="647"/>
      <c r="C811" s="647"/>
      <c r="D811" s="647"/>
      <c r="E811" s="647"/>
      <c r="F811" s="647"/>
      <c r="G811" s="647"/>
      <c r="H811" s="647"/>
      <c r="I811" s="647"/>
      <c r="J811" s="647"/>
      <c r="K811" s="647"/>
      <c r="L811" s="647"/>
      <c r="M811" s="648"/>
    </row>
    <row r="812" spans="1:13">
      <c r="A812" s="649" t="s">
        <v>42</v>
      </c>
      <c r="B812" s="650"/>
      <c r="C812" s="650"/>
      <c r="D812" s="650"/>
      <c r="E812" s="650"/>
      <c r="F812" s="650"/>
      <c r="G812" s="650"/>
      <c r="H812" s="698"/>
      <c r="I812" s="226" t="s">
        <v>43</v>
      </c>
      <c r="J812" s="227" t="s">
        <v>12</v>
      </c>
      <c r="K812" s="697" t="s">
        <v>52</v>
      </c>
      <c r="L812" s="698"/>
      <c r="M812" s="228" t="s">
        <v>49</v>
      </c>
    </row>
    <row r="813" spans="1:13">
      <c r="A813" s="752" t="s">
        <v>205</v>
      </c>
      <c r="B813" s="753"/>
      <c r="C813" s="753"/>
      <c r="D813" s="753"/>
      <c r="E813" s="753"/>
      <c r="F813" s="753"/>
      <c r="G813" s="753"/>
      <c r="H813" s="754"/>
      <c r="I813" s="324" t="s">
        <v>43</v>
      </c>
      <c r="J813" s="287">
        <v>1</v>
      </c>
      <c r="K813" s="755">
        <v>39856</v>
      </c>
      <c r="L813" s="756"/>
      <c r="M813" s="411">
        <f>J813*K813</f>
        <v>39856</v>
      </c>
    </row>
    <row r="814" spans="1:13">
      <c r="A814" s="752" t="s">
        <v>206</v>
      </c>
      <c r="B814" s="753"/>
      <c r="C814" s="753"/>
      <c r="D814" s="753"/>
      <c r="E814" s="753"/>
      <c r="F814" s="753"/>
      <c r="G814" s="753"/>
      <c r="H814" s="754"/>
      <c r="I814" s="325" t="s">
        <v>210</v>
      </c>
      <c r="J814" s="287">
        <v>0.25</v>
      </c>
      <c r="K814" s="755">
        <v>5267</v>
      </c>
      <c r="L814" s="756"/>
      <c r="M814" s="411">
        <f>J814*K814</f>
        <v>1316.75</v>
      </c>
    </row>
    <row r="815" spans="1:13">
      <c r="A815" s="752" t="s">
        <v>207</v>
      </c>
      <c r="B815" s="753"/>
      <c r="C815" s="753"/>
      <c r="D815" s="753"/>
      <c r="E815" s="753"/>
      <c r="F815" s="753"/>
      <c r="G815" s="753"/>
      <c r="H815" s="754"/>
      <c r="I815" s="325" t="s">
        <v>210</v>
      </c>
      <c r="J815" s="287">
        <v>7.4999999999999997E-2</v>
      </c>
      <c r="K815" s="755">
        <v>185000</v>
      </c>
      <c r="L815" s="756"/>
      <c r="M815" s="411">
        <f>J815*K815</f>
        <v>13875</v>
      </c>
    </row>
    <row r="816" spans="1:13">
      <c r="A816" s="752" t="s">
        <v>208</v>
      </c>
      <c r="B816" s="753"/>
      <c r="C816" s="753"/>
      <c r="D816" s="753"/>
      <c r="E816" s="753"/>
      <c r="F816" s="753"/>
      <c r="G816" s="753"/>
      <c r="H816" s="754"/>
      <c r="I816" s="325" t="s">
        <v>145</v>
      </c>
      <c r="J816" s="287">
        <v>3.3E-3</v>
      </c>
      <c r="K816" s="755">
        <v>72900</v>
      </c>
      <c r="L816" s="756"/>
      <c r="M816" s="411">
        <f>J816*K816</f>
        <v>240.57</v>
      </c>
    </row>
    <row r="817" spans="1:13" ht="13.8" thickBot="1">
      <c r="A817" s="796" t="s">
        <v>209</v>
      </c>
      <c r="B817" s="797"/>
      <c r="C817" s="797"/>
      <c r="D817" s="797"/>
      <c r="E817" s="797"/>
      <c r="F817" s="797"/>
      <c r="G817" s="797"/>
      <c r="H817" s="798"/>
      <c r="I817" s="325" t="s">
        <v>85</v>
      </c>
      <c r="J817" s="287">
        <v>0.21</v>
      </c>
      <c r="K817" s="799">
        <v>90000</v>
      </c>
      <c r="L817" s="800"/>
      <c r="M817" s="411">
        <f>J817*K817</f>
        <v>18900</v>
      </c>
    </row>
    <row r="818" spans="1:13" ht="13.8" thickBot="1">
      <c r="A818" s="603" t="s">
        <v>50</v>
      </c>
      <c r="B818" s="604"/>
      <c r="C818" s="604"/>
      <c r="D818" s="604"/>
      <c r="E818" s="604"/>
      <c r="F818" s="604"/>
      <c r="G818" s="604"/>
      <c r="H818" s="604"/>
      <c r="I818" s="604"/>
      <c r="J818" s="604"/>
      <c r="K818" s="604"/>
      <c r="L818" s="605"/>
      <c r="M818" s="412">
        <f>SUM(M813:M817)</f>
        <v>74188.320000000007</v>
      </c>
    </row>
    <row r="819" spans="1:13">
      <c r="A819" s="640" t="s">
        <v>53</v>
      </c>
      <c r="B819" s="641"/>
      <c r="C819" s="641"/>
      <c r="D819" s="641"/>
      <c r="E819" s="641"/>
      <c r="F819" s="641"/>
      <c r="G819" s="641"/>
      <c r="H819" s="641"/>
      <c r="I819" s="641"/>
      <c r="J819" s="641"/>
      <c r="K819" s="641"/>
      <c r="L819" s="641"/>
      <c r="M819" s="642"/>
    </row>
    <row r="820" spans="1:13">
      <c r="A820" s="643"/>
      <c r="B820" s="644"/>
      <c r="C820" s="644"/>
      <c r="D820" s="644"/>
      <c r="E820" s="644"/>
      <c r="F820" s="644"/>
      <c r="G820" s="644"/>
      <c r="H820" s="644"/>
      <c r="I820" s="644"/>
      <c r="J820" s="644"/>
      <c r="K820" s="644"/>
      <c r="L820" s="644"/>
      <c r="M820" s="645"/>
    </row>
    <row r="821" spans="1:13" ht="13.8" thickBot="1">
      <c r="A821" s="646"/>
      <c r="B821" s="647"/>
      <c r="C821" s="647"/>
      <c r="D821" s="647"/>
      <c r="E821" s="647"/>
      <c r="F821" s="647"/>
      <c r="G821" s="647"/>
      <c r="H821" s="647"/>
      <c r="I821" s="647"/>
      <c r="J821" s="647"/>
      <c r="K821" s="647"/>
      <c r="L821" s="647"/>
      <c r="M821" s="648"/>
    </row>
    <row r="822" spans="1:13">
      <c r="A822" s="649" t="s">
        <v>54</v>
      </c>
      <c r="B822" s="650"/>
      <c r="C822" s="650"/>
      <c r="D822" s="650"/>
      <c r="E822" s="650"/>
      <c r="F822" s="650"/>
      <c r="G822" s="650"/>
      <c r="H822" s="227" t="s">
        <v>55</v>
      </c>
      <c r="I822" s="240" t="s">
        <v>56</v>
      </c>
      <c r="J822" s="246" t="s">
        <v>304</v>
      </c>
      <c r="K822" s="697" t="s">
        <v>57</v>
      </c>
      <c r="L822" s="698"/>
      <c r="M822" s="228" t="s">
        <v>49</v>
      </c>
    </row>
    <row r="823" spans="1:13">
      <c r="A823" s="653" t="s">
        <v>201</v>
      </c>
      <c r="B823" s="654"/>
      <c r="C823" s="654"/>
      <c r="D823" s="654"/>
      <c r="E823" s="654"/>
      <c r="F823" s="654"/>
      <c r="G823" s="654"/>
      <c r="H823" s="247" t="s">
        <v>138</v>
      </c>
      <c r="I823" s="332">
        <v>0.14099999999999999</v>
      </c>
      <c r="J823" s="247"/>
      <c r="K823" s="766">
        <f>+'TRANSPORTE DE MATERIALES'!M232</f>
        <v>27906</v>
      </c>
      <c r="L823" s="767"/>
      <c r="M823" s="411">
        <f>I823*K823</f>
        <v>3934.7459999999996</v>
      </c>
    </row>
    <row r="824" spans="1:13" ht="13.8" thickBot="1">
      <c r="A824" s="606" t="s">
        <v>179</v>
      </c>
      <c r="B824" s="607"/>
      <c r="C824" s="607"/>
      <c r="D824" s="607"/>
      <c r="E824" s="607"/>
      <c r="F824" s="607"/>
      <c r="G824" s="631"/>
      <c r="H824" s="249"/>
      <c r="I824" s="332">
        <v>1</v>
      </c>
      <c r="J824" s="249" t="s">
        <v>211</v>
      </c>
      <c r="K824" s="695">
        <f>+'TRANSPORTE DE MATERIALES'!M143</f>
        <v>19834</v>
      </c>
      <c r="L824" s="696"/>
      <c r="M824" s="411">
        <f>I824*K824</f>
        <v>19834</v>
      </c>
    </row>
    <row r="825" spans="1:13" ht="13.8" thickBot="1">
      <c r="A825" s="603" t="s">
        <v>50</v>
      </c>
      <c r="B825" s="604"/>
      <c r="C825" s="604"/>
      <c r="D825" s="604"/>
      <c r="E825" s="604"/>
      <c r="F825" s="604"/>
      <c r="G825" s="604"/>
      <c r="H825" s="604"/>
      <c r="I825" s="604"/>
      <c r="J825" s="604"/>
      <c r="K825" s="604"/>
      <c r="L825" s="605"/>
      <c r="M825" s="412">
        <f>SUM(M823:M824)</f>
        <v>23768.745999999999</v>
      </c>
    </row>
    <row r="826" spans="1:13">
      <c r="A826" s="640" t="s">
        <v>58</v>
      </c>
      <c r="B826" s="641"/>
      <c r="C826" s="641"/>
      <c r="D826" s="641"/>
      <c r="E826" s="641"/>
      <c r="F826" s="641"/>
      <c r="G826" s="641"/>
      <c r="H826" s="641"/>
      <c r="I826" s="641"/>
      <c r="J826" s="641"/>
      <c r="K826" s="641"/>
      <c r="L826" s="641"/>
      <c r="M826" s="642"/>
    </row>
    <row r="827" spans="1:13">
      <c r="A827" s="643"/>
      <c r="B827" s="644"/>
      <c r="C827" s="644"/>
      <c r="D827" s="644"/>
      <c r="E827" s="644"/>
      <c r="F827" s="644"/>
      <c r="G827" s="644"/>
      <c r="H827" s="644"/>
      <c r="I827" s="644"/>
      <c r="J827" s="644"/>
      <c r="K827" s="644"/>
      <c r="L827" s="644"/>
      <c r="M827" s="645"/>
    </row>
    <row r="828" spans="1:13" ht="13.8" thickBot="1">
      <c r="A828" s="646"/>
      <c r="B828" s="647"/>
      <c r="C828" s="647"/>
      <c r="D828" s="647"/>
      <c r="E828" s="647"/>
      <c r="F828" s="647"/>
      <c r="G828" s="647"/>
      <c r="H828" s="647"/>
      <c r="I828" s="647"/>
      <c r="J828" s="647"/>
      <c r="K828" s="647"/>
      <c r="L828" s="647"/>
      <c r="M828" s="648"/>
    </row>
    <row r="829" spans="1:13">
      <c r="A829" s="649" t="s">
        <v>59</v>
      </c>
      <c r="B829" s="650"/>
      <c r="C829" s="650"/>
      <c r="D829" s="650"/>
      <c r="E829" s="650"/>
      <c r="F829" s="650"/>
      <c r="G829" s="650"/>
      <c r="H829" s="227" t="s">
        <v>60</v>
      </c>
      <c r="I829" s="251" t="s">
        <v>61</v>
      </c>
      <c r="J829" s="252" t="s">
        <v>62</v>
      </c>
      <c r="K829" s="651" t="s">
        <v>48</v>
      </c>
      <c r="L829" s="652"/>
      <c r="M829" s="254" t="s">
        <v>49</v>
      </c>
    </row>
    <row r="830" spans="1:13">
      <c r="A830" s="600" t="s">
        <v>212</v>
      </c>
      <c r="B830" s="601"/>
      <c r="C830" s="601"/>
      <c r="D830" s="601"/>
      <c r="E830" s="601"/>
      <c r="F830" s="601"/>
      <c r="G830" s="602"/>
      <c r="H830" s="255"/>
      <c r="I830" s="256"/>
      <c r="J830" s="336">
        <v>48421</v>
      </c>
      <c r="K830" s="598">
        <v>0.5</v>
      </c>
      <c r="L830" s="599"/>
      <c r="M830" s="415">
        <f>J830*K830</f>
        <v>24210.5</v>
      </c>
    </row>
    <row r="831" spans="1:13">
      <c r="A831" s="234"/>
      <c r="B831" s="235"/>
      <c r="C831" s="235"/>
      <c r="D831" s="235"/>
      <c r="E831" s="235"/>
      <c r="F831" s="235"/>
      <c r="G831" s="235"/>
      <c r="H831" s="255"/>
      <c r="I831" s="256"/>
      <c r="J831" s="259"/>
      <c r="K831" s="598"/>
      <c r="L831" s="599"/>
      <c r="M831" s="415">
        <f>J831*K831</f>
        <v>0</v>
      </c>
    </row>
    <row r="832" spans="1:13">
      <c r="A832" s="234"/>
      <c r="B832" s="235"/>
      <c r="C832" s="235"/>
      <c r="D832" s="235"/>
      <c r="E832" s="235"/>
      <c r="F832" s="235"/>
      <c r="G832" s="235"/>
      <c r="H832" s="255"/>
      <c r="I832" s="256"/>
      <c r="J832" s="259"/>
      <c r="K832" s="596"/>
      <c r="L832" s="597"/>
      <c r="M832" s="415">
        <f>J832*K832</f>
        <v>0</v>
      </c>
    </row>
    <row r="833" spans="1:13" ht="13.8" thickBot="1">
      <c r="A833" s="606"/>
      <c r="B833" s="607"/>
      <c r="C833" s="607"/>
      <c r="D833" s="607"/>
      <c r="E833" s="607"/>
      <c r="F833" s="607"/>
      <c r="G833" s="607"/>
      <c r="H833" s="249"/>
      <c r="I833" s="250"/>
      <c r="J833" s="249"/>
      <c r="K833" s="655"/>
      <c r="L833" s="656"/>
      <c r="M833" s="415">
        <f>J833*K833</f>
        <v>0</v>
      </c>
    </row>
    <row r="834" spans="1:13" ht="13.8" thickBot="1">
      <c r="A834" s="603" t="s">
        <v>50</v>
      </c>
      <c r="B834" s="604"/>
      <c r="C834" s="604"/>
      <c r="D834" s="604"/>
      <c r="E834" s="604"/>
      <c r="F834" s="604"/>
      <c r="G834" s="604"/>
      <c r="H834" s="604"/>
      <c r="I834" s="604"/>
      <c r="J834" s="604"/>
      <c r="K834" s="604"/>
      <c r="L834" s="605"/>
      <c r="M834" s="412">
        <f>SUM(M830:M833)</f>
        <v>24210.5</v>
      </c>
    </row>
    <row r="835" spans="1:13" ht="13.8" thickBot="1">
      <c r="A835" s="221"/>
      <c r="M835" s="222"/>
    </row>
    <row r="836" spans="1:13" ht="13.8" thickBot="1">
      <c r="A836" s="637" t="s">
        <v>63</v>
      </c>
      <c r="B836" s="638"/>
      <c r="C836" s="638"/>
      <c r="D836" s="638"/>
      <c r="E836" s="638"/>
      <c r="F836" s="638"/>
      <c r="G836" s="638"/>
      <c r="H836" s="638"/>
      <c r="I836" s="638"/>
      <c r="J836" s="638"/>
      <c r="K836" s="638"/>
      <c r="L836" s="639"/>
      <c r="M836" s="416">
        <f>ROUND(M808+M818+M825+M834,0)</f>
        <v>124589</v>
      </c>
    </row>
    <row r="837" spans="1:13">
      <c r="A837" s="640" t="s">
        <v>64</v>
      </c>
      <c r="B837" s="641"/>
      <c r="C837" s="641"/>
      <c r="D837" s="641"/>
      <c r="E837" s="641"/>
      <c r="F837" s="641"/>
      <c r="G837" s="641"/>
      <c r="H837" s="641"/>
      <c r="I837" s="641"/>
      <c r="J837" s="641"/>
      <c r="K837" s="641"/>
      <c r="L837" s="641"/>
      <c r="M837" s="642"/>
    </row>
    <row r="838" spans="1:13">
      <c r="A838" s="643"/>
      <c r="B838" s="644"/>
      <c r="C838" s="644"/>
      <c r="D838" s="644"/>
      <c r="E838" s="644"/>
      <c r="F838" s="644"/>
      <c r="G838" s="644"/>
      <c r="H838" s="644"/>
      <c r="I838" s="644"/>
      <c r="J838" s="644"/>
      <c r="K838" s="644"/>
      <c r="L838" s="644"/>
      <c r="M838" s="645"/>
    </row>
    <row r="839" spans="1:13" ht="13.8" thickBot="1">
      <c r="A839" s="646"/>
      <c r="B839" s="647"/>
      <c r="C839" s="647"/>
      <c r="D839" s="647"/>
      <c r="E839" s="647"/>
      <c r="F839" s="647"/>
      <c r="G839" s="647"/>
      <c r="H839" s="647"/>
      <c r="I839" s="647"/>
      <c r="J839" s="647"/>
      <c r="K839" s="647"/>
      <c r="L839" s="647"/>
      <c r="M839" s="648"/>
    </row>
    <row r="840" spans="1:13">
      <c r="A840" s="649" t="s">
        <v>65</v>
      </c>
      <c r="B840" s="650"/>
      <c r="C840" s="650"/>
      <c r="D840" s="650"/>
      <c r="E840" s="650"/>
      <c r="F840" s="650"/>
      <c r="G840" s="650"/>
      <c r="H840" s="240"/>
      <c r="I840" s="253"/>
      <c r="J840" s="252" t="s">
        <v>66</v>
      </c>
      <c r="K840" s="651" t="s">
        <v>67</v>
      </c>
      <c r="L840" s="652"/>
      <c r="M840" s="254"/>
    </row>
    <row r="841" spans="1:13">
      <c r="A841" s="653" t="s">
        <v>20</v>
      </c>
      <c r="B841" s="654"/>
      <c r="C841" s="654"/>
      <c r="D841" s="654"/>
      <c r="E841" s="654"/>
      <c r="F841" s="654"/>
      <c r="G841" s="654"/>
      <c r="H841" s="261"/>
      <c r="I841" s="262"/>
      <c r="J841" s="263">
        <v>0.28000000000000003</v>
      </c>
      <c r="K841" s="742">
        <f>+M836</f>
        <v>124589</v>
      </c>
      <c r="L841" s="743"/>
      <c r="M841" s="289">
        <f>J841*K841</f>
        <v>34884.920000000006</v>
      </c>
    </row>
    <row r="842" spans="1:13">
      <c r="A842" s="265" t="s">
        <v>68</v>
      </c>
      <c r="B842" s="243"/>
      <c r="C842" s="243"/>
      <c r="D842" s="243"/>
      <c r="E842" s="243"/>
      <c r="F842" s="243"/>
      <c r="G842" s="243"/>
      <c r="H842" s="261"/>
      <c r="I842" s="262"/>
      <c r="J842" s="263">
        <v>0.01</v>
      </c>
      <c r="K842" s="742">
        <f>+M836</f>
        <v>124589</v>
      </c>
      <c r="L842" s="743"/>
      <c r="M842" s="289">
        <f>J842*K842</f>
        <v>1245.8900000000001</v>
      </c>
    </row>
    <row r="843" spans="1:13" ht="13.8" thickBot="1">
      <c r="A843" s="215" t="s">
        <v>69</v>
      </c>
      <c r="B843" s="216"/>
      <c r="C843" s="216"/>
      <c r="D843" s="216"/>
      <c r="E843" s="216"/>
      <c r="F843" s="216"/>
      <c r="G843" s="216"/>
      <c r="H843" s="266"/>
      <c r="I843" s="267"/>
      <c r="J843" s="263">
        <v>0.05</v>
      </c>
      <c r="K843" s="744">
        <f>+M836</f>
        <v>124589</v>
      </c>
      <c r="L843" s="745"/>
      <c r="M843" s="289">
        <f>J843*K843</f>
        <v>6229.4500000000007</v>
      </c>
    </row>
    <row r="844" spans="1:13" ht="13.8" thickBot="1">
      <c r="A844" s="603" t="s">
        <v>50</v>
      </c>
      <c r="B844" s="604"/>
      <c r="C844" s="604"/>
      <c r="D844" s="604"/>
      <c r="E844" s="604"/>
      <c r="F844" s="604"/>
      <c r="G844" s="604"/>
      <c r="H844" s="604"/>
      <c r="I844" s="604"/>
      <c r="J844" s="604"/>
      <c r="K844" s="604"/>
      <c r="L844" s="605"/>
      <c r="M844" s="414">
        <f>ROUND(SUM(M841:M843),0)</f>
        <v>42360</v>
      </c>
    </row>
    <row r="845" spans="1:13" ht="13.8" thickBot="1">
      <c r="A845" s="221"/>
      <c r="M845" s="222"/>
    </row>
    <row r="846" spans="1:13" ht="13.8" thickBot="1">
      <c r="A846" s="637" t="s">
        <v>70</v>
      </c>
      <c r="B846" s="638"/>
      <c r="C846" s="638"/>
      <c r="D846" s="638"/>
      <c r="E846" s="638"/>
      <c r="F846" s="638"/>
      <c r="G846" s="638"/>
      <c r="H846" s="638"/>
      <c r="I846" s="638"/>
      <c r="J846" s="638"/>
      <c r="K846" s="638"/>
      <c r="L846" s="639"/>
      <c r="M846" s="416">
        <f>M836+M844</f>
        <v>166949</v>
      </c>
    </row>
    <row r="847" spans="1:13">
      <c r="A847" s="218"/>
      <c r="B847" s="219"/>
      <c r="C847" s="219"/>
      <c r="D847" s="219"/>
      <c r="E847" s="219"/>
      <c r="F847" s="219"/>
      <c r="G847" s="219"/>
      <c r="H847" s="219"/>
      <c r="I847" s="219"/>
      <c r="J847" s="219"/>
      <c r="K847" s="219"/>
      <c r="L847" s="219"/>
      <c r="M847" s="220"/>
    </row>
    <row r="848" spans="1:13">
      <c r="A848" s="221"/>
      <c r="M848" s="222"/>
    </row>
    <row r="849" spans="1:13">
      <c r="A849" s="221"/>
      <c r="M849" s="222"/>
    </row>
    <row r="850" spans="1:13">
      <c r="A850" s="221"/>
      <c r="F850" s="270" t="s">
        <v>71</v>
      </c>
      <c r="G850" s="270"/>
      <c r="H850" s="270"/>
      <c r="I850" s="270"/>
      <c r="M850" s="222"/>
    </row>
    <row r="851" spans="1:13" ht="13.8">
      <c r="A851" s="271"/>
      <c r="B851" s="272"/>
      <c r="C851" s="272"/>
      <c r="D851" s="272"/>
      <c r="E851" s="272"/>
      <c r="F851" s="196" t="s">
        <v>305</v>
      </c>
      <c r="G851" s="196" t="s">
        <v>102</v>
      </c>
      <c r="I851" s="273"/>
      <c r="J851" s="272"/>
      <c r="K851" s="272"/>
      <c r="L851" s="272"/>
      <c r="M851" s="274"/>
    </row>
    <row r="852" spans="1:13" ht="13.8">
      <c r="A852" s="271"/>
      <c r="B852" s="272"/>
      <c r="C852" s="272"/>
      <c r="D852" s="272"/>
      <c r="E852" s="272"/>
      <c r="F852" s="196" t="s">
        <v>99</v>
      </c>
      <c r="I852" s="273"/>
      <c r="J852" s="272"/>
      <c r="K852" s="272"/>
      <c r="L852" s="272"/>
      <c r="M852" s="274"/>
    </row>
    <row r="853" spans="1:13">
      <c r="A853" s="207"/>
      <c r="B853" s="275"/>
      <c r="C853" s="275"/>
      <c r="D853" s="275"/>
      <c r="E853" s="275"/>
      <c r="I853" s="275"/>
      <c r="J853" s="275"/>
      <c r="K853" s="275"/>
      <c r="L853" s="275"/>
      <c r="M853" s="276"/>
    </row>
    <row r="854" spans="1:13">
      <c r="A854" s="221"/>
      <c r="F854" s="196" t="s">
        <v>73</v>
      </c>
      <c r="M854" s="222"/>
    </row>
    <row r="855" spans="1:13">
      <c r="A855" s="277" t="s">
        <v>74</v>
      </c>
      <c r="B855" s="230"/>
      <c r="C855" s="230"/>
      <c r="D855" s="230"/>
      <c r="E855" s="230"/>
      <c r="F855" s="230"/>
      <c r="G855" s="230"/>
      <c r="H855" s="230"/>
      <c r="I855" s="230"/>
      <c r="J855" s="230"/>
      <c r="K855" s="230"/>
      <c r="L855" s="230"/>
      <c r="M855" s="278"/>
    </row>
    <row r="856" spans="1:13">
      <c r="A856" s="619"/>
      <c r="B856" s="620"/>
      <c r="C856" s="620"/>
      <c r="D856" s="620"/>
      <c r="E856" s="620"/>
      <c r="F856" s="620"/>
      <c r="G856" s="620"/>
      <c r="H856" s="620"/>
      <c r="I856" s="620"/>
      <c r="J856" s="620"/>
      <c r="K856" s="620"/>
      <c r="L856" s="620"/>
      <c r="M856" s="621"/>
    </row>
    <row r="857" spans="1:13">
      <c r="A857" s="619"/>
      <c r="B857" s="620"/>
      <c r="C857" s="620"/>
      <c r="D857" s="620"/>
      <c r="E857" s="620"/>
      <c r="F857" s="620"/>
      <c r="G857" s="620"/>
      <c r="H857" s="620"/>
      <c r="I857" s="620"/>
      <c r="J857" s="620"/>
      <c r="K857" s="620"/>
      <c r="L857" s="620"/>
      <c r="M857" s="621"/>
    </row>
    <row r="858" spans="1:13">
      <c r="A858" s="207"/>
      <c r="B858" s="275"/>
      <c r="C858" s="275"/>
      <c r="D858" s="275"/>
      <c r="E858" s="275"/>
      <c r="F858" s="275"/>
      <c r="G858" s="275"/>
      <c r="H858" s="275"/>
      <c r="I858" s="275"/>
      <c r="J858" s="275"/>
      <c r="K858" s="275"/>
      <c r="L858" s="275"/>
      <c r="M858" s="276"/>
    </row>
    <row r="859" spans="1:13">
      <c r="A859" s="279" t="s">
        <v>75</v>
      </c>
      <c r="B859" s="275"/>
      <c r="C859" s="275"/>
      <c r="D859" s="275"/>
      <c r="E859" s="275"/>
      <c r="F859" s="275"/>
      <c r="G859" s="275"/>
      <c r="H859" s="275"/>
      <c r="I859" s="275"/>
      <c r="J859" s="275"/>
      <c r="K859" s="275"/>
      <c r="L859" s="275"/>
      <c r="M859" s="276"/>
    </row>
    <row r="860" spans="1:13">
      <c r="A860" s="622" t="s">
        <v>76</v>
      </c>
      <c r="B860" s="623"/>
      <c r="C860" s="623"/>
      <c r="D860" s="623"/>
      <c r="E860" s="623"/>
      <c r="F860" s="623"/>
      <c r="G860" s="623"/>
      <c r="H860" s="623"/>
      <c r="I860" s="623"/>
      <c r="J860" s="623"/>
      <c r="K860" s="623"/>
      <c r="L860" s="623"/>
      <c r="M860" s="624"/>
    </row>
    <row r="861" spans="1:13">
      <c r="A861" s="622"/>
      <c r="B861" s="623"/>
      <c r="C861" s="623"/>
      <c r="D861" s="623"/>
      <c r="E861" s="623"/>
      <c r="F861" s="623"/>
      <c r="G861" s="623"/>
      <c r="H861" s="623"/>
      <c r="I861" s="623"/>
      <c r="J861" s="623"/>
      <c r="K861" s="623"/>
      <c r="L861" s="623"/>
      <c r="M861" s="624"/>
    </row>
    <row r="862" spans="1:13">
      <c r="A862" s="622" t="s">
        <v>77</v>
      </c>
      <c r="B862" s="623"/>
      <c r="C862" s="623"/>
      <c r="D862" s="623"/>
      <c r="E862" s="623"/>
      <c r="F862" s="623"/>
      <c r="G862" s="623"/>
      <c r="H862" s="623"/>
      <c r="I862" s="623"/>
      <c r="J862" s="623"/>
      <c r="K862" s="623"/>
      <c r="L862" s="623"/>
      <c r="M862" s="624"/>
    </row>
    <row r="863" spans="1:13">
      <c r="A863" s="622"/>
      <c r="B863" s="623"/>
      <c r="C863" s="623"/>
      <c r="D863" s="623"/>
      <c r="E863" s="623"/>
      <c r="F863" s="623"/>
      <c r="G863" s="623"/>
      <c r="H863" s="623"/>
      <c r="I863" s="623"/>
      <c r="J863" s="623"/>
      <c r="K863" s="623"/>
      <c r="L863" s="623"/>
      <c r="M863" s="624"/>
    </row>
    <row r="864" spans="1:13">
      <c r="A864" s="207"/>
      <c r="B864" s="275"/>
      <c r="C864" s="275"/>
      <c r="D864" s="275"/>
      <c r="E864" s="275"/>
      <c r="F864" s="275"/>
      <c r="G864" s="275"/>
      <c r="H864" s="275"/>
      <c r="I864" s="275"/>
      <c r="J864" s="275"/>
      <c r="K864" s="275"/>
      <c r="L864" s="275"/>
      <c r="M864" s="276"/>
    </row>
    <row r="865" spans="1:13">
      <c r="A865" s="221"/>
      <c r="F865" s="270" t="s">
        <v>71</v>
      </c>
      <c r="M865" s="222"/>
    </row>
    <row r="866" spans="1:13">
      <c r="A866" s="221"/>
      <c r="F866" s="196" t="s">
        <v>72</v>
      </c>
      <c r="G866" s="243" t="s">
        <v>100</v>
      </c>
      <c r="H866" s="243"/>
      <c r="I866" s="243"/>
      <c r="M866" s="222"/>
    </row>
    <row r="867" spans="1:13">
      <c r="A867" s="221"/>
      <c r="F867" s="196" t="s">
        <v>101</v>
      </c>
      <c r="G867" s="280"/>
      <c r="H867" s="280"/>
      <c r="I867" s="280"/>
      <c r="M867" s="222"/>
    </row>
    <row r="868" spans="1:13">
      <c r="A868" s="281"/>
      <c r="B868" s="275"/>
      <c r="C868" s="275"/>
      <c r="D868" s="275"/>
      <c r="E868" s="275"/>
      <c r="J868" s="275"/>
      <c r="K868" s="275"/>
      <c r="L868" s="275"/>
      <c r="M868" s="276"/>
    </row>
  </sheetData>
  <mergeCells count="790">
    <mergeCell ref="A779:D779"/>
    <mergeCell ref="A860:M861"/>
    <mergeCell ref="A862:M863"/>
    <mergeCell ref="K842:L842"/>
    <mergeCell ref="K843:L843"/>
    <mergeCell ref="A844:L844"/>
    <mergeCell ref="A846:L846"/>
    <mergeCell ref="A856:M856"/>
    <mergeCell ref="A857:M857"/>
    <mergeCell ref="A836:L836"/>
    <mergeCell ref="A837:M839"/>
    <mergeCell ref="A840:G840"/>
    <mergeCell ref="K840:L840"/>
    <mergeCell ref="A841:G841"/>
    <mergeCell ref="K841:L841"/>
    <mergeCell ref="K830:L830"/>
    <mergeCell ref="K831:L831"/>
    <mergeCell ref="K832:L832"/>
    <mergeCell ref="A833:G833"/>
    <mergeCell ref="K833:L833"/>
    <mergeCell ref="A834:L834"/>
    <mergeCell ref="A830:G830"/>
    <mergeCell ref="A824:G824"/>
    <mergeCell ref="K824:L824"/>
    <mergeCell ref="A825:L825"/>
    <mergeCell ref="A826:M828"/>
    <mergeCell ref="A829:G829"/>
    <mergeCell ref="K829:L829"/>
    <mergeCell ref="A818:L818"/>
    <mergeCell ref="A819:M821"/>
    <mergeCell ref="A822:G822"/>
    <mergeCell ref="K822:L822"/>
    <mergeCell ref="A823:G823"/>
    <mergeCell ref="K823:L823"/>
    <mergeCell ref="A809:M811"/>
    <mergeCell ref="A812:H812"/>
    <mergeCell ref="K812:L812"/>
    <mergeCell ref="A813:H813"/>
    <mergeCell ref="K813:L813"/>
    <mergeCell ref="A817:H817"/>
    <mergeCell ref="K817:L817"/>
    <mergeCell ref="K815:L815"/>
    <mergeCell ref="K816:L816"/>
    <mergeCell ref="A814:H814"/>
    <mergeCell ref="A816:H816"/>
    <mergeCell ref="K814:L814"/>
    <mergeCell ref="A815:H815"/>
    <mergeCell ref="F807:G807"/>
    <mergeCell ref="H807:I807"/>
    <mergeCell ref="K807:L807"/>
    <mergeCell ref="A808:L808"/>
    <mergeCell ref="H806:I806"/>
    <mergeCell ref="A801:M803"/>
    <mergeCell ref="A804:E804"/>
    <mergeCell ref="F804:G804"/>
    <mergeCell ref="H804:I804"/>
    <mergeCell ref="K804:L804"/>
    <mergeCell ref="A805:E805"/>
    <mergeCell ref="F805:G805"/>
    <mergeCell ref="H805:I805"/>
    <mergeCell ref="K805:L805"/>
    <mergeCell ref="K806:L806"/>
    <mergeCell ref="A807:E807"/>
    <mergeCell ref="A781:M781"/>
    <mergeCell ref="A783:A789"/>
    <mergeCell ref="B783:I783"/>
    <mergeCell ref="J783:M784"/>
    <mergeCell ref="B784:I784"/>
    <mergeCell ref="B785:I785"/>
    <mergeCell ref="J785:J786"/>
    <mergeCell ref="K785:M786"/>
    <mergeCell ref="A793:D793"/>
    <mergeCell ref="A797:M797"/>
    <mergeCell ref="B799:J799"/>
    <mergeCell ref="K799:L799"/>
    <mergeCell ref="B800:J800"/>
    <mergeCell ref="K800:L800"/>
    <mergeCell ref="B786:I786"/>
    <mergeCell ref="B787:I788"/>
    <mergeCell ref="J787:J789"/>
    <mergeCell ref="K787:K789"/>
    <mergeCell ref="L787:L789"/>
    <mergeCell ref="M787:M789"/>
    <mergeCell ref="B789:I789"/>
    <mergeCell ref="A771:M772"/>
    <mergeCell ref="A773:M774"/>
    <mergeCell ref="A747:L747"/>
    <mergeCell ref="A748:M750"/>
    <mergeCell ref="A751:G751"/>
    <mergeCell ref="K751:L751"/>
    <mergeCell ref="A755:L755"/>
    <mergeCell ref="A757:L757"/>
    <mergeCell ref="K754:L754"/>
    <mergeCell ref="A768:M768"/>
    <mergeCell ref="A767:M767"/>
    <mergeCell ref="A752:G752"/>
    <mergeCell ref="K752:L752"/>
    <mergeCell ref="K753:L753"/>
    <mergeCell ref="A729:L729"/>
    <mergeCell ref="A730:M732"/>
    <mergeCell ref="A733:G733"/>
    <mergeCell ref="K733:L733"/>
    <mergeCell ref="A736:L736"/>
    <mergeCell ref="A737:M739"/>
    <mergeCell ref="A718:E718"/>
    <mergeCell ref="F718:G718"/>
    <mergeCell ref="H718:I718"/>
    <mergeCell ref="K718:L718"/>
    <mergeCell ref="A721:E721"/>
    <mergeCell ref="F721:G721"/>
    <mergeCell ref="H721:I721"/>
    <mergeCell ref="A727:H727"/>
    <mergeCell ref="K727:L727"/>
    <mergeCell ref="A728:H728"/>
    <mergeCell ref="K728:L728"/>
    <mergeCell ref="A723:M725"/>
    <mergeCell ref="A726:H726"/>
    <mergeCell ref="K726:L726"/>
    <mergeCell ref="K721:L721"/>
    <mergeCell ref="A722:L722"/>
    <mergeCell ref="A719:E719"/>
    <mergeCell ref="F719:G719"/>
    <mergeCell ref="J701:J703"/>
    <mergeCell ref="K701:K703"/>
    <mergeCell ref="L701:L703"/>
    <mergeCell ref="M701:M703"/>
    <mergeCell ref="B703:I703"/>
    <mergeCell ref="A707:D707"/>
    <mergeCell ref="A681:M682"/>
    <mergeCell ref="A683:M684"/>
    <mergeCell ref="I690:M691"/>
    <mergeCell ref="A691:C691"/>
    <mergeCell ref="A695:M695"/>
    <mergeCell ref="A697:A703"/>
    <mergeCell ref="B697:I697"/>
    <mergeCell ref="J697:M698"/>
    <mergeCell ref="J699:J700"/>
    <mergeCell ref="K699:M700"/>
    <mergeCell ref="B701:I702"/>
    <mergeCell ref="B698:I698"/>
    <mergeCell ref="B699:I699"/>
    <mergeCell ref="B700:I700"/>
    <mergeCell ref="K651:L651"/>
    <mergeCell ref="A646:L646"/>
    <mergeCell ref="A647:M649"/>
    <mergeCell ref="A650:G650"/>
    <mergeCell ref="K650:L650"/>
    <mergeCell ref="A644:G644"/>
    <mergeCell ref="K644:L644"/>
    <mergeCell ref="A645:G645"/>
    <mergeCell ref="K645:L645"/>
    <mergeCell ref="B614:I614"/>
    <mergeCell ref="A618:D618"/>
    <mergeCell ref="A621:M621"/>
    <mergeCell ref="B623:J623"/>
    <mergeCell ref="K623:L623"/>
    <mergeCell ref="A625:M627"/>
    <mergeCell ref="A606:M606"/>
    <mergeCell ref="A608:A614"/>
    <mergeCell ref="B608:I608"/>
    <mergeCell ref="J608:M609"/>
    <mergeCell ref="J610:J611"/>
    <mergeCell ref="K610:M611"/>
    <mergeCell ref="B612:I613"/>
    <mergeCell ref="J612:J614"/>
    <mergeCell ref="K612:K614"/>
    <mergeCell ref="L612:L614"/>
    <mergeCell ref="M612:M614"/>
    <mergeCell ref="B609:I609"/>
    <mergeCell ref="B610:I610"/>
    <mergeCell ref="B611:I611"/>
    <mergeCell ref="K570:L570"/>
    <mergeCell ref="K571:L571"/>
    <mergeCell ref="A565:M567"/>
    <mergeCell ref="A568:G568"/>
    <mergeCell ref="K568:L568"/>
    <mergeCell ref="K562:L562"/>
    <mergeCell ref="K563:L563"/>
    <mergeCell ref="A558:M560"/>
    <mergeCell ref="A561:G561"/>
    <mergeCell ref="K561:L561"/>
    <mergeCell ref="A564:L564"/>
    <mergeCell ref="A520:M520"/>
    <mergeCell ref="A522:A528"/>
    <mergeCell ref="B522:I522"/>
    <mergeCell ref="J522:M523"/>
    <mergeCell ref="J524:J525"/>
    <mergeCell ref="K524:M525"/>
    <mergeCell ref="B526:I527"/>
    <mergeCell ref="J526:J528"/>
    <mergeCell ref="K569:L569"/>
    <mergeCell ref="A555:H555"/>
    <mergeCell ref="K555:L555"/>
    <mergeCell ref="A556:H556"/>
    <mergeCell ref="K556:L556"/>
    <mergeCell ref="A557:L557"/>
    <mergeCell ref="A552:H552"/>
    <mergeCell ref="K552:L552"/>
    <mergeCell ref="A553:H553"/>
    <mergeCell ref="K553:L553"/>
    <mergeCell ref="A554:H554"/>
    <mergeCell ref="K554:L554"/>
    <mergeCell ref="A548:M550"/>
    <mergeCell ref="A551:H551"/>
    <mergeCell ref="K551:L551"/>
    <mergeCell ref="K546:L546"/>
    <mergeCell ref="A434:M434"/>
    <mergeCell ref="A436:A442"/>
    <mergeCell ref="B436:I436"/>
    <mergeCell ref="J436:M437"/>
    <mergeCell ref="J438:J439"/>
    <mergeCell ref="K438:M439"/>
    <mergeCell ref="A493:G493"/>
    <mergeCell ref="K493:L493"/>
    <mergeCell ref="A497:L497"/>
    <mergeCell ref="A457:E457"/>
    <mergeCell ref="F457:G457"/>
    <mergeCell ref="H457:I457"/>
    <mergeCell ref="K457:L457"/>
    <mergeCell ref="A460:E460"/>
    <mergeCell ref="F460:G460"/>
    <mergeCell ref="H460:I460"/>
    <mergeCell ref="K483:L483"/>
    <mergeCell ref="K484:L484"/>
    <mergeCell ref="K485:L485"/>
    <mergeCell ref="A479:M481"/>
    <mergeCell ref="A482:G482"/>
    <mergeCell ref="K482:L482"/>
    <mergeCell ref="K476:L476"/>
    <mergeCell ref="K477:L477"/>
    <mergeCell ref="A393:G393"/>
    <mergeCell ref="K393:L393"/>
    <mergeCell ref="A395:L395"/>
    <mergeCell ref="A396:M398"/>
    <mergeCell ref="A399:G399"/>
    <mergeCell ref="K399:L399"/>
    <mergeCell ref="K411:L411"/>
    <mergeCell ref="A421:M421"/>
    <mergeCell ref="A409:G409"/>
    <mergeCell ref="K409:L409"/>
    <mergeCell ref="K410:L410"/>
    <mergeCell ref="A404:L404"/>
    <mergeCell ref="A405:M407"/>
    <mergeCell ref="A408:G408"/>
    <mergeCell ref="K400:L400"/>
    <mergeCell ref="K401:L401"/>
    <mergeCell ref="A402:L402"/>
    <mergeCell ref="A394:G394"/>
    <mergeCell ref="K394:L394"/>
    <mergeCell ref="A373:E373"/>
    <mergeCell ref="F373:G373"/>
    <mergeCell ref="H373:I373"/>
    <mergeCell ref="K373:L373"/>
    <mergeCell ref="A376:L376"/>
    <mergeCell ref="J357:J359"/>
    <mergeCell ref="K357:K359"/>
    <mergeCell ref="L357:L359"/>
    <mergeCell ref="A374:E374"/>
    <mergeCell ref="F374:G374"/>
    <mergeCell ref="H374:I374"/>
    <mergeCell ref="K374:L374"/>
    <mergeCell ref="A375:E375"/>
    <mergeCell ref="H375:I375"/>
    <mergeCell ref="K375:L375"/>
    <mergeCell ref="A370:M372"/>
    <mergeCell ref="B369:J369"/>
    <mergeCell ref="K369:L369"/>
    <mergeCell ref="A366:M366"/>
    <mergeCell ref="B368:J368"/>
    <mergeCell ref="K368:L368"/>
    <mergeCell ref="M357:M359"/>
    <mergeCell ref="B359:I359"/>
    <mergeCell ref="A363:D363"/>
    <mergeCell ref="A231:L231"/>
    <mergeCell ref="K225:L225"/>
    <mergeCell ref="K226:L226"/>
    <mergeCell ref="K227:L227"/>
    <mergeCell ref="A351:M351"/>
    <mergeCell ref="A353:A359"/>
    <mergeCell ref="B353:I353"/>
    <mergeCell ref="J353:M354"/>
    <mergeCell ref="J355:J356"/>
    <mergeCell ref="K355:M356"/>
    <mergeCell ref="B357:I358"/>
    <mergeCell ref="B354:I354"/>
    <mergeCell ref="B355:I355"/>
    <mergeCell ref="B356:I356"/>
    <mergeCell ref="K228:L228"/>
    <mergeCell ref="A276:D276"/>
    <mergeCell ref="A280:M280"/>
    <mergeCell ref="B282:J282"/>
    <mergeCell ref="K282:L282"/>
    <mergeCell ref="B283:J283"/>
    <mergeCell ref="K283:L283"/>
    <mergeCell ref="A284:M286"/>
    <mergeCell ref="A287:E287"/>
    <mergeCell ref="F287:G287"/>
    <mergeCell ref="K197:L197"/>
    <mergeCell ref="M185:M187"/>
    <mergeCell ref="B187:I187"/>
    <mergeCell ref="A191:D191"/>
    <mergeCell ref="A256:M257"/>
    <mergeCell ref="K224:L224"/>
    <mergeCell ref="A228:G228"/>
    <mergeCell ref="A229:L229"/>
    <mergeCell ref="A220:L220"/>
    <mergeCell ref="A221:M223"/>
    <mergeCell ref="K210:L210"/>
    <mergeCell ref="A213:L213"/>
    <mergeCell ref="A214:M216"/>
    <mergeCell ref="A239:L239"/>
    <mergeCell ref="A241:L241"/>
    <mergeCell ref="A251:M251"/>
    <mergeCell ref="A254:M255"/>
    <mergeCell ref="A236:G236"/>
    <mergeCell ref="K236:L236"/>
    <mergeCell ref="K237:L237"/>
    <mergeCell ref="K238:L238"/>
    <mergeCell ref="A232:M234"/>
    <mergeCell ref="A235:G235"/>
    <mergeCell ref="K235:L235"/>
    <mergeCell ref="K139:L139"/>
    <mergeCell ref="A134:L134"/>
    <mergeCell ref="A135:M137"/>
    <mergeCell ref="A138:G138"/>
    <mergeCell ref="K138:L138"/>
    <mergeCell ref="A132:G132"/>
    <mergeCell ref="K132:L132"/>
    <mergeCell ref="A133:G133"/>
    <mergeCell ref="A205:E205"/>
    <mergeCell ref="F205:G205"/>
    <mergeCell ref="J185:J187"/>
    <mergeCell ref="K185:K187"/>
    <mergeCell ref="L185:L187"/>
    <mergeCell ref="A203:E203"/>
    <mergeCell ref="F203:G203"/>
    <mergeCell ref="H203:I203"/>
    <mergeCell ref="K203:L203"/>
    <mergeCell ref="H204:I204"/>
    <mergeCell ref="K204:L204"/>
    <mergeCell ref="A199:M201"/>
    <mergeCell ref="B198:J198"/>
    <mergeCell ref="K198:L198"/>
    <mergeCell ref="A195:M195"/>
    <mergeCell ref="B197:J197"/>
    <mergeCell ref="A169:M170"/>
    <mergeCell ref="A171:M172"/>
    <mergeCell ref="A145:L145"/>
    <mergeCell ref="A146:M148"/>
    <mergeCell ref="A149:G149"/>
    <mergeCell ref="K149:L149"/>
    <mergeCell ref="A153:L153"/>
    <mergeCell ref="A155:L155"/>
    <mergeCell ref="K152:L152"/>
    <mergeCell ref="A166:M166"/>
    <mergeCell ref="A165:M165"/>
    <mergeCell ref="A150:G150"/>
    <mergeCell ref="K150:L150"/>
    <mergeCell ref="K151:L151"/>
    <mergeCell ref="K21:L21"/>
    <mergeCell ref="A114:E114"/>
    <mergeCell ref="F114:G114"/>
    <mergeCell ref="H114:I114"/>
    <mergeCell ref="K114:L114"/>
    <mergeCell ref="F117:G117"/>
    <mergeCell ref="H117:I117"/>
    <mergeCell ref="L97:L99"/>
    <mergeCell ref="B99:I99"/>
    <mergeCell ref="A103:D103"/>
    <mergeCell ref="A107:M107"/>
    <mergeCell ref="B109:J109"/>
    <mergeCell ref="K109:L109"/>
    <mergeCell ref="A115:E115"/>
    <mergeCell ref="F115:G115"/>
    <mergeCell ref="H115:I115"/>
    <mergeCell ref="K115:L115"/>
    <mergeCell ref="A116:E116"/>
    <mergeCell ref="K116:L116"/>
    <mergeCell ref="A111:M113"/>
    <mergeCell ref="B110:J110"/>
    <mergeCell ref="K110:L110"/>
    <mergeCell ref="B22:J22"/>
    <mergeCell ref="A81:M82"/>
    <mergeCell ref="K22:L22"/>
    <mergeCell ref="A23:M25"/>
    <mergeCell ref="A26:E26"/>
    <mergeCell ref="F26:G26"/>
    <mergeCell ref="H26:I26"/>
    <mergeCell ref="A3:M3"/>
    <mergeCell ref="A5:A11"/>
    <mergeCell ref="B5:I5"/>
    <mergeCell ref="J5:M6"/>
    <mergeCell ref="J7:J8"/>
    <mergeCell ref="K7:M8"/>
    <mergeCell ref="B6:I6"/>
    <mergeCell ref="B7:I7"/>
    <mergeCell ref="B8:I8"/>
    <mergeCell ref="K26:L26"/>
    <mergeCell ref="M9:M11"/>
    <mergeCell ref="B9:I10"/>
    <mergeCell ref="J9:J11"/>
    <mergeCell ref="K9:K11"/>
    <mergeCell ref="L9:L11"/>
    <mergeCell ref="B11:I11"/>
    <mergeCell ref="A15:D15"/>
    <mergeCell ref="A19:M19"/>
    <mergeCell ref="B21:J21"/>
    <mergeCell ref="K742:L742"/>
    <mergeCell ref="K743:L743"/>
    <mergeCell ref="K744:L744"/>
    <mergeCell ref="A744:G744"/>
    <mergeCell ref="A745:L745"/>
    <mergeCell ref="K741:L741"/>
    <mergeCell ref="A740:G740"/>
    <mergeCell ref="K740:L740"/>
    <mergeCell ref="A734:G734"/>
    <mergeCell ref="K734:L734"/>
    <mergeCell ref="A735:G735"/>
    <mergeCell ref="K735:L735"/>
    <mergeCell ref="H719:I719"/>
    <mergeCell ref="K719:L719"/>
    <mergeCell ref="K720:L720"/>
    <mergeCell ref="A715:M717"/>
    <mergeCell ref="B714:J714"/>
    <mergeCell ref="K714:L714"/>
    <mergeCell ref="A711:M711"/>
    <mergeCell ref="B713:J713"/>
    <mergeCell ref="K713:L713"/>
    <mergeCell ref="A678:M678"/>
    <mergeCell ref="A677:M677"/>
    <mergeCell ref="A662:G662"/>
    <mergeCell ref="K662:L662"/>
    <mergeCell ref="K663:L663"/>
    <mergeCell ref="K652:L652"/>
    <mergeCell ref="K653:L653"/>
    <mergeCell ref="K654:L654"/>
    <mergeCell ref="A654:G654"/>
    <mergeCell ref="A655:L655"/>
    <mergeCell ref="A657:L657"/>
    <mergeCell ref="A658:M660"/>
    <mergeCell ref="A661:G661"/>
    <mergeCell ref="K661:L661"/>
    <mergeCell ref="A665:L665"/>
    <mergeCell ref="A667:L667"/>
    <mergeCell ref="K664:L664"/>
    <mergeCell ref="A643:G643"/>
    <mergeCell ref="K643:L643"/>
    <mergeCell ref="A637:H637"/>
    <mergeCell ref="K637:L637"/>
    <mergeCell ref="A638:H638"/>
    <mergeCell ref="K638:L638"/>
    <mergeCell ref="A639:L639"/>
    <mergeCell ref="H631:I631"/>
    <mergeCell ref="K631:L631"/>
    <mergeCell ref="F631:G631"/>
    <mergeCell ref="A632:L632"/>
    <mergeCell ref="A633:M635"/>
    <mergeCell ref="A636:H636"/>
    <mergeCell ref="K636:L636"/>
    <mergeCell ref="A640:M642"/>
    <mergeCell ref="F629:G629"/>
    <mergeCell ref="H629:I629"/>
    <mergeCell ref="K629:L629"/>
    <mergeCell ref="H630:I630"/>
    <mergeCell ref="K630:L630"/>
    <mergeCell ref="A628:E628"/>
    <mergeCell ref="F628:G628"/>
    <mergeCell ref="B624:J624"/>
    <mergeCell ref="K624:L624"/>
    <mergeCell ref="H628:I628"/>
    <mergeCell ref="K628:L628"/>
    <mergeCell ref="A598:M599"/>
    <mergeCell ref="A580:G580"/>
    <mergeCell ref="K580:L580"/>
    <mergeCell ref="K581:L581"/>
    <mergeCell ref="K582:L582"/>
    <mergeCell ref="K572:L572"/>
    <mergeCell ref="A572:G572"/>
    <mergeCell ref="A573:L573"/>
    <mergeCell ref="A575:L575"/>
    <mergeCell ref="A576:M578"/>
    <mergeCell ref="A579:G579"/>
    <mergeCell ref="K579:L579"/>
    <mergeCell ref="A583:L583"/>
    <mergeCell ref="A585:L585"/>
    <mergeCell ref="A596:M597"/>
    <mergeCell ref="A547:L547"/>
    <mergeCell ref="A544:E544"/>
    <mergeCell ref="F544:G544"/>
    <mergeCell ref="H544:I544"/>
    <mergeCell ref="K544:L544"/>
    <mergeCell ref="K545:L545"/>
    <mergeCell ref="A546:E546"/>
    <mergeCell ref="F546:G546"/>
    <mergeCell ref="H546:I546"/>
    <mergeCell ref="A543:E543"/>
    <mergeCell ref="B539:J539"/>
    <mergeCell ref="K539:L539"/>
    <mergeCell ref="K526:K528"/>
    <mergeCell ref="L526:L528"/>
    <mergeCell ref="M526:M528"/>
    <mergeCell ref="B523:I523"/>
    <mergeCell ref="B524:I524"/>
    <mergeCell ref="B525:I525"/>
    <mergeCell ref="B528:I528"/>
    <mergeCell ref="A532:D532"/>
    <mergeCell ref="A536:M536"/>
    <mergeCell ref="B538:J538"/>
    <mergeCell ref="K538:L538"/>
    <mergeCell ref="A540:M542"/>
    <mergeCell ref="F543:G543"/>
    <mergeCell ref="H543:I543"/>
    <mergeCell ref="K543:L543"/>
    <mergeCell ref="A512:M513"/>
    <mergeCell ref="A494:G494"/>
    <mergeCell ref="K494:L494"/>
    <mergeCell ref="K495:L495"/>
    <mergeCell ref="K496:L496"/>
    <mergeCell ref="K486:L486"/>
    <mergeCell ref="A486:G486"/>
    <mergeCell ref="A487:L487"/>
    <mergeCell ref="A489:L489"/>
    <mergeCell ref="A490:M492"/>
    <mergeCell ref="A499:L499"/>
    <mergeCell ref="A507:M507"/>
    <mergeCell ref="A510:M511"/>
    <mergeCell ref="K475:L475"/>
    <mergeCell ref="A478:L478"/>
    <mergeCell ref="A469:H469"/>
    <mergeCell ref="K469:L469"/>
    <mergeCell ref="A470:H470"/>
    <mergeCell ref="K470:L470"/>
    <mergeCell ref="A471:L471"/>
    <mergeCell ref="A466:H466"/>
    <mergeCell ref="K466:L466"/>
    <mergeCell ref="A467:H467"/>
    <mergeCell ref="K467:L467"/>
    <mergeCell ref="A468:H468"/>
    <mergeCell ref="K468:L468"/>
    <mergeCell ref="A472:M474"/>
    <mergeCell ref="A475:G475"/>
    <mergeCell ref="A462:M464"/>
    <mergeCell ref="A465:H465"/>
    <mergeCell ref="K465:L465"/>
    <mergeCell ref="K460:L460"/>
    <mergeCell ref="A461:L461"/>
    <mergeCell ref="A458:E458"/>
    <mergeCell ref="F458:G458"/>
    <mergeCell ref="H458:I458"/>
    <mergeCell ref="K458:L458"/>
    <mergeCell ref="K459:L459"/>
    <mergeCell ref="A389:L389"/>
    <mergeCell ref="A390:M392"/>
    <mergeCell ref="A454:M456"/>
    <mergeCell ref="B453:J453"/>
    <mergeCell ref="K453:L453"/>
    <mergeCell ref="A450:M450"/>
    <mergeCell ref="B452:J452"/>
    <mergeCell ref="K452:L452"/>
    <mergeCell ref="B440:I441"/>
    <mergeCell ref="B437:I437"/>
    <mergeCell ref="B438:I438"/>
    <mergeCell ref="B439:I439"/>
    <mergeCell ref="J440:J442"/>
    <mergeCell ref="K440:K442"/>
    <mergeCell ref="L440:L442"/>
    <mergeCell ref="M440:M442"/>
    <mergeCell ref="B442:I442"/>
    <mergeCell ref="A446:D446"/>
    <mergeCell ref="K408:L408"/>
    <mergeCell ref="A412:L412"/>
    <mergeCell ref="A414:L414"/>
    <mergeCell ref="A432:D432"/>
    <mergeCell ref="A424:M425"/>
    <mergeCell ref="A426:M427"/>
    <mergeCell ref="A387:H387"/>
    <mergeCell ref="K387:L387"/>
    <mergeCell ref="A388:H388"/>
    <mergeCell ref="K388:L388"/>
    <mergeCell ref="A383:H383"/>
    <mergeCell ref="K383:L383"/>
    <mergeCell ref="A384:H384"/>
    <mergeCell ref="K384:L384"/>
    <mergeCell ref="A385:H385"/>
    <mergeCell ref="K385:L385"/>
    <mergeCell ref="A381:H381"/>
    <mergeCell ref="K381:L381"/>
    <mergeCell ref="A382:H382"/>
    <mergeCell ref="K382:L382"/>
    <mergeCell ref="A377:M379"/>
    <mergeCell ref="A380:H380"/>
    <mergeCell ref="K380:L380"/>
    <mergeCell ref="A386:H386"/>
    <mergeCell ref="K386:L386"/>
    <mergeCell ref="A224:G224"/>
    <mergeCell ref="A218:G218"/>
    <mergeCell ref="K218:L218"/>
    <mergeCell ref="A219:G219"/>
    <mergeCell ref="K219:L219"/>
    <mergeCell ref="A217:G217"/>
    <mergeCell ref="K217:L217"/>
    <mergeCell ref="A211:H211"/>
    <mergeCell ref="K211:L211"/>
    <mergeCell ref="A212:H212"/>
    <mergeCell ref="K212:L212"/>
    <mergeCell ref="A207:M209"/>
    <mergeCell ref="A210:H210"/>
    <mergeCell ref="H205:I205"/>
    <mergeCell ref="K205:L205"/>
    <mergeCell ref="A206:L206"/>
    <mergeCell ref="K140:L140"/>
    <mergeCell ref="K141:L141"/>
    <mergeCell ref="K142:L142"/>
    <mergeCell ref="A142:G142"/>
    <mergeCell ref="A143:L143"/>
    <mergeCell ref="A179:M179"/>
    <mergeCell ref="A181:A187"/>
    <mergeCell ref="B181:I181"/>
    <mergeCell ref="J181:M182"/>
    <mergeCell ref="J183:J184"/>
    <mergeCell ref="K183:M184"/>
    <mergeCell ref="B185:I186"/>
    <mergeCell ref="B182:I182"/>
    <mergeCell ref="B183:I183"/>
    <mergeCell ref="B184:I184"/>
    <mergeCell ref="A202:E202"/>
    <mergeCell ref="F202:G202"/>
    <mergeCell ref="H202:I202"/>
    <mergeCell ref="K202:L202"/>
    <mergeCell ref="K133:L133"/>
    <mergeCell ref="A128:M130"/>
    <mergeCell ref="A131:G131"/>
    <mergeCell ref="K131:L131"/>
    <mergeCell ref="A125:H125"/>
    <mergeCell ref="K125:L125"/>
    <mergeCell ref="A126:H126"/>
    <mergeCell ref="K126:L126"/>
    <mergeCell ref="A127:L127"/>
    <mergeCell ref="A123:H123"/>
    <mergeCell ref="K123:L123"/>
    <mergeCell ref="A124:H124"/>
    <mergeCell ref="K124:L124"/>
    <mergeCell ref="A119:M121"/>
    <mergeCell ref="A122:H122"/>
    <mergeCell ref="K122:L122"/>
    <mergeCell ref="A117:E117"/>
    <mergeCell ref="K117:L117"/>
    <mergeCell ref="A118:L118"/>
    <mergeCell ref="A76:M76"/>
    <mergeCell ref="A63:L63"/>
    <mergeCell ref="A65:L65"/>
    <mergeCell ref="A75:M75"/>
    <mergeCell ref="A79:M80"/>
    <mergeCell ref="I88:M88"/>
    <mergeCell ref="A91:M91"/>
    <mergeCell ref="A93:A99"/>
    <mergeCell ref="B93:I93"/>
    <mergeCell ref="J93:M94"/>
    <mergeCell ref="J95:J96"/>
    <mergeCell ref="K95:M96"/>
    <mergeCell ref="B97:I98"/>
    <mergeCell ref="J97:J99"/>
    <mergeCell ref="K97:K99"/>
    <mergeCell ref="B94:I94"/>
    <mergeCell ref="B95:I95"/>
    <mergeCell ref="B96:I96"/>
    <mergeCell ref="M97:M99"/>
    <mergeCell ref="K61:L61"/>
    <mergeCell ref="K62:L62"/>
    <mergeCell ref="A56:M58"/>
    <mergeCell ref="A59:G59"/>
    <mergeCell ref="K59:L59"/>
    <mergeCell ref="A52:G52"/>
    <mergeCell ref="K52:L52"/>
    <mergeCell ref="A53:L53"/>
    <mergeCell ref="A55:L55"/>
    <mergeCell ref="A51:G51"/>
    <mergeCell ref="K51:L51"/>
    <mergeCell ref="A43:G43"/>
    <mergeCell ref="K43:L43"/>
    <mergeCell ref="A44:L44"/>
    <mergeCell ref="A45:M47"/>
    <mergeCell ref="A48:G48"/>
    <mergeCell ref="K48:L48"/>
    <mergeCell ref="A60:G60"/>
    <mergeCell ref="K60:L60"/>
    <mergeCell ref="K41:L41"/>
    <mergeCell ref="A35:H35"/>
    <mergeCell ref="K35:L35"/>
    <mergeCell ref="A36:H36"/>
    <mergeCell ref="K36:L36"/>
    <mergeCell ref="A49:G49"/>
    <mergeCell ref="K49:L49"/>
    <mergeCell ref="A50:G50"/>
    <mergeCell ref="K50:L50"/>
    <mergeCell ref="A29:E29"/>
    <mergeCell ref="H29:I29"/>
    <mergeCell ref="K29:L29"/>
    <mergeCell ref="A27:E27"/>
    <mergeCell ref="F27:G27"/>
    <mergeCell ref="H27:I27"/>
    <mergeCell ref="K27:L27"/>
    <mergeCell ref="A28:E28"/>
    <mergeCell ref="H28:I28"/>
    <mergeCell ref="K28:L28"/>
    <mergeCell ref="F29:G29"/>
    <mergeCell ref="A30:L30"/>
    <mergeCell ref="A31:M33"/>
    <mergeCell ref="A34:H34"/>
    <mergeCell ref="K34:L34"/>
    <mergeCell ref="A264:M264"/>
    <mergeCell ref="A266:A272"/>
    <mergeCell ref="B266:I266"/>
    <mergeCell ref="J266:M267"/>
    <mergeCell ref="B267:I267"/>
    <mergeCell ref="B268:I268"/>
    <mergeCell ref="J268:J269"/>
    <mergeCell ref="K268:M269"/>
    <mergeCell ref="B269:I269"/>
    <mergeCell ref="B270:I271"/>
    <mergeCell ref="J270:J272"/>
    <mergeCell ref="K270:K272"/>
    <mergeCell ref="L270:L272"/>
    <mergeCell ref="M270:M272"/>
    <mergeCell ref="B272:I272"/>
    <mergeCell ref="A42:G42"/>
    <mergeCell ref="K42:L42"/>
    <mergeCell ref="A37:L37"/>
    <mergeCell ref="A38:M40"/>
    <mergeCell ref="A41:G41"/>
    <mergeCell ref="H287:I287"/>
    <mergeCell ref="K287:L287"/>
    <mergeCell ref="A288:E288"/>
    <mergeCell ref="F288:G288"/>
    <mergeCell ref="H288:I288"/>
    <mergeCell ref="K288:L288"/>
    <mergeCell ref="K289:L289"/>
    <mergeCell ref="A290:E290"/>
    <mergeCell ref="F290:G290"/>
    <mergeCell ref="H290:I290"/>
    <mergeCell ref="K290:L290"/>
    <mergeCell ref="A291:L291"/>
    <mergeCell ref="A292:M294"/>
    <mergeCell ref="A295:H295"/>
    <mergeCell ref="K295:L295"/>
    <mergeCell ref="A296:H296"/>
    <mergeCell ref="K296:L296"/>
    <mergeCell ref="A297:H297"/>
    <mergeCell ref="K297:L297"/>
    <mergeCell ref="A298:L298"/>
    <mergeCell ref="A310:G310"/>
    <mergeCell ref="K310:L310"/>
    <mergeCell ref="K311:L311"/>
    <mergeCell ref="K312:L312"/>
    <mergeCell ref="A313:G313"/>
    <mergeCell ref="K313:L313"/>
    <mergeCell ref="A314:L314"/>
    <mergeCell ref="A299:M301"/>
    <mergeCell ref="A302:G302"/>
    <mergeCell ref="K302:L302"/>
    <mergeCell ref="A303:G303"/>
    <mergeCell ref="K303:L303"/>
    <mergeCell ref="A304:G304"/>
    <mergeCell ref="K304:L304"/>
    <mergeCell ref="A305:L305"/>
    <mergeCell ref="A306:M308"/>
    <mergeCell ref="A518:D518"/>
    <mergeCell ref="A604:D604"/>
    <mergeCell ref="A692:D692"/>
    <mergeCell ref="A1:D1"/>
    <mergeCell ref="A89:D89"/>
    <mergeCell ref="A177:D177"/>
    <mergeCell ref="A262:D262"/>
    <mergeCell ref="A349:D349"/>
    <mergeCell ref="A326:L326"/>
    <mergeCell ref="A336:M336"/>
    <mergeCell ref="A337:M337"/>
    <mergeCell ref="A340:M341"/>
    <mergeCell ref="A342:M343"/>
    <mergeCell ref="A316:L316"/>
    <mergeCell ref="A317:M319"/>
    <mergeCell ref="A320:G320"/>
    <mergeCell ref="K320:L320"/>
    <mergeCell ref="A321:G321"/>
    <mergeCell ref="K321:L321"/>
    <mergeCell ref="K322:L322"/>
    <mergeCell ref="K323:L323"/>
    <mergeCell ref="A324:L324"/>
    <mergeCell ref="A309:G309"/>
    <mergeCell ref="K309:L309"/>
  </mergeCells>
  <pageMargins left="0.7" right="0.7" top="0.75" bottom="0.75" header="0.3" footer="0.3"/>
  <pageSetup scale="53" fitToHeight="0" orientation="portrait" r:id="rId1"/>
  <rowBreaks count="7" manualBreakCount="7">
    <brk id="176" max="12" man="1"/>
    <brk id="261" max="12" man="1"/>
    <brk id="348" max="12" man="1"/>
    <brk id="431" max="12" man="1"/>
    <brk id="517" max="12" man="1"/>
    <brk id="603" max="12" man="1"/>
    <brk id="691"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601"/>
  <sheetViews>
    <sheetView view="pageBreakPreview" zoomScale="73" zoomScaleNormal="90" zoomScaleSheetLayoutView="73" zoomScalePageLayoutView="70" workbookViewId="0">
      <selection activeCell="Q598" sqref="Q598"/>
    </sheetView>
  </sheetViews>
  <sheetFormatPr baseColWidth="10" defaultColWidth="11.44140625" defaultRowHeight="13.2"/>
  <cols>
    <col min="1" max="7" width="11.44140625" style="196"/>
    <col min="8" max="8" width="14" style="196" customWidth="1"/>
    <col min="9" max="9" width="11.44140625" style="196"/>
    <col min="10" max="10" width="16.44140625" style="196" bestFit="1" customWidth="1"/>
    <col min="11" max="11" width="11.44140625" style="196" customWidth="1"/>
    <col min="12" max="12" width="11.44140625" style="196"/>
    <col min="13" max="13" width="19.33203125" style="196" customWidth="1"/>
    <col min="14" max="16" width="11.44140625" style="196"/>
    <col min="17" max="17" width="13.6640625" style="196" bestFit="1" customWidth="1"/>
    <col min="18" max="18" width="11.44140625" style="196"/>
    <col min="19" max="19" width="19.109375" style="196" bestFit="1" customWidth="1"/>
    <col min="20" max="16384" width="11.44140625" style="196"/>
  </cols>
  <sheetData>
    <row r="1" spans="1:13" ht="42" customHeight="1">
      <c r="A1" s="806" t="s">
        <v>308</v>
      </c>
      <c r="B1" s="806"/>
      <c r="C1" s="806"/>
      <c r="D1" s="806"/>
      <c r="E1" s="219"/>
      <c r="F1" s="219"/>
      <c r="G1" s="219"/>
      <c r="H1" s="219"/>
      <c r="I1" s="219"/>
      <c r="J1" s="219"/>
      <c r="K1" s="219"/>
      <c r="L1" s="219"/>
      <c r="M1" s="220"/>
    </row>
    <row r="2" spans="1:13" ht="28.5" customHeight="1">
      <c r="A2" s="482" t="s">
        <v>0</v>
      </c>
      <c r="B2" s="483" t="s">
        <v>1</v>
      </c>
      <c r="C2" s="482" t="s">
        <v>2</v>
      </c>
      <c r="D2" s="483">
        <v>2</v>
      </c>
      <c r="M2" s="222"/>
    </row>
    <row r="3" spans="1:13" ht="15">
      <c r="A3" s="657" t="s">
        <v>28</v>
      </c>
      <c r="B3" s="657"/>
      <c r="C3" s="657"/>
      <c r="D3" s="657"/>
      <c r="E3" s="657"/>
      <c r="F3" s="657"/>
      <c r="G3" s="657"/>
      <c r="H3" s="657"/>
      <c r="I3" s="657"/>
      <c r="J3" s="657"/>
      <c r="K3" s="657"/>
      <c r="L3" s="657"/>
      <c r="M3" s="657"/>
    </row>
    <row r="4" spans="1:13" ht="13.8" thickBot="1"/>
    <row r="5" spans="1:13">
      <c r="A5" s="658"/>
      <c r="B5" s="660"/>
      <c r="C5" s="661"/>
      <c r="D5" s="661"/>
      <c r="E5" s="661"/>
      <c r="F5" s="661"/>
      <c r="G5" s="661"/>
      <c r="H5" s="661"/>
      <c r="I5" s="662"/>
      <c r="J5" s="663"/>
      <c r="K5" s="664"/>
      <c r="L5" s="664"/>
      <c r="M5" s="665"/>
    </row>
    <row r="6" spans="1:13">
      <c r="A6" s="659"/>
      <c r="B6" s="669" t="s">
        <v>89</v>
      </c>
      <c r="C6" s="670"/>
      <c r="D6" s="670"/>
      <c r="E6" s="670"/>
      <c r="F6" s="670"/>
      <c r="G6" s="670"/>
      <c r="H6" s="670"/>
      <c r="I6" s="671"/>
      <c r="J6" s="666"/>
      <c r="K6" s="667"/>
      <c r="L6" s="667"/>
      <c r="M6" s="668"/>
    </row>
    <row r="7" spans="1:13">
      <c r="A7" s="659"/>
      <c r="B7" s="672"/>
      <c r="C7" s="673"/>
      <c r="D7" s="673"/>
      <c r="E7" s="673"/>
      <c r="F7" s="673"/>
      <c r="G7" s="673"/>
      <c r="H7" s="673"/>
      <c r="I7" s="674"/>
      <c r="J7" s="675" t="s">
        <v>29</v>
      </c>
      <c r="K7" s="677"/>
      <c r="L7" s="678"/>
      <c r="M7" s="679"/>
    </row>
    <row r="8" spans="1:13">
      <c r="A8" s="659"/>
      <c r="B8" s="669" t="s">
        <v>30</v>
      </c>
      <c r="C8" s="670"/>
      <c r="D8" s="670"/>
      <c r="E8" s="670"/>
      <c r="F8" s="670"/>
      <c r="G8" s="670"/>
      <c r="H8" s="670"/>
      <c r="I8" s="671"/>
      <c r="J8" s="676"/>
      <c r="K8" s="680"/>
      <c r="L8" s="681"/>
      <c r="M8" s="682"/>
    </row>
    <row r="9" spans="1:13">
      <c r="A9" s="659"/>
      <c r="B9" s="683"/>
      <c r="C9" s="684"/>
      <c r="D9" s="684"/>
      <c r="E9" s="684"/>
      <c r="F9" s="684"/>
      <c r="G9" s="684"/>
      <c r="H9" s="684"/>
      <c r="I9" s="685"/>
      <c r="J9" s="675" t="s">
        <v>31</v>
      </c>
      <c r="K9" s="675">
        <v>1</v>
      </c>
      <c r="L9" s="675" t="s">
        <v>32</v>
      </c>
      <c r="M9" s="687">
        <v>1</v>
      </c>
    </row>
    <row r="10" spans="1:13">
      <c r="A10" s="659"/>
      <c r="B10" s="683"/>
      <c r="C10" s="684"/>
      <c r="D10" s="684"/>
      <c r="E10" s="684"/>
      <c r="F10" s="684"/>
      <c r="G10" s="684"/>
      <c r="H10" s="684"/>
      <c r="I10" s="685"/>
      <c r="J10" s="686"/>
      <c r="K10" s="686"/>
      <c r="L10" s="686"/>
      <c r="M10" s="688"/>
    </row>
    <row r="11" spans="1:13">
      <c r="A11" s="659"/>
      <c r="B11" s="669" t="s">
        <v>33</v>
      </c>
      <c r="C11" s="670"/>
      <c r="D11" s="670"/>
      <c r="E11" s="670"/>
      <c r="F11" s="670"/>
      <c r="G11" s="670"/>
      <c r="H11" s="670"/>
      <c r="I11" s="671"/>
      <c r="J11" s="686"/>
      <c r="K11" s="686"/>
      <c r="L11" s="686"/>
      <c r="M11" s="688"/>
    </row>
    <row r="12" spans="1:13" ht="13.8" thickBot="1">
      <c r="A12" s="198"/>
      <c r="B12" s="199"/>
      <c r="C12" s="199"/>
      <c r="D12" s="199"/>
      <c r="E12" s="199"/>
      <c r="F12" s="199"/>
      <c r="G12" s="199"/>
      <c r="H12" s="199"/>
      <c r="I12" s="199"/>
      <c r="J12" s="199"/>
      <c r="K12" s="200"/>
      <c r="L12" s="200"/>
      <c r="M12" s="201"/>
    </row>
    <row r="13" spans="1:13">
      <c r="A13" s="202"/>
      <c r="B13" s="203"/>
      <c r="C13" s="203"/>
      <c r="D13" s="203"/>
      <c r="E13" s="203"/>
      <c r="F13" s="203"/>
      <c r="G13" s="203"/>
      <c r="H13" s="203"/>
      <c r="I13" s="203"/>
      <c r="J13" s="204" t="s">
        <v>34</v>
      </c>
      <c r="K13" s="205" t="s">
        <v>35</v>
      </c>
      <c r="L13" s="205" t="s">
        <v>36</v>
      </c>
      <c r="M13" s="206" t="s">
        <v>37</v>
      </c>
    </row>
    <row r="14" spans="1:13">
      <c r="A14" s="207"/>
      <c r="B14" s="197"/>
      <c r="C14" s="197"/>
      <c r="D14" s="197"/>
      <c r="E14" s="197"/>
      <c r="F14" s="197"/>
      <c r="G14" s="197"/>
      <c r="H14" s="197"/>
      <c r="I14" s="197"/>
      <c r="J14" s="208"/>
      <c r="K14" s="209"/>
      <c r="L14" s="209">
        <v>8</v>
      </c>
      <c r="M14" s="210">
        <v>2026</v>
      </c>
    </row>
    <row r="15" spans="1:13">
      <c r="A15" s="703" t="s">
        <v>38</v>
      </c>
      <c r="B15" s="704"/>
      <c r="C15" s="704"/>
      <c r="D15" s="704"/>
      <c r="E15" s="197"/>
      <c r="F15" s="197"/>
      <c r="G15" s="197" t="s">
        <v>39</v>
      </c>
      <c r="I15" s="197"/>
      <c r="J15" s="208"/>
      <c r="M15" s="211"/>
    </row>
    <row r="16" spans="1:13" ht="13.8">
      <c r="A16" s="212"/>
      <c r="B16" s="213"/>
      <c r="C16" s="213"/>
      <c r="D16" s="213"/>
      <c r="E16" s="213"/>
      <c r="F16" s="213"/>
      <c r="G16" s="213"/>
      <c r="H16" s="213"/>
      <c r="I16" s="213"/>
      <c r="J16" s="213"/>
      <c r="K16" s="213"/>
      <c r="L16" s="213"/>
      <c r="M16" s="214"/>
    </row>
    <row r="17" spans="1:13" ht="13.8" thickBot="1">
      <c r="A17" s="215"/>
      <c r="B17" s="216"/>
      <c r="C17" s="216"/>
      <c r="D17" s="216"/>
      <c r="E17" s="216"/>
      <c r="F17" s="216"/>
      <c r="G17" s="216"/>
      <c r="H17" s="216"/>
      <c r="I17" s="216"/>
      <c r="J17" s="216"/>
      <c r="K17" s="216"/>
      <c r="L17" s="216"/>
      <c r="M17" s="217"/>
    </row>
    <row r="18" spans="1:13" ht="13.8" thickBot="1">
      <c r="A18" s="218"/>
      <c r="B18" s="219"/>
      <c r="C18" s="219"/>
      <c r="D18" s="219"/>
      <c r="E18" s="219"/>
      <c r="F18" s="219"/>
      <c r="I18" s="219"/>
      <c r="J18" s="219"/>
      <c r="K18" s="219"/>
      <c r="L18" s="219"/>
      <c r="M18" s="220"/>
    </row>
    <row r="19" spans="1:13">
      <c r="A19" s="728" t="s">
        <v>40</v>
      </c>
      <c r="B19" s="729"/>
      <c r="C19" s="729"/>
      <c r="D19" s="729"/>
      <c r="E19" s="729"/>
      <c r="F19" s="729"/>
      <c r="G19" s="729"/>
      <c r="H19" s="729"/>
      <c r="I19" s="729"/>
      <c r="J19" s="729"/>
      <c r="K19" s="729"/>
      <c r="L19" s="729"/>
      <c r="M19" s="730"/>
    </row>
    <row r="20" spans="1:13" ht="13.8" thickBot="1">
      <c r="A20" s="221"/>
      <c r="M20" s="222"/>
    </row>
    <row r="21" spans="1:13">
      <c r="A21" s="223" t="s">
        <v>41</v>
      </c>
      <c r="B21" s="734" t="s">
        <v>42</v>
      </c>
      <c r="C21" s="735"/>
      <c r="D21" s="735"/>
      <c r="E21" s="735"/>
      <c r="F21" s="735"/>
      <c r="G21" s="735"/>
      <c r="H21" s="735"/>
      <c r="I21" s="735"/>
      <c r="J21" s="736"/>
      <c r="K21" s="726" t="s">
        <v>43</v>
      </c>
      <c r="L21" s="727"/>
      <c r="M21" s="223" t="s">
        <v>12</v>
      </c>
    </row>
    <row r="22" spans="1:13" ht="13.8" thickBot="1">
      <c r="A22" s="224" t="s">
        <v>135</v>
      </c>
      <c r="B22" s="711" t="s">
        <v>134</v>
      </c>
      <c r="C22" s="718"/>
      <c r="D22" s="718"/>
      <c r="E22" s="718"/>
      <c r="F22" s="718"/>
      <c r="G22" s="718"/>
      <c r="H22" s="718"/>
      <c r="I22" s="718"/>
      <c r="J22" s="712"/>
      <c r="K22" s="711" t="s">
        <v>85</v>
      </c>
      <c r="L22" s="712"/>
      <c r="M22" s="225"/>
    </row>
    <row r="23" spans="1:13">
      <c r="A23" s="640" t="s">
        <v>44</v>
      </c>
      <c r="B23" s="641"/>
      <c r="C23" s="641"/>
      <c r="D23" s="641"/>
      <c r="E23" s="641"/>
      <c r="F23" s="641"/>
      <c r="G23" s="641"/>
      <c r="H23" s="641"/>
      <c r="I23" s="641"/>
      <c r="J23" s="641"/>
      <c r="K23" s="641"/>
      <c r="L23" s="641"/>
      <c r="M23" s="642"/>
    </row>
    <row r="24" spans="1:13">
      <c r="A24" s="643"/>
      <c r="B24" s="644"/>
      <c r="C24" s="644"/>
      <c r="D24" s="644"/>
      <c r="E24" s="644"/>
      <c r="F24" s="644"/>
      <c r="G24" s="644"/>
      <c r="H24" s="644"/>
      <c r="I24" s="644"/>
      <c r="J24" s="644"/>
      <c r="K24" s="644"/>
      <c r="L24" s="644"/>
      <c r="M24" s="645"/>
    </row>
    <row r="25" spans="1:13" ht="13.8" thickBot="1">
      <c r="A25" s="646"/>
      <c r="B25" s="647"/>
      <c r="C25" s="647"/>
      <c r="D25" s="647"/>
      <c r="E25" s="647"/>
      <c r="F25" s="647"/>
      <c r="G25" s="647"/>
      <c r="H25" s="647"/>
      <c r="I25" s="647"/>
      <c r="J25" s="647"/>
      <c r="K25" s="647"/>
      <c r="L25" s="647"/>
      <c r="M25" s="648"/>
    </row>
    <row r="26" spans="1:13">
      <c r="A26" s="649" t="s">
        <v>42</v>
      </c>
      <c r="B26" s="713"/>
      <c r="C26" s="713"/>
      <c r="D26" s="713"/>
      <c r="E26" s="714"/>
      <c r="F26" s="697" t="s">
        <v>45</v>
      </c>
      <c r="G26" s="713"/>
      <c r="H26" s="715" t="s">
        <v>46</v>
      </c>
      <c r="I26" s="716"/>
      <c r="J26" s="227" t="s">
        <v>47</v>
      </c>
      <c r="K26" s="697" t="s">
        <v>48</v>
      </c>
      <c r="L26" s="698"/>
      <c r="M26" s="228" t="s">
        <v>49</v>
      </c>
    </row>
    <row r="27" spans="1:13">
      <c r="A27" s="653"/>
      <c r="B27" s="654"/>
      <c r="C27" s="654"/>
      <c r="D27" s="654"/>
      <c r="E27" s="699"/>
      <c r="F27" s="731"/>
      <c r="G27" s="699"/>
      <c r="H27" s="731"/>
      <c r="I27" s="699"/>
      <c r="J27" s="285"/>
      <c r="K27" s="719"/>
      <c r="L27" s="702"/>
      <c r="M27" s="233">
        <f>J27*K27</f>
        <v>0</v>
      </c>
    </row>
    <row r="28" spans="1:13">
      <c r="A28" s="653"/>
      <c r="B28" s="654"/>
      <c r="C28" s="654"/>
      <c r="D28" s="654"/>
      <c r="E28" s="699"/>
      <c r="F28" s="731"/>
      <c r="G28" s="699"/>
      <c r="H28" s="731"/>
      <c r="I28" s="699"/>
      <c r="J28" s="285"/>
      <c r="K28" s="719"/>
      <c r="L28" s="702"/>
      <c r="M28" s="233">
        <f>J28*K28</f>
        <v>0</v>
      </c>
    </row>
    <row r="29" spans="1:13" ht="13.8" thickBot="1">
      <c r="A29" s="606"/>
      <c r="B29" s="607"/>
      <c r="C29" s="607"/>
      <c r="D29" s="607"/>
      <c r="E29" s="631"/>
      <c r="F29" s="632"/>
      <c r="G29" s="631"/>
      <c r="H29" s="632"/>
      <c r="I29" s="631"/>
      <c r="J29" s="286"/>
      <c r="K29" s="633"/>
      <c r="L29" s="634"/>
      <c r="M29" s="233">
        <f>J29*K29</f>
        <v>0</v>
      </c>
    </row>
    <row r="30" spans="1:13" ht="13.8" thickBot="1">
      <c r="A30" s="603" t="s">
        <v>50</v>
      </c>
      <c r="B30" s="604"/>
      <c r="C30" s="604"/>
      <c r="D30" s="604"/>
      <c r="E30" s="604"/>
      <c r="F30" s="604"/>
      <c r="G30" s="604"/>
      <c r="H30" s="604"/>
      <c r="I30" s="604"/>
      <c r="J30" s="604"/>
      <c r="K30" s="604"/>
      <c r="L30" s="605"/>
      <c r="M30" s="239">
        <f>SUM(M27:M29)</f>
        <v>0</v>
      </c>
    </row>
    <row r="31" spans="1:13">
      <c r="A31" s="640" t="s">
        <v>51</v>
      </c>
      <c r="B31" s="641"/>
      <c r="C31" s="641"/>
      <c r="D31" s="641"/>
      <c r="E31" s="641"/>
      <c r="F31" s="641"/>
      <c r="G31" s="641"/>
      <c r="H31" s="641"/>
      <c r="I31" s="641"/>
      <c r="J31" s="641"/>
      <c r="K31" s="641"/>
      <c r="L31" s="641"/>
      <c r="M31" s="642"/>
    </row>
    <row r="32" spans="1:13">
      <c r="A32" s="643"/>
      <c r="B32" s="644"/>
      <c r="C32" s="644"/>
      <c r="D32" s="644"/>
      <c r="E32" s="644"/>
      <c r="F32" s="644"/>
      <c r="G32" s="644"/>
      <c r="H32" s="644"/>
      <c r="I32" s="644"/>
      <c r="J32" s="644"/>
      <c r="K32" s="644"/>
      <c r="L32" s="644"/>
      <c r="M32" s="645"/>
    </row>
    <row r="33" spans="1:13" ht="13.8" thickBot="1">
      <c r="A33" s="646"/>
      <c r="B33" s="647"/>
      <c r="C33" s="647"/>
      <c r="D33" s="647"/>
      <c r="E33" s="647"/>
      <c r="F33" s="647"/>
      <c r="G33" s="647"/>
      <c r="H33" s="647"/>
      <c r="I33" s="647"/>
      <c r="J33" s="647"/>
      <c r="K33" s="647"/>
      <c r="L33" s="647"/>
      <c r="M33" s="648"/>
    </row>
    <row r="34" spans="1:13">
      <c r="A34" s="649" t="s">
        <v>42</v>
      </c>
      <c r="B34" s="650"/>
      <c r="C34" s="650"/>
      <c r="D34" s="650"/>
      <c r="E34" s="650"/>
      <c r="F34" s="650"/>
      <c r="G34" s="650"/>
      <c r="H34" s="698"/>
      <c r="I34" s="226" t="s">
        <v>43</v>
      </c>
      <c r="J34" s="227" t="s">
        <v>12</v>
      </c>
      <c r="K34" s="697" t="s">
        <v>52</v>
      </c>
      <c r="L34" s="698"/>
      <c r="M34" s="228" t="s">
        <v>49</v>
      </c>
    </row>
    <row r="35" spans="1:13">
      <c r="A35" s="653"/>
      <c r="B35" s="654"/>
      <c r="C35" s="654"/>
      <c r="D35" s="654"/>
      <c r="E35" s="654"/>
      <c r="F35" s="654"/>
      <c r="G35" s="654"/>
      <c r="H35" s="699"/>
      <c r="I35" s="241"/>
      <c r="J35" s="242"/>
      <c r="K35" s="709"/>
      <c r="L35" s="710"/>
      <c r="M35" s="233">
        <f>J35*K35</f>
        <v>0</v>
      </c>
    </row>
    <row r="36" spans="1:13">
      <c r="A36" s="653"/>
      <c r="B36" s="654"/>
      <c r="C36" s="654"/>
      <c r="D36" s="654"/>
      <c r="E36" s="654"/>
      <c r="F36" s="654"/>
      <c r="G36" s="654"/>
      <c r="H36" s="699"/>
      <c r="I36" s="241"/>
      <c r="J36" s="242"/>
      <c r="K36" s="709"/>
      <c r="L36" s="710"/>
      <c r="M36" s="233">
        <f>J36*K36</f>
        <v>0</v>
      </c>
    </row>
    <row r="37" spans="1:13">
      <c r="A37" s="653"/>
      <c r="B37" s="654"/>
      <c r="C37" s="654"/>
      <c r="D37" s="654"/>
      <c r="E37" s="654"/>
      <c r="F37" s="654"/>
      <c r="G37" s="654"/>
      <c r="H37" s="699"/>
      <c r="I37" s="241"/>
      <c r="J37" s="242"/>
      <c r="K37" s="709"/>
      <c r="L37" s="710"/>
      <c r="M37" s="233">
        <f>J37*K37</f>
        <v>0</v>
      </c>
    </row>
    <row r="38" spans="1:13" ht="13.8" thickBot="1">
      <c r="A38" s="606"/>
      <c r="B38" s="607"/>
      <c r="C38" s="607"/>
      <c r="D38" s="607"/>
      <c r="E38" s="607"/>
      <c r="F38" s="607"/>
      <c r="G38" s="607"/>
      <c r="H38" s="631"/>
      <c r="I38" s="243"/>
      <c r="J38" s="244"/>
      <c r="K38" s="655"/>
      <c r="L38" s="656"/>
      <c r="M38" s="233">
        <f>J38*K38</f>
        <v>0</v>
      </c>
    </row>
    <row r="39" spans="1:13" ht="13.8" thickBot="1">
      <c r="A39" s="603" t="s">
        <v>50</v>
      </c>
      <c r="B39" s="604"/>
      <c r="C39" s="604"/>
      <c r="D39" s="604"/>
      <c r="E39" s="604"/>
      <c r="F39" s="604"/>
      <c r="G39" s="604"/>
      <c r="H39" s="604"/>
      <c r="I39" s="604"/>
      <c r="J39" s="604"/>
      <c r="K39" s="604"/>
      <c r="L39" s="605"/>
      <c r="M39" s="245">
        <f>SUM(M35:M38)</f>
        <v>0</v>
      </c>
    </row>
    <row r="40" spans="1:13">
      <c r="A40" s="640" t="s">
        <v>53</v>
      </c>
      <c r="B40" s="641"/>
      <c r="C40" s="641"/>
      <c r="D40" s="641"/>
      <c r="E40" s="641"/>
      <c r="F40" s="641"/>
      <c r="G40" s="641"/>
      <c r="H40" s="641"/>
      <c r="I40" s="641"/>
      <c r="J40" s="641"/>
      <c r="K40" s="641"/>
      <c r="L40" s="641"/>
      <c r="M40" s="642"/>
    </row>
    <row r="41" spans="1:13">
      <c r="A41" s="643"/>
      <c r="B41" s="644"/>
      <c r="C41" s="644"/>
      <c r="D41" s="644"/>
      <c r="E41" s="644"/>
      <c r="F41" s="644"/>
      <c r="G41" s="644"/>
      <c r="H41" s="644"/>
      <c r="I41" s="644"/>
      <c r="J41" s="644"/>
      <c r="K41" s="644"/>
      <c r="L41" s="644"/>
      <c r="M41" s="645"/>
    </row>
    <row r="42" spans="1:13" ht="13.8" thickBot="1">
      <c r="A42" s="646"/>
      <c r="B42" s="647"/>
      <c r="C42" s="647"/>
      <c r="D42" s="647"/>
      <c r="E42" s="647"/>
      <c r="F42" s="647"/>
      <c r="G42" s="647"/>
      <c r="H42" s="647"/>
      <c r="I42" s="647"/>
      <c r="J42" s="647"/>
      <c r="K42" s="647"/>
      <c r="L42" s="647"/>
      <c r="M42" s="648"/>
    </row>
    <row r="43" spans="1:13">
      <c r="A43" s="649" t="s">
        <v>54</v>
      </c>
      <c r="B43" s="650"/>
      <c r="C43" s="650"/>
      <c r="D43" s="650"/>
      <c r="E43" s="650"/>
      <c r="F43" s="650"/>
      <c r="G43" s="650"/>
      <c r="H43" s="227" t="s">
        <v>55</v>
      </c>
      <c r="I43" s="240" t="s">
        <v>56</v>
      </c>
      <c r="J43" s="246" t="s">
        <v>304</v>
      </c>
      <c r="K43" s="697" t="s">
        <v>57</v>
      </c>
      <c r="L43" s="698"/>
      <c r="M43" s="228" t="s">
        <v>49</v>
      </c>
    </row>
    <row r="44" spans="1:13">
      <c r="A44" s="653" t="s">
        <v>130</v>
      </c>
      <c r="B44" s="654"/>
      <c r="C44" s="654"/>
      <c r="D44" s="654"/>
      <c r="E44" s="654"/>
      <c r="F44" s="654"/>
      <c r="G44" s="699"/>
      <c r="H44" s="247"/>
      <c r="I44" s="248"/>
      <c r="J44" s="247" t="s">
        <v>133</v>
      </c>
      <c r="K44" s="596"/>
      <c r="L44" s="597"/>
      <c r="M44" s="233">
        <f>I44*K44</f>
        <v>0</v>
      </c>
    </row>
    <row r="45" spans="1:13">
      <c r="A45" s="653" t="s">
        <v>131</v>
      </c>
      <c r="B45" s="654"/>
      <c r="C45" s="654"/>
      <c r="D45" s="654"/>
      <c r="E45" s="654"/>
      <c r="F45" s="654"/>
      <c r="G45" s="699"/>
      <c r="H45" s="247"/>
      <c r="I45" s="248">
        <v>9.4</v>
      </c>
      <c r="J45" s="247" t="s">
        <v>133</v>
      </c>
      <c r="K45" s="596">
        <v>2110</v>
      </c>
      <c r="L45" s="597"/>
      <c r="M45" s="233">
        <f>I45*K45</f>
        <v>19834</v>
      </c>
    </row>
    <row r="46" spans="1:13">
      <c r="A46" s="653" t="s">
        <v>132</v>
      </c>
      <c r="B46" s="654"/>
      <c r="C46" s="654"/>
      <c r="D46" s="654"/>
      <c r="E46" s="654"/>
      <c r="F46" s="654"/>
      <c r="G46" s="699"/>
      <c r="H46" s="247"/>
      <c r="I46" s="248"/>
      <c r="J46" s="247" t="s">
        <v>133</v>
      </c>
      <c r="K46" s="596"/>
      <c r="L46" s="597"/>
      <c r="M46" s="233">
        <f>I46*K46</f>
        <v>0</v>
      </c>
    </row>
    <row r="47" spans="1:13" ht="13.8" thickBot="1">
      <c r="A47" s="653"/>
      <c r="B47" s="654"/>
      <c r="C47" s="654"/>
      <c r="D47" s="654"/>
      <c r="E47" s="654"/>
      <c r="F47" s="654"/>
      <c r="G47" s="654"/>
      <c r="H47" s="247"/>
      <c r="I47" s="248"/>
      <c r="J47" s="247"/>
      <c r="K47" s="596"/>
      <c r="L47" s="597"/>
      <c r="M47" s="233">
        <f>I47*K47</f>
        <v>0</v>
      </c>
    </row>
    <row r="48" spans="1:13" ht="13.8" thickBot="1">
      <c r="A48" s="603" t="s">
        <v>50</v>
      </c>
      <c r="B48" s="604"/>
      <c r="C48" s="604"/>
      <c r="D48" s="604"/>
      <c r="E48" s="604"/>
      <c r="F48" s="604"/>
      <c r="G48" s="604"/>
      <c r="H48" s="604"/>
      <c r="I48" s="604"/>
      <c r="J48" s="604"/>
      <c r="K48" s="604"/>
      <c r="L48" s="605"/>
      <c r="M48" s="239">
        <f>SUM(M44:M47)</f>
        <v>19834</v>
      </c>
    </row>
    <row r="49" spans="1:13">
      <c r="A49" s="640" t="s">
        <v>58</v>
      </c>
      <c r="B49" s="641"/>
      <c r="C49" s="641"/>
      <c r="D49" s="641"/>
      <c r="E49" s="641"/>
      <c r="F49" s="641"/>
      <c r="G49" s="641"/>
      <c r="H49" s="641"/>
      <c r="I49" s="641"/>
      <c r="J49" s="641"/>
      <c r="K49" s="641"/>
      <c r="L49" s="641"/>
      <c r="M49" s="642"/>
    </row>
    <row r="50" spans="1:13">
      <c r="A50" s="643"/>
      <c r="B50" s="644"/>
      <c r="C50" s="644"/>
      <c r="D50" s="644"/>
      <c r="E50" s="644"/>
      <c r="F50" s="644"/>
      <c r="G50" s="644"/>
      <c r="H50" s="644"/>
      <c r="I50" s="644"/>
      <c r="J50" s="644"/>
      <c r="K50" s="644"/>
      <c r="L50" s="644"/>
      <c r="M50" s="645"/>
    </row>
    <row r="51" spans="1:13" ht="13.8" thickBot="1">
      <c r="A51" s="646"/>
      <c r="B51" s="647"/>
      <c r="C51" s="647"/>
      <c r="D51" s="647"/>
      <c r="E51" s="647"/>
      <c r="F51" s="647"/>
      <c r="G51" s="647"/>
      <c r="H51" s="647"/>
      <c r="I51" s="647"/>
      <c r="J51" s="647"/>
      <c r="K51" s="647"/>
      <c r="L51" s="647"/>
      <c r="M51" s="648"/>
    </row>
    <row r="52" spans="1:13">
      <c r="A52" s="649" t="s">
        <v>59</v>
      </c>
      <c r="B52" s="650"/>
      <c r="C52" s="650"/>
      <c r="D52" s="650"/>
      <c r="E52" s="650"/>
      <c r="F52" s="650"/>
      <c r="G52" s="650"/>
      <c r="H52" s="227" t="s">
        <v>60</v>
      </c>
      <c r="I52" s="251" t="s">
        <v>61</v>
      </c>
      <c r="J52" s="252" t="s">
        <v>62</v>
      </c>
      <c r="K52" s="651" t="s">
        <v>48</v>
      </c>
      <c r="L52" s="652"/>
      <c r="M52" s="254" t="s">
        <v>49</v>
      </c>
    </row>
    <row r="53" spans="1:13">
      <c r="A53" s="234"/>
      <c r="B53" s="235"/>
      <c r="C53" s="235"/>
      <c r="D53" s="235"/>
      <c r="E53" s="235"/>
      <c r="F53" s="235"/>
      <c r="G53" s="235"/>
      <c r="H53" s="255"/>
      <c r="I53" s="256"/>
      <c r="J53" s="259"/>
      <c r="K53" s="598"/>
      <c r="L53" s="599"/>
      <c r="M53" s="258">
        <f>J53*K53</f>
        <v>0</v>
      </c>
    </row>
    <row r="54" spans="1:13" ht="13.8" thickBot="1">
      <c r="A54" s="606"/>
      <c r="B54" s="607"/>
      <c r="C54" s="607"/>
      <c r="D54" s="607"/>
      <c r="E54" s="607"/>
      <c r="F54" s="607"/>
      <c r="G54" s="607"/>
      <c r="H54" s="249"/>
      <c r="I54" s="250"/>
      <c r="J54" s="249"/>
      <c r="K54" s="655"/>
      <c r="L54" s="656"/>
      <c r="M54" s="258">
        <f>J54*K54</f>
        <v>0</v>
      </c>
    </row>
    <row r="55" spans="1:13" ht="13.8" thickBot="1">
      <c r="A55" s="603" t="s">
        <v>50</v>
      </c>
      <c r="B55" s="604"/>
      <c r="C55" s="604"/>
      <c r="D55" s="604"/>
      <c r="E55" s="604"/>
      <c r="F55" s="604"/>
      <c r="G55" s="604"/>
      <c r="H55" s="604"/>
      <c r="I55" s="604"/>
      <c r="J55" s="604"/>
      <c r="K55" s="604"/>
      <c r="L55" s="605"/>
      <c r="M55" s="245">
        <f>SUM(M53:M54)</f>
        <v>0</v>
      </c>
    </row>
    <row r="56" spans="1:13" ht="13.8" thickBot="1">
      <c r="A56" s="221"/>
      <c r="M56" s="222"/>
    </row>
    <row r="57" spans="1:13" ht="13.8" thickBot="1">
      <c r="A57" s="637" t="s">
        <v>63</v>
      </c>
      <c r="B57" s="638"/>
      <c r="C57" s="638"/>
      <c r="D57" s="638"/>
      <c r="E57" s="638"/>
      <c r="F57" s="638"/>
      <c r="G57" s="638"/>
      <c r="H57" s="638"/>
      <c r="I57" s="638"/>
      <c r="J57" s="638"/>
      <c r="K57" s="638"/>
      <c r="L57" s="639"/>
      <c r="M57" s="260">
        <f>ROUND(M30+M39+M48+M55,0)</f>
        <v>19834</v>
      </c>
    </row>
    <row r="58" spans="1:13">
      <c r="A58" s="640" t="s">
        <v>64</v>
      </c>
      <c r="B58" s="641"/>
      <c r="C58" s="641"/>
      <c r="D58" s="641"/>
      <c r="E58" s="641"/>
      <c r="F58" s="641"/>
      <c r="G58" s="641"/>
      <c r="H58" s="641"/>
      <c r="I58" s="641"/>
      <c r="J58" s="641"/>
      <c r="K58" s="641"/>
      <c r="L58" s="641"/>
      <c r="M58" s="642"/>
    </row>
    <row r="59" spans="1:13">
      <c r="A59" s="643"/>
      <c r="B59" s="644"/>
      <c r="C59" s="644"/>
      <c r="D59" s="644"/>
      <c r="E59" s="644"/>
      <c r="F59" s="644"/>
      <c r="G59" s="644"/>
      <c r="H59" s="644"/>
      <c r="I59" s="644"/>
      <c r="J59" s="644"/>
      <c r="K59" s="644"/>
      <c r="L59" s="644"/>
      <c r="M59" s="645"/>
    </row>
    <row r="60" spans="1:13" ht="13.8" thickBot="1">
      <c r="A60" s="646"/>
      <c r="B60" s="647"/>
      <c r="C60" s="647"/>
      <c r="D60" s="647"/>
      <c r="E60" s="647"/>
      <c r="F60" s="647"/>
      <c r="G60" s="647"/>
      <c r="H60" s="647"/>
      <c r="I60" s="647"/>
      <c r="J60" s="647"/>
      <c r="K60" s="647"/>
      <c r="L60" s="647"/>
      <c r="M60" s="648"/>
    </row>
    <row r="61" spans="1:13">
      <c r="A61" s="649" t="s">
        <v>65</v>
      </c>
      <c r="B61" s="650"/>
      <c r="C61" s="650"/>
      <c r="D61" s="650"/>
      <c r="E61" s="650"/>
      <c r="F61" s="650"/>
      <c r="G61" s="650"/>
      <c r="H61" s="240"/>
      <c r="I61" s="253"/>
      <c r="J61" s="252" t="s">
        <v>66</v>
      </c>
      <c r="K61" s="651" t="s">
        <v>67</v>
      </c>
      <c r="L61" s="652"/>
      <c r="M61" s="254"/>
    </row>
    <row r="62" spans="1:13">
      <c r="A62" s="653" t="s">
        <v>20</v>
      </c>
      <c r="B62" s="654"/>
      <c r="C62" s="654"/>
      <c r="D62" s="654"/>
      <c r="E62" s="654"/>
      <c r="F62" s="654"/>
      <c r="G62" s="654"/>
      <c r="H62" s="261"/>
      <c r="I62" s="262"/>
      <c r="J62" s="263"/>
      <c r="K62" s="594"/>
      <c r="L62" s="595"/>
      <c r="M62" s="484"/>
    </row>
    <row r="63" spans="1:13">
      <c r="A63" s="265" t="s">
        <v>68</v>
      </c>
      <c r="B63" s="243"/>
      <c r="C63" s="243"/>
      <c r="D63" s="243"/>
      <c r="E63" s="243"/>
      <c r="F63" s="243"/>
      <c r="G63" s="243"/>
      <c r="H63" s="261"/>
      <c r="I63" s="262"/>
      <c r="J63" s="263"/>
      <c r="K63" s="594"/>
      <c r="L63" s="595"/>
      <c r="M63" s="484"/>
    </row>
    <row r="64" spans="1:13" ht="13.8" thickBot="1">
      <c r="A64" s="215" t="s">
        <v>69</v>
      </c>
      <c r="B64" s="216"/>
      <c r="C64" s="216"/>
      <c r="D64" s="216"/>
      <c r="E64" s="216"/>
      <c r="F64" s="216"/>
      <c r="G64" s="216"/>
      <c r="H64" s="266"/>
      <c r="I64" s="267"/>
      <c r="J64" s="263"/>
      <c r="K64" s="635"/>
      <c r="L64" s="636"/>
      <c r="M64" s="484"/>
    </row>
    <row r="65" spans="1:13" ht="13.8" thickBot="1">
      <c r="A65" s="603" t="s">
        <v>50</v>
      </c>
      <c r="B65" s="604"/>
      <c r="C65" s="604"/>
      <c r="D65" s="604"/>
      <c r="E65" s="604"/>
      <c r="F65" s="604"/>
      <c r="G65" s="604"/>
      <c r="H65" s="604"/>
      <c r="I65" s="604"/>
      <c r="J65" s="604"/>
      <c r="K65" s="604"/>
      <c r="L65" s="605"/>
      <c r="M65" s="268">
        <f>SUM(M62:M64)</f>
        <v>0</v>
      </c>
    </row>
    <row r="66" spans="1:13" ht="13.8" thickBot="1">
      <c r="A66" s="221"/>
      <c r="M66" s="222"/>
    </row>
    <row r="67" spans="1:13" ht="13.8" thickBot="1">
      <c r="A67" s="637" t="s">
        <v>70</v>
      </c>
      <c r="B67" s="638"/>
      <c r="C67" s="638"/>
      <c r="D67" s="638"/>
      <c r="E67" s="638"/>
      <c r="F67" s="638"/>
      <c r="G67" s="638"/>
      <c r="H67" s="638"/>
      <c r="I67" s="638"/>
      <c r="J67" s="638"/>
      <c r="K67" s="638"/>
      <c r="L67" s="639"/>
      <c r="M67" s="269">
        <f>M57+M65</f>
        <v>19834</v>
      </c>
    </row>
    <row r="68" spans="1:13">
      <c r="A68" s="218"/>
      <c r="B68" s="219"/>
      <c r="C68" s="219"/>
      <c r="D68" s="219"/>
      <c r="E68" s="219"/>
      <c r="F68" s="219"/>
      <c r="G68" s="219"/>
      <c r="H68" s="219"/>
      <c r="I68" s="219"/>
      <c r="J68" s="219"/>
      <c r="K68" s="219"/>
      <c r="L68" s="219"/>
      <c r="M68" s="220"/>
    </row>
    <row r="69" spans="1:13">
      <c r="A69" s="221"/>
      <c r="M69" s="222"/>
    </row>
    <row r="70" spans="1:13">
      <c r="A70" s="221"/>
      <c r="M70" s="222"/>
    </row>
    <row r="71" spans="1:13">
      <c r="A71" s="221"/>
      <c r="F71" s="270" t="s">
        <v>71</v>
      </c>
      <c r="G71" s="270"/>
      <c r="H71" s="270"/>
      <c r="I71" s="270"/>
      <c r="M71" s="222"/>
    </row>
    <row r="72" spans="1:13" ht="13.8">
      <c r="A72" s="271"/>
      <c r="B72" s="272"/>
      <c r="C72" s="272"/>
      <c r="D72" s="272"/>
      <c r="E72" s="272"/>
      <c r="F72" s="196" t="s">
        <v>305</v>
      </c>
      <c r="G72" s="196" t="s">
        <v>102</v>
      </c>
      <c r="I72" s="273"/>
      <c r="J72" s="272"/>
      <c r="K72" s="272"/>
      <c r="L72" s="272"/>
      <c r="M72" s="274"/>
    </row>
    <row r="73" spans="1:13" ht="13.8">
      <c r="A73" s="271"/>
      <c r="B73" s="272"/>
      <c r="C73" s="272"/>
      <c r="D73" s="272"/>
      <c r="E73" s="272"/>
      <c r="F73" s="196" t="s">
        <v>99</v>
      </c>
      <c r="I73" s="273"/>
      <c r="J73" s="272"/>
      <c r="K73" s="272"/>
      <c r="L73" s="272"/>
      <c r="M73" s="274"/>
    </row>
    <row r="74" spans="1:13">
      <c r="A74" s="207"/>
      <c r="B74" s="275"/>
      <c r="C74" s="275"/>
      <c r="D74" s="275"/>
      <c r="E74" s="275"/>
      <c r="I74" s="275"/>
      <c r="J74" s="275"/>
      <c r="K74" s="275"/>
      <c r="L74" s="275"/>
      <c r="M74" s="276"/>
    </row>
    <row r="75" spans="1:13">
      <c r="A75" s="221"/>
      <c r="F75" s="196" t="s">
        <v>73</v>
      </c>
      <c r="M75" s="222"/>
    </row>
    <row r="76" spans="1:13">
      <c r="A76" s="277" t="s">
        <v>74</v>
      </c>
      <c r="B76" s="230"/>
      <c r="C76" s="230"/>
      <c r="D76" s="230"/>
      <c r="E76" s="230"/>
      <c r="F76" s="230"/>
      <c r="G76" s="230"/>
      <c r="H76" s="230"/>
      <c r="I76" s="230"/>
      <c r="J76" s="230"/>
      <c r="K76" s="230"/>
      <c r="L76" s="230"/>
      <c r="M76" s="278"/>
    </row>
    <row r="77" spans="1:13">
      <c r="A77" s="207"/>
      <c r="B77" s="275"/>
      <c r="C77" s="275"/>
      <c r="D77" s="275"/>
      <c r="E77" s="275"/>
      <c r="F77" s="275"/>
      <c r="G77" s="275"/>
      <c r="H77" s="275"/>
      <c r="I77" s="275"/>
      <c r="J77" s="275"/>
      <c r="K77" s="275"/>
      <c r="L77" s="275"/>
      <c r="M77" s="276"/>
    </row>
    <row r="78" spans="1:13">
      <c r="A78" s="279" t="s">
        <v>75</v>
      </c>
      <c r="B78" s="275"/>
      <c r="C78" s="275"/>
      <c r="D78" s="275"/>
      <c r="E78" s="275"/>
      <c r="F78" s="275"/>
      <c r="G78" s="275"/>
      <c r="H78" s="275"/>
      <c r="I78" s="275"/>
      <c r="J78" s="275"/>
      <c r="K78" s="275"/>
      <c r="L78" s="275"/>
      <c r="M78" s="276"/>
    </row>
    <row r="79" spans="1:13">
      <c r="A79" s="622" t="s">
        <v>76</v>
      </c>
      <c r="B79" s="623"/>
      <c r="C79" s="623"/>
      <c r="D79" s="623"/>
      <c r="E79" s="623"/>
      <c r="F79" s="623"/>
      <c r="G79" s="623"/>
      <c r="H79" s="623"/>
      <c r="I79" s="623"/>
      <c r="J79" s="623"/>
      <c r="K79" s="623"/>
      <c r="L79" s="623"/>
      <c r="M79" s="624"/>
    </row>
    <row r="80" spans="1:13">
      <c r="A80" s="622"/>
      <c r="B80" s="623"/>
      <c r="C80" s="623"/>
      <c r="D80" s="623"/>
      <c r="E80" s="623"/>
      <c r="F80" s="623"/>
      <c r="G80" s="623"/>
      <c r="H80" s="623"/>
      <c r="I80" s="623"/>
      <c r="J80" s="623"/>
      <c r="K80" s="623"/>
      <c r="L80" s="623"/>
      <c r="M80" s="624"/>
    </row>
    <row r="81" spans="1:13">
      <c r="A81" s="622" t="s">
        <v>77</v>
      </c>
      <c r="B81" s="623"/>
      <c r="C81" s="623"/>
      <c r="D81" s="623"/>
      <c r="E81" s="623"/>
      <c r="F81" s="623"/>
      <c r="G81" s="623"/>
      <c r="H81" s="623"/>
      <c r="I81" s="623"/>
      <c r="J81" s="623"/>
      <c r="K81" s="623"/>
      <c r="L81" s="623"/>
      <c r="M81" s="624"/>
    </row>
    <row r="82" spans="1:13">
      <c r="A82" s="622"/>
      <c r="B82" s="623"/>
      <c r="C82" s="623"/>
      <c r="D82" s="623"/>
      <c r="E82" s="623"/>
      <c r="F82" s="623"/>
      <c r="G82" s="623"/>
      <c r="H82" s="623"/>
      <c r="I82" s="623"/>
      <c r="J82" s="623"/>
      <c r="K82" s="623"/>
      <c r="L82" s="623"/>
      <c r="M82" s="624"/>
    </row>
    <row r="83" spans="1:13">
      <c r="A83" s="207"/>
      <c r="B83" s="275"/>
      <c r="C83" s="275"/>
      <c r="D83" s="275"/>
      <c r="E83" s="275"/>
      <c r="F83" s="275"/>
      <c r="G83" s="275"/>
      <c r="H83" s="275"/>
      <c r="I83" s="275"/>
      <c r="J83" s="275"/>
      <c r="K83" s="275"/>
      <c r="L83" s="275"/>
      <c r="M83" s="276"/>
    </row>
    <row r="84" spans="1:13">
      <c r="A84" s="221"/>
      <c r="F84" s="270" t="s">
        <v>71</v>
      </c>
      <c r="M84" s="222"/>
    </row>
    <row r="85" spans="1:13">
      <c r="A85" s="221"/>
      <c r="F85" s="196" t="s">
        <v>72</v>
      </c>
      <c r="G85" s="243" t="s">
        <v>100</v>
      </c>
      <c r="H85" s="243"/>
      <c r="I85" s="243"/>
      <c r="M85" s="222"/>
    </row>
    <row r="86" spans="1:13" ht="13.8" thickBot="1">
      <c r="A86" s="221"/>
      <c r="F86" s="196" t="s">
        <v>101</v>
      </c>
      <c r="G86" s="280"/>
      <c r="H86" s="280"/>
      <c r="I86" s="280"/>
      <c r="M86" s="222"/>
    </row>
    <row r="87" spans="1:13" ht="42" customHeight="1">
      <c r="A87" s="806" t="s">
        <v>308</v>
      </c>
      <c r="B87" s="806"/>
      <c r="C87" s="806"/>
      <c r="D87" s="806"/>
      <c r="E87" s="219"/>
      <c r="F87" s="219"/>
      <c r="G87" s="219"/>
      <c r="H87" s="219"/>
      <c r="I87" s="219"/>
      <c r="J87" s="219"/>
      <c r="K87" s="219"/>
      <c r="L87" s="219"/>
      <c r="M87" s="220"/>
    </row>
    <row r="88" spans="1:13" ht="28.5" customHeight="1">
      <c r="A88" s="482" t="s">
        <v>0</v>
      </c>
      <c r="B88" s="483" t="s">
        <v>1</v>
      </c>
      <c r="C88" s="482" t="s">
        <v>2</v>
      </c>
      <c r="D88" s="483">
        <v>2</v>
      </c>
      <c r="M88" s="222"/>
    </row>
    <row r="89" spans="1:13" ht="15">
      <c r="A89" s="657" t="s">
        <v>28</v>
      </c>
      <c r="B89" s="657"/>
      <c r="C89" s="657"/>
      <c r="D89" s="657"/>
      <c r="E89" s="657"/>
      <c r="F89" s="657"/>
      <c r="G89" s="657"/>
      <c r="H89" s="657"/>
      <c r="I89" s="657"/>
      <c r="J89" s="657"/>
      <c r="K89" s="657"/>
      <c r="L89" s="657"/>
      <c r="M89" s="657"/>
    </row>
    <row r="90" spans="1:13" ht="13.8" thickBot="1"/>
    <row r="91" spans="1:13">
      <c r="A91" s="658"/>
      <c r="B91" s="660"/>
      <c r="C91" s="661"/>
      <c r="D91" s="661"/>
      <c r="E91" s="661"/>
      <c r="F91" s="661"/>
      <c r="G91" s="661"/>
      <c r="H91" s="661"/>
      <c r="I91" s="662"/>
      <c r="J91" s="663"/>
      <c r="K91" s="664"/>
      <c r="L91" s="664"/>
      <c r="M91" s="665"/>
    </row>
    <row r="92" spans="1:13">
      <c r="A92" s="659"/>
      <c r="B92" s="669" t="s">
        <v>89</v>
      </c>
      <c r="C92" s="670"/>
      <c r="D92" s="670"/>
      <c r="E92" s="670"/>
      <c r="F92" s="670"/>
      <c r="G92" s="670"/>
      <c r="H92" s="670"/>
      <c r="I92" s="671"/>
      <c r="J92" s="666"/>
      <c r="K92" s="667"/>
      <c r="L92" s="667"/>
      <c r="M92" s="668"/>
    </row>
    <row r="93" spans="1:13">
      <c r="A93" s="659"/>
      <c r="B93" s="672"/>
      <c r="C93" s="673"/>
      <c r="D93" s="673"/>
      <c r="E93" s="673"/>
      <c r="F93" s="673"/>
      <c r="G93" s="673"/>
      <c r="H93" s="673"/>
      <c r="I93" s="674"/>
      <c r="J93" s="675" t="s">
        <v>29</v>
      </c>
      <c r="K93" s="677"/>
      <c r="L93" s="678"/>
      <c r="M93" s="679"/>
    </row>
    <row r="94" spans="1:13">
      <c r="A94" s="659"/>
      <c r="B94" s="669" t="s">
        <v>30</v>
      </c>
      <c r="C94" s="670"/>
      <c r="D94" s="670"/>
      <c r="E94" s="670"/>
      <c r="F94" s="670"/>
      <c r="G94" s="670"/>
      <c r="H94" s="670"/>
      <c r="I94" s="671"/>
      <c r="J94" s="676"/>
      <c r="K94" s="680"/>
      <c r="L94" s="681"/>
      <c r="M94" s="682"/>
    </row>
    <row r="95" spans="1:13">
      <c r="A95" s="659"/>
      <c r="B95" s="683"/>
      <c r="C95" s="684"/>
      <c r="D95" s="684"/>
      <c r="E95" s="684"/>
      <c r="F95" s="684"/>
      <c r="G95" s="684"/>
      <c r="H95" s="684"/>
      <c r="I95" s="685"/>
      <c r="J95" s="675" t="s">
        <v>31</v>
      </c>
      <c r="K95" s="675">
        <v>1</v>
      </c>
      <c r="L95" s="675" t="s">
        <v>32</v>
      </c>
      <c r="M95" s="687">
        <v>1</v>
      </c>
    </row>
    <row r="96" spans="1:13">
      <c r="A96" s="659"/>
      <c r="B96" s="683"/>
      <c r="C96" s="684"/>
      <c r="D96" s="684"/>
      <c r="E96" s="684"/>
      <c r="F96" s="684"/>
      <c r="G96" s="684"/>
      <c r="H96" s="684"/>
      <c r="I96" s="685"/>
      <c r="J96" s="686"/>
      <c r="K96" s="686"/>
      <c r="L96" s="686"/>
      <c r="M96" s="688"/>
    </row>
    <row r="97" spans="1:13">
      <c r="A97" s="659"/>
      <c r="B97" s="669" t="s">
        <v>33</v>
      </c>
      <c r="C97" s="670"/>
      <c r="D97" s="670"/>
      <c r="E97" s="670"/>
      <c r="F97" s="670"/>
      <c r="G97" s="670"/>
      <c r="H97" s="670"/>
      <c r="I97" s="671"/>
      <c r="J97" s="686"/>
      <c r="K97" s="686"/>
      <c r="L97" s="686"/>
      <c r="M97" s="688"/>
    </row>
    <row r="98" spans="1:13" ht="13.8" thickBot="1">
      <c r="A98" s="198"/>
      <c r="B98" s="199"/>
      <c r="C98" s="199"/>
      <c r="D98" s="199"/>
      <c r="E98" s="199"/>
      <c r="F98" s="199"/>
      <c r="G98" s="199"/>
      <c r="H98" s="199"/>
      <c r="I98" s="199"/>
      <c r="J98" s="199"/>
      <c r="K98" s="200"/>
      <c r="L98" s="200"/>
      <c r="M98" s="201"/>
    </row>
    <row r="99" spans="1:13">
      <c r="A99" s="202"/>
      <c r="B99" s="203"/>
      <c r="C99" s="203"/>
      <c r="D99" s="203"/>
      <c r="E99" s="203"/>
      <c r="F99" s="203"/>
      <c r="G99" s="203"/>
      <c r="H99" s="203"/>
      <c r="I99" s="203"/>
      <c r="J99" s="204" t="s">
        <v>34</v>
      </c>
      <c r="K99" s="205" t="s">
        <v>35</v>
      </c>
      <c r="L99" s="205" t="s">
        <v>36</v>
      </c>
      <c r="M99" s="206" t="s">
        <v>37</v>
      </c>
    </row>
    <row r="100" spans="1:13">
      <c r="A100" s="207"/>
      <c r="B100" s="197"/>
      <c r="C100" s="197"/>
      <c r="D100" s="197"/>
      <c r="E100" s="197"/>
      <c r="F100" s="197"/>
      <c r="G100" s="197"/>
      <c r="H100" s="197"/>
      <c r="I100" s="197"/>
      <c r="J100" s="208"/>
      <c r="K100" s="209"/>
      <c r="L100" s="209">
        <v>8</v>
      </c>
      <c r="M100" s="210">
        <v>2026</v>
      </c>
    </row>
    <row r="101" spans="1:13">
      <c r="A101" s="703" t="s">
        <v>38</v>
      </c>
      <c r="B101" s="704"/>
      <c r="C101" s="704"/>
      <c r="D101" s="704"/>
      <c r="E101" s="197"/>
      <c r="F101" s="197"/>
      <c r="G101" s="197" t="s">
        <v>39</v>
      </c>
      <c r="I101" s="197"/>
      <c r="J101" s="208"/>
      <c r="M101" s="211"/>
    </row>
    <row r="102" spans="1:13" ht="13.8">
      <c r="A102" s="212"/>
      <c r="B102" s="213"/>
      <c r="C102" s="213"/>
      <c r="D102" s="213"/>
      <c r="E102" s="213"/>
      <c r="F102" s="213"/>
      <c r="G102" s="213"/>
      <c r="H102" s="213"/>
      <c r="I102" s="213"/>
      <c r="J102" s="213"/>
      <c r="K102" s="213"/>
      <c r="L102" s="213"/>
      <c r="M102" s="214"/>
    </row>
    <row r="103" spans="1:13" ht="13.8" thickBot="1">
      <c r="A103" s="215"/>
      <c r="B103" s="216"/>
      <c r="C103" s="216"/>
      <c r="D103" s="216"/>
      <c r="E103" s="216"/>
      <c r="F103" s="216"/>
      <c r="G103" s="216"/>
      <c r="H103" s="216"/>
      <c r="I103" s="216"/>
      <c r="J103" s="216"/>
      <c r="K103" s="216"/>
      <c r="L103" s="216"/>
      <c r="M103" s="217"/>
    </row>
    <row r="104" spans="1:13" ht="13.8" thickBot="1">
      <c r="A104" s="218"/>
      <c r="B104" s="219"/>
      <c r="C104" s="219"/>
      <c r="D104" s="219"/>
      <c r="E104" s="219"/>
      <c r="F104" s="219"/>
      <c r="I104" s="219"/>
      <c r="J104" s="219"/>
      <c r="K104" s="219"/>
      <c r="L104" s="219"/>
      <c r="M104" s="220"/>
    </row>
    <row r="105" spans="1:13">
      <c r="A105" s="728" t="s">
        <v>40</v>
      </c>
      <c r="B105" s="729"/>
      <c r="C105" s="729"/>
      <c r="D105" s="729"/>
      <c r="E105" s="729"/>
      <c r="F105" s="729"/>
      <c r="G105" s="729"/>
      <c r="H105" s="729"/>
      <c r="I105" s="729"/>
      <c r="J105" s="729"/>
      <c r="K105" s="729"/>
      <c r="L105" s="729"/>
      <c r="M105" s="730"/>
    </row>
    <row r="106" spans="1:13" ht="13.8" thickBot="1">
      <c r="A106" s="221"/>
      <c r="M106" s="222"/>
    </row>
    <row r="107" spans="1:13">
      <c r="A107" s="223" t="s">
        <v>41</v>
      </c>
      <c r="B107" s="734" t="s">
        <v>42</v>
      </c>
      <c r="C107" s="735"/>
      <c r="D107" s="735"/>
      <c r="E107" s="735"/>
      <c r="F107" s="735"/>
      <c r="G107" s="735"/>
      <c r="H107" s="735"/>
      <c r="I107" s="735"/>
      <c r="J107" s="736"/>
      <c r="K107" s="726" t="s">
        <v>43</v>
      </c>
      <c r="L107" s="727"/>
      <c r="M107" s="223" t="s">
        <v>12</v>
      </c>
    </row>
    <row r="108" spans="1:13" ht="13.8" thickBot="1">
      <c r="A108" s="224" t="s">
        <v>135</v>
      </c>
      <c r="B108" s="711" t="s">
        <v>136</v>
      </c>
      <c r="C108" s="718"/>
      <c r="D108" s="718"/>
      <c r="E108" s="718"/>
      <c r="F108" s="718"/>
      <c r="G108" s="718"/>
      <c r="H108" s="718"/>
      <c r="I108" s="718"/>
      <c r="J108" s="712"/>
      <c r="K108" s="711" t="s">
        <v>85</v>
      </c>
      <c r="L108" s="712"/>
      <c r="M108" s="225"/>
    </row>
    <row r="109" spans="1:13">
      <c r="A109" s="640" t="s">
        <v>44</v>
      </c>
      <c r="B109" s="641"/>
      <c r="C109" s="641"/>
      <c r="D109" s="641"/>
      <c r="E109" s="641"/>
      <c r="F109" s="641"/>
      <c r="G109" s="641"/>
      <c r="H109" s="641"/>
      <c r="I109" s="641"/>
      <c r="J109" s="641"/>
      <c r="K109" s="641"/>
      <c r="L109" s="641"/>
      <c r="M109" s="642"/>
    </row>
    <row r="110" spans="1:13">
      <c r="A110" s="643"/>
      <c r="B110" s="644"/>
      <c r="C110" s="644"/>
      <c r="D110" s="644"/>
      <c r="E110" s="644"/>
      <c r="F110" s="644"/>
      <c r="G110" s="644"/>
      <c r="H110" s="644"/>
      <c r="I110" s="644"/>
      <c r="J110" s="644"/>
      <c r="K110" s="644"/>
      <c r="L110" s="644"/>
      <c r="M110" s="645"/>
    </row>
    <row r="111" spans="1:13" ht="13.8" thickBot="1">
      <c r="A111" s="646"/>
      <c r="B111" s="647"/>
      <c r="C111" s="647"/>
      <c r="D111" s="647"/>
      <c r="E111" s="647"/>
      <c r="F111" s="647"/>
      <c r="G111" s="647"/>
      <c r="H111" s="647"/>
      <c r="I111" s="647"/>
      <c r="J111" s="647"/>
      <c r="K111" s="647"/>
      <c r="L111" s="647"/>
      <c r="M111" s="648"/>
    </row>
    <row r="112" spans="1:13">
      <c r="A112" s="649" t="s">
        <v>42</v>
      </c>
      <c r="B112" s="713"/>
      <c r="C112" s="713"/>
      <c r="D112" s="713"/>
      <c r="E112" s="714"/>
      <c r="F112" s="697" t="s">
        <v>45</v>
      </c>
      <c r="G112" s="713"/>
      <c r="H112" s="715" t="s">
        <v>46</v>
      </c>
      <c r="I112" s="716"/>
      <c r="J112" s="227" t="s">
        <v>47</v>
      </c>
      <c r="K112" s="697" t="s">
        <v>48</v>
      </c>
      <c r="L112" s="698"/>
      <c r="M112" s="228" t="s">
        <v>49</v>
      </c>
    </row>
    <row r="113" spans="1:13">
      <c r="A113" s="653"/>
      <c r="B113" s="654"/>
      <c r="C113" s="654"/>
      <c r="D113" s="654"/>
      <c r="E113" s="699"/>
      <c r="F113" s="731"/>
      <c r="G113" s="699"/>
      <c r="H113" s="731"/>
      <c r="I113" s="699"/>
      <c r="J113" s="285"/>
      <c r="K113" s="719"/>
      <c r="L113" s="702"/>
      <c r="M113" s="233">
        <f>J113*K113</f>
        <v>0</v>
      </c>
    </row>
    <row r="114" spans="1:13">
      <c r="A114" s="653"/>
      <c r="B114" s="654"/>
      <c r="C114" s="654"/>
      <c r="D114" s="654"/>
      <c r="E114" s="699"/>
      <c r="F114" s="731"/>
      <c r="G114" s="699"/>
      <c r="H114" s="731"/>
      <c r="I114" s="699"/>
      <c r="J114" s="285"/>
      <c r="K114" s="719"/>
      <c r="L114" s="702"/>
      <c r="M114" s="233">
        <f>J114*K114</f>
        <v>0</v>
      </c>
    </row>
    <row r="115" spans="1:13" ht="13.8" thickBot="1">
      <c r="A115" s="606"/>
      <c r="B115" s="607"/>
      <c r="C115" s="607"/>
      <c r="D115" s="607"/>
      <c r="E115" s="631"/>
      <c r="F115" s="632"/>
      <c r="G115" s="631"/>
      <c r="H115" s="632"/>
      <c r="I115" s="631"/>
      <c r="J115" s="286"/>
      <c r="K115" s="633"/>
      <c r="L115" s="634"/>
      <c r="M115" s="233">
        <f>J115*K115</f>
        <v>0</v>
      </c>
    </row>
    <row r="116" spans="1:13" ht="13.8" thickBot="1">
      <c r="A116" s="603" t="s">
        <v>50</v>
      </c>
      <c r="B116" s="604"/>
      <c r="C116" s="604"/>
      <c r="D116" s="604"/>
      <c r="E116" s="604"/>
      <c r="F116" s="604"/>
      <c r="G116" s="604"/>
      <c r="H116" s="604"/>
      <c r="I116" s="604"/>
      <c r="J116" s="604"/>
      <c r="K116" s="604"/>
      <c r="L116" s="605"/>
      <c r="M116" s="239">
        <f>SUM(M113:M115)</f>
        <v>0</v>
      </c>
    </row>
    <row r="117" spans="1:13">
      <c r="A117" s="640" t="s">
        <v>51</v>
      </c>
      <c r="B117" s="641"/>
      <c r="C117" s="641"/>
      <c r="D117" s="641"/>
      <c r="E117" s="641"/>
      <c r="F117" s="641"/>
      <c r="G117" s="641"/>
      <c r="H117" s="641"/>
      <c r="I117" s="641"/>
      <c r="J117" s="641"/>
      <c r="K117" s="641"/>
      <c r="L117" s="641"/>
      <c r="M117" s="642"/>
    </row>
    <row r="118" spans="1:13">
      <c r="A118" s="643"/>
      <c r="B118" s="644"/>
      <c r="C118" s="644"/>
      <c r="D118" s="644"/>
      <c r="E118" s="644"/>
      <c r="F118" s="644"/>
      <c r="G118" s="644"/>
      <c r="H118" s="644"/>
      <c r="I118" s="644"/>
      <c r="J118" s="644"/>
      <c r="K118" s="644"/>
      <c r="L118" s="644"/>
      <c r="M118" s="645"/>
    </row>
    <row r="119" spans="1:13" ht="13.8" thickBot="1">
      <c r="A119" s="646"/>
      <c r="B119" s="647"/>
      <c r="C119" s="647"/>
      <c r="D119" s="647"/>
      <c r="E119" s="647"/>
      <c r="F119" s="647"/>
      <c r="G119" s="647"/>
      <c r="H119" s="647"/>
      <c r="I119" s="647"/>
      <c r="J119" s="647"/>
      <c r="K119" s="647"/>
      <c r="L119" s="647"/>
      <c r="M119" s="648"/>
    </row>
    <row r="120" spans="1:13">
      <c r="A120" s="649" t="s">
        <v>42</v>
      </c>
      <c r="B120" s="650"/>
      <c r="C120" s="650"/>
      <c r="D120" s="650"/>
      <c r="E120" s="650"/>
      <c r="F120" s="650"/>
      <c r="G120" s="650"/>
      <c r="H120" s="698"/>
      <c r="I120" s="226" t="s">
        <v>43</v>
      </c>
      <c r="J120" s="227" t="s">
        <v>12</v>
      </c>
      <c r="K120" s="697" t="s">
        <v>52</v>
      </c>
      <c r="L120" s="698"/>
      <c r="M120" s="228" t="s">
        <v>49</v>
      </c>
    </row>
    <row r="121" spans="1:13">
      <c r="A121" s="653"/>
      <c r="B121" s="654"/>
      <c r="C121" s="654"/>
      <c r="D121" s="654"/>
      <c r="E121" s="654"/>
      <c r="F121" s="654"/>
      <c r="G121" s="654"/>
      <c r="H121" s="699"/>
      <c r="I121" s="241"/>
      <c r="J121" s="242"/>
      <c r="K121" s="709"/>
      <c r="L121" s="710"/>
      <c r="M121" s="233">
        <f>J121*K121</f>
        <v>0</v>
      </c>
    </row>
    <row r="122" spans="1:13">
      <c r="A122" s="653"/>
      <c r="B122" s="654"/>
      <c r="C122" s="654"/>
      <c r="D122" s="654"/>
      <c r="E122" s="654"/>
      <c r="F122" s="654"/>
      <c r="G122" s="654"/>
      <c r="H122" s="699"/>
      <c r="I122" s="241"/>
      <c r="J122" s="242"/>
      <c r="K122" s="709"/>
      <c r="L122" s="710"/>
      <c r="M122" s="233">
        <f>J122*K122</f>
        <v>0</v>
      </c>
    </row>
    <row r="123" spans="1:13">
      <c r="A123" s="653"/>
      <c r="B123" s="654"/>
      <c r="C123" s="654"/>
      <c r="D123" s="654"/>
      <c r="E123" s="654"/>
      <c r="F123" s="654"/>
      <c r="G123" s="654"/>
      <c r="H123" s="699"/>
      <c r="I123" s="241"/>
      <c r="J123" s="242"/>
      <c r="K123" s="709"/>
      <c r="L123" s="710"/>
      <c r="M123" s="233">
        <f>J123*K123</f>
        <v>0</v>
      </c>
    </row>
    <row r="124" spans="1:13" ht="13.8" thickBot="1">
      <c r="A124" s="606"/>
      <c r="B124" s="607"/>
      <c r="C124" s="607"/>
      <c r="D124" s="607"/>
      <c r="E124" s="607"/>
      <c r="F124" s="607"/>
      <c r="G124" s="607"/>
      <c r="H124" s="631"/>
      <c r="I124" s="243"/>
      <c r="J124" s="244"/>
      <c r="K124" s="655"/>
      <c r="L124" s="656"/>
      <c r="M124" s="233">
        <f>J124*K124</f>
        <v>0</v>
      </c>
    </row>
    <row r="125" spans="1:13" ht="13.8" thickBot="1">
      <c r="A125" s="603" t="s">
        <v>50</v>
      </c>
      <c r="B125" s="604"/>
      <c r="C125" s="604"/>
      <c r="D125" s="604"/>
      <c r="E125" s="604"/>
      <c r="F125" s="604"/>
      <c r="G125" s="604"/>
      <c r="H125" s="604"/>
      <c r="I125" s="604"/>
      <c r="J125" s="604"/>
      <c r="K125" s="604"/>
      <c r="L125" s="605"/>
      <c r="M125" s="245">
        <f>SUM(M121:M124)</f>
        <v>0</v>
      </c>
    </row>
    <row r="126" spans="1:13">
      <c r="A126" s="640" t="s">
        <v>53</v>
      </c>
      <c r="B126" s="641"/>
      <c r="C126" s="641"/>
      <c r="D126" s="641"/>
      <c r="E126" s="641"/>
      <c r="F126" s="641"/>
      <c r="G126" s="641"/>
      <c r="H126" s="641"/>
      <c r="I126" s="641"/>
      <c r="J126" s="641"/>
      <c r="K126" s="641"/>
      <c r="L126" s="641"/>
      <c r="M126" s="642"/>
    </row>
    <row r="127" spans="1:13">
      <c r="A127" s="643"/>
      <c r="B127" s="644"/>
      <c r="C127" s="644"/>
      <c r="D127" s="644"/>
      <c r="E127" s="644"/>
      <c r="F127" s="644"/>
      <c r="G127" s="644"/>
      <c r="H127" s="644"/>
      <c r="I127" s="644"/>
      <c r="J127" s="644"/>
      <c r="K127" s="644"/>
      <c r="L127" s="644"/>
      <c r="M127" s="645"/>
    </row>
    <row r="128" spans="1:13" ht="13.8" thickBot="1">
      <c r="A128" s="646"/>
      <c r="B128" s="647"/>
      <c r="C128" s="647"/>
      <c r="D128" s="647"/>
      <c r="E128" s="647"/>
      <c r="F128" s="647"/>
      <c r="G128" s="647"/>
      <c r="H128" s="647"/>
      <c r="I128" s="647"/>
      <c r="J128" s="647"/>
      <c r="K128" s="647"/>
      <c r="L128" s="647"/>
      <c r="M128" s="648"/>
    </row>
    <row r="129" spans="1:13">
      <c r="A129" s="649" t="s">
        <v>54</v>
      </c>
      <c r="B129" s="650"/>
      <c r="C129" s="650"/>
      <c r="D129" s="650"/>
      <c r="E129" s="650"/>
      <c r="F129" s="650"/>
      <c r="G129" s="650"/>
      <c r="H129" s="227" t="s">
        <v>55</v>
      </c>
      <c r="I129" s="240" t="s">
        <v>56</v>
      </c>
      <c r="J129" s="246" t="s">
        <v>304</v>
      </c>
      <c r="K129" s="697" t="s">
        <v>57</v>
      </c>
      <c r="L129" s="698"/>
      <c r="M129" s="228" t="s">
        <v>49</v>
      </c>
    </row>
    <row r="130" spans="1:13">
      <c r="A130" s="653" t="s">
        <v>130</v>
      </c>
      <c r="B130" s="654"/>
      <c r="C130" s="654"/>
      <c r="D130" s="654"/>
      <c r="E130" s="654"/>
      <c r="F130" s="654"/>
      <c r="G130" s="699"/>
      <c r="H130" s="247"/>
      <c r="I130" s="248"/>
      <c r="J130" s="247" t="s">
        <v>133</v>
      </c>
      <c r="K130" s="596"/>
      <c r="L130" s="597"/>
      <c r="M130" s="233">
        <f>I130*K130</f>
        <v>0</v>
      </c>
    </row>
    <row r="131" spans="1:13">
      <c r="A131" s="653" t="s">
        <v>131</v>
      </c>
      <c r="B131" s="654"/>
      <c r="C131" s="654"/>
      <c r="D131" s="654"/>
      <c r="E131" s="654"/>
      <c r="F131" s="654"/>
      <c r="G131" s="699"/>
      <c r="H131" s="247"/>
      <c r="I131" s="248">
        <v>9.4</v>
      </c>
      <c r="J131" s="247" t="s">
        <v>133</v>
      </c>
      <c r="K131" s="596">
        <v>2110</v>
      </c>
      <c r="L131" s="597"/>
      <c r="M131" s="233">
        <f>I131*K131</f>
        <v>19834</v>
      </c>
    </row>
    <row r="132" spans="1:13">
      <c r="A132" s="653" t="s">
        <v>132</v>
      </c>
      <c r="B132" s="654"/>
      <c r="C132" s="654"/>
      <c r="D132" s="654"/>
      <c r="E132" s="654"/>
      <c r="F132" s="654"/>
      <c r="G132" s="699"/>
      <c r="H132" s="247"/>
      <c r="I132" s="248"/>
      <c r="J132" s="247" t="s">
        <v>133</v>
      </c>
      <c r="K132" s="596"/>
      <c r="L132" s="597"/>
      <c r="M132" s="233">
        <f>I132*K132</f>
        <v>0</v>
      </c>
    </row>
    <row r="133" spans="1:13" ht="13.8" thickBot="1">
      <c r="A133" s="653"/>
      <c r="B133" s="654"/>
      <c r="C133" s="654"/>
      <c r="D133" s="654"/>
      <c r="E133" s="654"/>
      <c r="F133" s="654"/>
      <c r="G133" s="654"/>
      <c r="H133" s="247"/>
      <c r="I133" s="248"/>
      <c r="J133" s="247"/>
      <c r="K133" s="596"/>
      <c r="L133" s="597"/>
      <c r="M133" s="233">
        <f>I133*K133</f>
        <v>0</v>
      </c>
    </row>
    <row r="134" spans="1:13" ht="13.8" thickBot="1">
      <c r="A134" s="603" t="s">
        <v>50</v>
      </c>
      <c r="B134" s="604"/>
      <c r="C134" s="604"/>
      <c r="D134" s="604"/>
      <c r="E134" s="604"/>
      <c r="F134" s="604"/>
      <c r="G134" s="604"/>
      <c r="H134" s="604"/>
      <c r="I134" s="604"/>
      <c r="J134" s="604"/>
      <c r="K134" s="604"/>
      <c r="L134" s="605"/>
      <c r="M134" s="239">
        <f>SUM(M130:M133)</f>
        <v>19834</v>
      </c>
    </row>
    <row r="135" spans="1:13">
      <c r="A135" s="640" t="s">
        <v>58</v>
      </c>
      <c r="B135" s="641"/>
      <c r="C135" s="641"/>
      <c r="D135" s="641"/>
      <c r="E135" s="641"/>
      <c r="F135" s="641"/>
      <c r="G135" s="641"/>
      <c r="H135" s="641"/>
      <c r="I135" s="641"/>
      <c r="J135" s="641"/>
      <c r="K135" s="641"/>
      <c r="L135" s="641"/>
      <c r="M135" s="642"/>
    </row>
    <row r="136" spans="1:13">
      <c r="A136" s="643"/>
      <c r="B136" s="644"/>
      <c r="C136" s="644"/>
      <c r="D136" s="644"/>
      <c r="E136" s="644"/>
      <c r="F136" s="644"/>
      <c r="G136" s="644"/>
      <c r="H136" s="644"/>
      <c r="I136" s="644"/>
      <c r="J136" s="644"/>
      <c r="K136" s="644"/>
      <c r="L136" s="644"/>
      <c r="M136" s="645"/>
    </row>
    <row r="137" spans="1:13" ht="13.8" thickBot="1">
      <c r="A137" s="646"/>
      <c r="B137" s="647"/>
      <c r="C137" s="647"/>
      <c r="D137" s="647"/>
      <c r="E137" s="647"/>
      <c r="F137" s="647"/>
      <c r="G137" s="647"/>
      <c r="H137" s="647"/>
      <c r="I137" s="647"/>
      <c r="J137" s="647"/>
      <c r="K137" s="647"/>
      <c r="L137" s="647"/>
      <c r="M137" s="648"/>
    </row>
    <row r="138" spans="1:13">
      <c r="A138" s="649" t="s">
        <v>59</v>
      </c>
      <c r="B138" s="650"/>
      <c r="C138" s="650"/>
      <c r="D138" s="650"/>
      <c r="E138" s="650"/>
      <c r="F138" s="650"/>
      <c r="G138" s="650"/>
      <c r="H138" s="227" t="s">
        <v>60</v>
      </c>
      <c r="I138" s="251" t="s">
        <v>61</v>
      </c>
      <c r="J138" s="252" t="s">
        <v>62</v>
      </c>
      <c r="K138" s="651" t="s">
        <v>48</v>
      </c>
      <c r="L138" s="652"/>
      <c r="M138" s="254" t="s">
        <v>49</v>
      </c>
    </row>
    <row r="139" spans="1:13">
      <c r="A139" s="234"/>
      <c r="B139" s="235"/>
      <c r="C139" s="235"/>
      <c r="D139" s="235"/>
      <c r="E139" s="235"/>
      <c r="F139" s="235"/>
      <c r="G139" s="235"/>
      <c r="H139" s="255"/>
      <c r="I139" s="256"/>
      <c r="J139" s="259"/>
      <c r="K139" s="598"/>
      <c r="L139" s="599"/>
      <c r="M139" s="258">
        <f>J139*K139</f>
        <v>0</v>
      </c>
    </row>
    <row r="140" spans="1:13" ht="13.8" thickBot="1">
      <c r="A140" s="606"/>
      <c r="B140" s="607"/>
      <c r="C140" s="607"/>
      <c r="D140" s="607"/>
      <c r="E140" s="607"/>
      <c r="F140" s="607"/>
      <c r="G140" s="607"/>
      <c r="H140" s="249"/>
      <c r="I140" s="250"/>
      <c r="J140" s="249"/>
      <c r="K140" s="655"/>
      <c r="L140" s="656"/>
      <c r="M140" s="258">
        <f>J140*K140</f>
        <v>0</v>
      </c>
    </row>
    <row r="141" spans="1:13" ht="13.8" thickBot="1">
      <c r="A141" s="603" t="s">
        <v>50</v>
      </c>
      <c r="B141" s="604"/>
      <c r="C141" s="604"/>
      <c r="D141" s="604"/>
      <c r="E141" s="604"/>
      <c r="F141" s="604"/>
      <c r="G141" s="604"/>
      <c r="H141" s="604"/>
      <c r="I141" s="604"/>
      <c r="J141" s="604"/>
      <c r="K141" s="604"/>
      <c r="L141" s="605"/>
      <c r="M141" s="245">
        <f>SUM(M139:M140)</f>
        <v>0</v>
      </c>
    </row>
    <row r="142" spans="1:13" ht="13.8" thickBot="1">
      <c r="A142" s="221"/>
      <c r="M142" s="222"/>
    </row>
    <row r="143" spans="1:13" ht="13.8" thickBot="1">
      <c r="A143" s="637" t="s">
        <v>63</v>
      </c>
      <c r="B143" s="638"/>
      <c r="C143" s="638"/>
      <c r="D143" s="638"/>
      <c r="E143" s="638"/>
      <c r="F143" s="638"/>
      <c r="G143" s="638"/>
      <c r="H143" s="638"/>
      <c r="I143" s="638"/>
      <c r="J143" s="638"/>
      <c r="K143" s="638"/>
      <c r="L143" s="639"/>
      <c r="M143" s="260">
        <f>ROUND(M116+M125+M134+M141,0)</f>
        <v>19834</v>
      </c>
    </row>
    <row r="144" spans="1:13">
      <c r="A144" s="640" t="s">
        <v>64</v>
      </c>
      <c r="B144" s="641"/>
      <c r="C144" s="641"/>
      <c r="D144" s="641"/>
      <c r="E144" s="641"/>
      <c r="F144" s="641"/>
      <c r="G144" s="641"/>
      <c r="H144" s="641"/>
      <c r="I144" s="641"/>
      <c r="J144" s="641"/>
      <c r="K144" s="641"/>
      <c r="L144" s="641"/>
      <c r="M144" s="642"/>
    </row>
    <row r="145" spans="1:13">
      <c r="A145" s="643"/>
      <c r="B145" s="644"/>
      <c r="C145" s="644"/>
      <c r="D145" s="644"/>
      <c r="E145" s="644"/>
      <c r="F145" s="644"/>
      <c r="G145" s="644"/>
      <c r="H145" s="644"/>
      <c r="I145" s="644"/>
      <c r="J145" s="644"/>
      <c r="K145" s="644"/>
      <c r="L145" s="644"/>
      <c r="M145" s="645"/>
    </row>
    <row r="146" spans="1:13" ht="13.8" thickBot="1">
      <c r="A146" s="646"/>
      <c r="B146" s="647"/>
      <c r="C146" s="647"/>
      <c r="D146" s="647"/>
      <c r="E146" s="647"/>
      <c r="F146" s="647"/>
      <c r="G146" s="647"/>
      <c r="H146" s="647"/>
      <c r="I146" s="647"/>
      <c r="J146" s="647"/>
      <c r="K146" s="647"/>
      <c r="L146" s="647"/>
      <c r="M146" s="648"/>
    </row>
    <row r="147" spans="1:13">
      <c r="A147" s="649" t="s">
        <v>65</v>
      </c>
      <c r="B147" s="650"/>
      <c r="C147" s="650"/>
      <c r="D147" s="650"/>
      <c r="E147" s="650"/>
      <c r="F147" s="650"/>
      <c r="G147" s="650"/>
      <c r="H147" s="240"/>
      <c r="I147" s="253"/>
      <c r="J147" s="252" t="s">
        <v>66</v>
      </c>
      <c r="K147" s="651" t="s">
        <v>67</v>
      </c>
      <c r="L147" s="652"/>
      <c r="M147" s="254"/>
    </row>
    <row r="148" spans="1:13">
      <c r="A148" s="653" t="s">
        <v>20</v>
      </c>
      <c r="B148" s="654"/>
      <c r="C148" s="654"/>
      <c r="D148" s="654"/>
      <c r="E148" s="654"/>
      <c r="F148" s="654"/>
      <c r="G148" s="654"/>
      <c r="H148" s="261"/>
      <c r="I148" s="262"/>
      <c r="J148" s="263"/>
      <c r="K148" s="594"/>
      <c r="L148" s="595"/>
      <c r="M148" s="484"/>
    </row>
    <row r="149" spans="1:13">
      <c r="A149" s="265" t="s">
        <v>68</v>
      </c>
      <c r="B149" s="243"/>
      <c r="C149" s="243"/>
      <c r="D149" s="243"/>
      <c r="E149" s="243"/>
      <c r="F149" s="243"/>
      <c r="G149" s="243"/>
      <c r="H149" s="261"/>
      <c r="I149" s="262"/>
      <c r="J149" s="263"/>
      <c r="K149" s="594"/>
      <c r="L149" s="595"/>
      <c r="M149" s="484"/>
    </row>
    <row r="150" spans="1:13" ht="13.8" thickBot="1">
      <c r="A150" s="215" t="s">
        <v>69</v>
      </c>
      <c r="B150" s="216"/>
      <c r="C150" s="216"/>
      <c r="D150" s="216"/>
      <c r="E150" s="216"/>
      <c r="F150" s="216"/>
      <c r="G150" s="216"/>
      <c r="H150" s="266"/>
      <c r="I150" s="267"/>
      <c r="J150" s="263"/>
      <c r="K150" s="635"/>
      <c r="L150" s="636"/>
      <c r="M150" s="484"/>
    </row>
    <row r="151" spans="1:13" ht="13.8" thickBot="1">
      <c r="A151" s="603" t="s">
        <v>50</v>
      </c>
      <c r="B151" s="604"/>
      <c r="C151" s="604"/>
      <c r="D151" s="604"/>
      <c r="E151" s="604"/>
      <c r="F151" s="604"/>
      <c r="G151" s="604"/>
      <c r="H151" s="604"/>
      <c r="I151" s="604"/>
      <c r="J151" s="604"/>
      <c r="K151" s="604"/>
      <c r="L151" s="605"/>
      <c r="M151" s="268">
        <f>SUM(M148:M150)</f>
        <v>0</v>
      </c>
    </row>
    <row r="152" spans="1:13" ht="13.8" thickBot="1">
      <c r="A152" s="221"/>
      <c r="M152" s="222"/>
    </row>
    <row r="153" spans="1:13" ht="13.8" thickBot="1">
      <c r="A153" s="637" t="s">
        <v>70</v>
      </c>
      <c r="B153" s="638"/>
      <c r="C153" s="638"/>
      <c r="D153" s="638"/>
      <c r="E153" s="638"/>
      <c r="F153" s="638"/>
      <c r="G153" s="638"/>
      <c r="H153" s="638"/>
      <c r="I153" s="638"/>
      <c r="J153" s="638"/>
      <c r="K153" s="638"/>
      <c r="L153" s="639"/>
      <c r="M153" s="269">
        <f>M143+M151</f>
        <v>19834</v>
      </c>
    </row>
    <row r="154" spans="1:13">
      <c r="A154" s="218"/>
      <c r="B154" s="219"/>
      <c r="C154" s="219"/>
      <c r="D154" s="219"/>
      <c r="E154" s="219"/>
      <c r="F154" s="219"/>
      <c r="G154" s="219"/>
      <c r="H154" s="219"/>
      <c r="I154" s="219"/>
      <c r="J154" s="219"/>
      <c r="K154" s="219"/>
      <c r="L154" s="219"/>
      <c r="M154" s="220"/>
    </row>
    <row r="155" spans="1:13">
      <c r="A155" s="221"/>
      <c r="M155" s="222"/>
    </row>
    <row r="156" spans="1:13">
      <c r="A156" s="221"/>
      <c r="M156" s="222"/>
    </row>
    <row r="157" spans="1:13">
      <c r="A157" s="221"/>
      <c r="F157" s="270" t="s">
        <v>71</v>
      </c>
      <c r="G157" s="270"/>
      <c r="H157" s="270"/>
      <c r="I157" s="270"/>
      <c r="M157" s="222"/>
    </row>
    <row r="158" spans="1:13" ht="13.8">
      <c r="A158" s="271"/>
      <c r="B158" s="272"/>
      <c r="C158" s="272"/>
      <c r="D158" s="272"/>
      <c r="E158" s="272"/>
      <c r="F158" s="196" t="s">
        <v>305</v>
      </c>
      <c r="G158" s="196" t="s">
        <v>102</v>
      </c>
      <c r="I158" s="273"/>
      <c r="J158" s="272"/>
      <c r="K158" s="272"/>
      <c r="L158" s="272"/>
      <c r="M158" s="274"/>
    </row>
    <row r="159" spans="1:13" ht="13.8">
      <c r="A159" s="271"/>
      <c r="B159" s="272"/>
      <c r="C159" s="272"/>
      <c r="D159" s="272"/>
      <c r="E159" s="272"/>
      <c r="F159" s="196" t="s">
        <v>99</v>
      </c>
      <c r="I159" s="273"/>
      <c r="J159" s="272"/>
      <c r="K159" s="272"/>
      <c r="L159" s="272"/>
      <c r="M159" s="274"/>
    </row>
    <row r="160" spans="1:13">
      <c r="A160" s="207"/>
      <c r="B160" s="275"/>
      <c r="C160" s="275"/>
      <c r="D160" s="275"/>
      <c r="E160" s="275"/>
      <c r="I160" s="275"/>
      <c r="J160" s="275"/>
      <c r="K160" s="275"/>
      <c r="L160" s="275"/>
      <c r="M160" s="276"/>
    </row>
    <row r="161" spans="1:13">
      <c r="A161" s="221"/>
      <c r="F161" s="196" t="s">
        <v>73</v>
      </c>
      <c r="M161" s="222"/>
    </row>
    <row r="162" spans="1:13">
      <c r="A162" s="277" t="s">
        <v>74</v>
      </c>
      <c r="B162" s="230"/>
      <c r="C162" s="230"/>
      <c r="D162" s="230"/>
      <c r="E162" s="230"/>
      <c r="F162" s="230"/>
      <c r="G162" s="230"/>
      <c r="H162" s="230"/>
      <c r="I162" s="230"/>
      <c r="J162" s="230"/>
      <c r="K162" s="230"/>
      <c r="L162" s="230"/>
      <c r="M162" s="278"/>
    </row>
    <row r="163" spans="1:13">
      <c r="A163" s="619"/>
      <c r="B163" s="620"/>
      <c r="C163" s="620"/>
      <c r="D163" s="620"/>
      <c r="E163" s="620"/>
      <c r="F163" s="620"/>
      <c r="G163" s="620"/>
      <c r="H163" s="620"/>
      <c r="I163" s="620"/>
      <c r="J163" s="620"/>
      <c r="K163" s="620"/>
      <c r="L163" s="620"/>
      <c r="M163" s="621"/>
    </row>
    <row r="164" spans="1:13">
      <c r="A164" s="207"/>
      <c r="B164" s="275"/>
      <c r="C164" s="275"/>
      <c r="D164" s="275"/>
      <c r="E164" s="275"/>
      <c r="F164" s="275"/>
      <c r="G164" s="275"/>
      <c r="H164" s="275"/>
      <c r="I164" s="275"/>
      <c r="J164" s="275"/>
      <c r="K164" s="275"/>
      <c r="L164" s="275"/>
      <c r="M164" s="276"/>
    </row>
    <row r="165" spans="1:13">
      <c r="A165" s="279" t="s">
        <v>75</v>
      </c>
      <c r="B165" s="275"/>
      <c r="C165" s="275"/>
      <c r="D165" s="275"/>
      <c r="E165" s="275"/>
      <c r="F165" s="275"/>
      <c r="G165" s="275"/>
      <c r="H165" s="275"/>
      <c r="I165" s="275"/>
      <c r="J165" s="275"/>
      <c r="K165" s="275"/>
      <c r="L165" s="275"/>
      <c r="M165" s="276"/>
    </row>
    <row r="166" spans="1:13">
      <c r="A166" s="622" t="s">
        <v>76</v>
      </c>
      <c r="B166" s="623"/>
      <c r="C166" s="623"/>
      <c r="D166" s="623"/>
      <c r="E166" s="623"/>
      <c r="F166" s="623"/>
      <c r="G166" s="623"/>
      <c r="H166" s="623"/>
      <c r="I166" s="623"/>
      <c r="J166" s="623"/>
      <c r="K166" s="623"/>
      <c r="L166" s="623"/>
      <c r="M166" s="624"/>
    </row>
    <row r="167" spans="1:13">
      <c r="A167" s="622"/>
      <c r="B167" s="623"/>
      <c r="C167" s="623"/>
      <c r="D167" s="623"/>
      <c r="E167" s="623"/>
      <c r="F167" s="623"/>
      <c r="G167" s="623"/>
      <c r="H167" s="623"/>
      <c r="I167" s="623"/>
      <c r="J167" s="623"/>
      <c r="K167" s="623"/>
      <c r="L167" s="623"/>
      <c r="M167" s="624"/>
    </row>
    <row r="168" spans="1:13">
      <c r="A168" s="622" t="s">
        <v>77</v>
      </c>
      <c r="B168" s="623"/>
      <c r="C168" s="623"/>
      <c r="D168" s="623"/>
      <c r="E168" s="623"/>
      <c r="F168" s="623"/>
      <c r="G168" s="623"/>
      <c r="H168" s="623"/>
      <c r="I168" s="623"/>
      <c r="J168" s="623"/>
      <c r="K168" s="623"/>
      <c r="L168" s="623"/>
      <c r="M168" s="624"/>
    </row>
    <row r="169" spans="1:13">
      <c r="A169" s="622"/>
      <c r="B169" s="623"/>
      <c r="C169" s="623"/>
      <c r="D169" s="623"/>
      <c r="E169" s="623"/>
      <c r="F169" s="623"/>
      <c r="G169" s="623"/>
      <c r="H169" s="623"/>
      <c r="I169" s="623"/>
      <c r="J169" s="623"/>
      <c r="K169" s="623"/>
      <c r="L169" s="623"/>
      <c r="M169" s="624"/>
    </row>
    <row r="170" spans="1:13">
      <c r="A170" s="207"/>
      <c r="B170" s="275"/>
      <c r="C170" s="275"/>
      <c r="D170" s="275"/>
      <c r="E170" s="275"/>
      <c r="F170" s="275"/>
      <c r="G170" s="275"/>
      <c r="H170" s="275"/>
      <c r="I170" s="275"/>
      <c r="J170" s="275"/>
      <c r="K170" s="275"/>
      <c r="L170" s="275"/>
      <c r="M170" s="276"/>
    </row>
    <row r="171" spans="1:13">
      <c r="A171" s="221"/>
      <c r="F171" s="270" t="s">
        <v>71</v>
      </c>
      <c r="M171" s="222"/>
    </row>
    <row r="172" spans="1:13">
      <c r="A172" s="221"/>
      <c r="F172" s="196" t="s">
        <v>72</v>
      </c>
      <c r="G172" s="243" t="s">
        <v>100</v>
      </c>
      <c r="H172" s="243"/>
      <c r="I172" s="243"/>
      <c r="M172" s="222"/>
    </row>
    <row r="173" spans="1:13" ht="13.8" thickBot="1">
      <c r="A173" s="221"/>
      <c r="F173" s="196" t="s">
        <v>101</v>
      </c>
      <c r="G173" s="280"/>
      <c r="H173" s="280"/>
      <c r="I173" s="280"/>
      <c r="M173" s="222"/>
    </row>
    <row r="174" spans="1:13" ht="42" customHeight="1">
      <c r="A174" s="806" t="s">
        <v>308</v>
      </c>
      <c r="B174" s="806"/>
      <c r="C174" s="806"/>
      <c r="D174" s="806"/>
      <c r="E174" s="219"/>
      <c r="F174" s="219"/>
      <c r="G174" s="219"/>
      <c r="H174" s="219"/>
      <c r="I174" s="219"/>
      <c r="J174" s="219"/>
      <c r="K174" s="219"/>
      <c r="L174" s="219"/>
      <c r="M174" s="220"/>
    </row>
    <row r="175" spans="1:13" ht="28.5" customHeight="1">
      <c r="A175" s="482" t="s">
        <v>0</v>
      </c>
      <c r="B175" s="483" t="s">
        <v>1</v>
      </c>
      <c r="C175" s="482" t="s">
        <v>2</v>
      </c>
      <c r="D175" s="483">
        <v>2</v>
      </c>
      <c r="M175" s="222"/>
    </row>
    <row r="176" spans="1:13" ht="15">
      <c r="A176" s="657" t="s">
        <v>28</v>
      </c>
      <c r="B176" s="657"/>
      <c r="C176" s="657"/>
      <c r="D176" s="657"/>
      <c r="E176" s="657"/>
      <c r="F176" s="657"/>
      <c r="G176" s="657"/>
      <c r="H176" s="657"/>
      <c r="I176" s="657"/>
      <c r="J176" s="657"/>
      <c r="K176" s="657"/>
      <c r="L176" s="657"/>
      <c r="M176" s="657"/>
    </row>
    <row r="177" spans="1:13" ht="13.8" thickBot="1"/>
    <row r="178" spans="1:13">
      <c r="A178" s="658"/>
      <c r="B178" s="660"/>
      <c r="C178" s="661"/>
      <c r="D178" s="661"/>
      <c r="E178" s="661"/>
      <c r="F178" s="661"/>
      <c r="G178" s="661"/>
      <c r="H178" s="661"/>
      <c r="I178" s="662"/>
      <c r="J178" s="663"/>
      <c r="K178" s="664"/>
      <c r="L178" s="664"/>
      <c r="M178" s="665"/>
    </row>
    <row r="179" spans="1:13">
      <c r="A179" s="659"/>
      <c r="B179" s="669" t="s">
        <v>89</v>
      </c>
      <c r="C179" s="670"/>
      <c r="D179" s="670"/>
      <c r="E179" s="670"/>
      <c r="F179" s="670"/>
      <c r="G179" s="670"/>
      <c r="H179" s="670"/>
      <c r="I179" s="671"/>
      <c r="J179" s="666"/>
      <c r="K179" s="667"/>
      <c r="L179" s="667"/>
      <c r="M179" s="668"/>
    </row>
    <row r="180" spans="1:13">
      <c r="A180" s="659"/>
      <c r="B180" s="672"/>
      <c r="C180" s="673"/>
      <c r="D180" s="673"/>
      <c r="E180" s="673"/>
      <c r="F180" s="673"/>
      <c r="G180" s="673"/>
      <c r="H180" s="673"/>
      <c r="I180" s="674"/>
      <c r="J180" s="675" t="s">
        <v>29</v>
      </c>
      <c r="K180" s="677"/>
      <c r="L180" s="678"/>
      <c r="M180" s="679"/>
    </row>
    <row r="181" spans="1:13">
      <c r="A181" s="659"/>
      <c r="B181" s="669" t="s">
        <v>30</v>
      </c>
      <c r="C181" s="670"/>
      <c r="D181" s="670"/>
      <c r="E181" s="670"/>
      <c r="F181" s="670"/>
      <c r="G181" s="670"/>
      <c r="H181" s="670"/>
      <c r="I181" s="671"/>
      <c r="J181" s="676"/>
      <c r="K181" s="680"/>
      <c r="L181" s="681"/>
      <c r="M181" s="682"/>
    </row>
    <row r="182" spans="1:13">
      <c r="A182" s="659"/>
      <c r="B182" s="683"/>
      <c r="C182" s="684"/>
      <c r="D182" s="684"/>
      <c r="E182" s="684"/>
      <c r="F182" s="684"/>
      <c r="G182" s="684"/>
      <c r="H182" s="684"/>
      <c r="I182" s="685"/>
      <c r="J182" s="675" t="s">
        <v>31</v>
      </c>
      <c r="K182" s="675">
        <v>1</v>
      </c>
      <c r="L182" s="675" t="s">
        <v>32</v>
      </c>
      <c r="M182" s="687">
        <v>1</v>
      </c>
    </row>
    <row r="183" spans="1:13">
      <c r="A183" s="659"/>
      <c r="B183" s="683"/>
      <c r="C183" s="684"/>
      <c r="D183" s="684"/>
      <c r="E183" s="684"/>
      <c r="F183" s="684"/>
      <c r="G183" s="684"/>
      <c r="H183" s="684"/>
      <c r="I183" s="685"/>
      <c r="J183" s="686"/>
      <c r="K183" s="686"/>
      <c r="L183" s="686"/>
      <c r="M183" s="688"/>
    </row>
    <row r="184" spans="1:13">
      <c r="A184" s="659"/>
      <c r="B184" s="669" t="s">
        <v>33</v>
      </c>
      <c r="C184" s="670"/>
      <c r="D184" s="670"/>
      <c r="E184" s="670"/>
      <c r="F184" s="670"/>
      <c r="G184" s="670"/>
      <c r="H184" s="670"/>
      <c r="I184" s="671"/>
      <c r="J184" s="686"/>
      <c r="K184" s="686"/>
      <c r="L184" s="686"/>
      <c r="M184" s="688"/>
    </row>
    <row r="185" spans="1:13" ht="13.8" thickBot="1">
      <c r="A185" s="198"/>
      <c r="B185" s="199"/>
      <c r="C185" s="199"/>
      <c r="D185" s="199"/>
      <c r="E185" s="199"/>
      <c r="F185" s="199"/>
      <c r="G185" s="199"/>
      <c r="H185" s="199"/>
      <c r="I185" s="199"/>
      <c r="J185" s="199"/>
      <c r="K185" s="200"/>
      <c r="L185" s="200"/>
      <c r="M185" s="201"/>
    </row>
    <row r="186" spans="1:13">
      <c r="A186" s="202"/>
      <c r="B186" s="203"/>
      <c r="C186" s="203"/>
      <c r="D186" s="203"/>
      <c r="E186" s="203"/>
      <c r="F186" s="203"/>
      <c r="G186" s="203"/>
      <c r="H186" s="203"/>
      <c r="I186" s="203"/>
      <c r="J186" s="204" t="s">
        <v>34</v>
      </c>
      <c r="K186" s="205" t="s">
        <v>35</v>
      </c>
      <c r="L186" s="205" t="s">
        <v>36</v>
      </c>
      <c r="M186" s="206" t="s">
        <v>37</v>
      </c>
    </row>
    <row r="187" spans="1:13">
      <c r="A187" s="207"/>
      <c r="B187" s="197"/>
      <c r="C187" s="197"/>
      <c r="D187" s="197"/>
      <c r="E187" s="197"/>
      <c r="F187" s="197"/>
      <c r="G187" s="197"/>
      <c r="H187" s="197"/>
      <c r="I187" s="197"/>
      <c r="J187" s="208"/>
      <c r="K187" s="209"/>
      <c r="L187" s="209">
        <v>8</v>
      </c>
      <c r="M187" s="210">
        <v>2026</v>
      </c>
    </row>
    <row r="188" spans="1:13">
      <c r="A188" s="703" t="s">
        <v>38</v>
      </c>
      <c r="B188" s="704"/>
      <c r="C188" s="704"/>
      <c r="D188" s="704"/>
      <c r="E188" s="197"/>
      <c r="F188" s="197"/>
      <c r="G188" s="197" t="s">
        <v>39</v>
      </c>
      <c r="I188" s="197"/>
      <c r="J188" s="208"/>
      <c r="M188" s="211"/>
    </row>
    <row r="189" spans="1:13" ht="13.8">
      <c r="A189" s="212"/>
      <c r="B189" s="213"/>
      <c r="C189" s="213"/>
      <c r="D189" s="213"/>
      <c r="E189" s="213"/>
      <c r="F189" s="213"/>
      <c r="G189" s="213"/>
      <c r="H189" s="213"/>
      <c r="I189" s="213"/>
      <c r="J189" s="213"/>
      <c r="K189" s="213"/>
      <c r="L189" s="213"/>
      <c r="M189" s="214"/>
    </row>
    <row r="190" spans="1:13" ht="13.8" thickBot="1">
      <c r="A190" s="215"/>
      <c r="B190" s="216"/>
      <c r="C190" s="216"/>
      <c r="D190" s="216"/>
      <c r="E190" s="216"/>
      <c r="F190" s="216"/>
      <c r="G190" s="216"/>
      <c r="H190" s="216"/>
      <c r="I190" s="216"/>
      <c r="J190" s="216"/>
      <c r="K190" s="216"/>
      <c r="L190" s="216"/>
      <c r="M190" s="217"/>
    </row>
    <row r="191" spans="1:13" ht="13.8" thickBot="1">
      <c r="A191" s="218"/>
      <c r="B191" s="219"/>
      <c r="C191" s="219"/>
      <c r="D191" s="219"/>
      <c r="E191" s="219"/>
      <c r="F191" s="219"/>
      <c r="I191" s="219"/>
      <c r="J191" s="219"/>
      <c r="K191" s="219"/>
      <c r="L191" s="219"/>
      <c r="M191" s="220"/>
    </row>
    <row r="192" spans="1:13">
      <c r="A192" s="728" t="s">
        <v>40</v>
      </c>
      <c r="B192" s="729"/>
      <c r="C192" s="729"/>
      <c r="D192" s="729"/>
      <c r="E192" s="729"/>
      <c r="F192" s="729"/>
      <c r="G192" s="729"/>
      <c r="H192" s="729"/>
      <c r="I192" s="729"/>
      <c r="J192" s="729"/>
      <c r="K192" s="729"/>
      <c r="L192" s="729"/>
      <c r="M192" s="730"/>
    </row>
    <row r="193" spans="1:13" ht="13.8" thickBot="1">
      <c r="A193" s="221"/>
      <c r="M193" s="222"/>
    </row>
    <row r="194" spans="1:13">
      <c r="A194" s="223" t="s">
        <v>41</v>
      </c>
      <c r="B194" s="734" t="s">
        <v>42</v>
      </c>
      <c r="C194" s="735"/>
      <c r="D194" s="735"/>
      <c r="E194" s="735"/>
      <c r="F194" s="735"/>
      <c r="G194" s="735"/>
      <c r="H194" s="735"/>
      <c r="I194" s="735"/>
      <c r="J194" s="736"/>
      <c r="K194" s="726" t="s">
        <v>43</v>
      </c>
      <c r="L194" s="727"/>
      <c r="M194" s="223" t="s">
        <v>12</v>
      </c>
    </row>
    <row r="195" spans="1:13" ht="13.8" thickBot="1">
      <c r="A195" s="224" t="s">
        <v>135</v>
      </c>
      <c r="B195" s="711" t="s">
        <v>137</v>
      </c>
      <c r="C195" s="718"/>
      <c r="D195" s="718"/>
      <c r="E195" s="718"/>
      <c r="F195" s="718"/>
      <c r="G195" s="718"/>
      <c r="H195" s="718"/>
      <c r="I195" s="718"/>
      <c r="J195" s="712"/>
      <c r="K195" s="711" t="s">
        <v>138</v>
      </c>
      <c r="L195" s="712"/>
      <c r="M195" s="225"/>
    </row>
    <row r="196" spans="1:13">
      <c r="A196" s="640" t="s">
        <v>44</v>
      </c>
      <c r="B196" s="641"/>
      <c r="C196" s="641"/>
      <c r="D196" s="641"/>
      <c r="E196" s="641"/>
      <c r="F196" s="641"/>
      <c r="G196" s="641"/>
      <c r="H196" s="641"/>
      <c r="I196" s="641"/>
      <c r="J196" s="641"/>
      <c r="K196" s="641"/>
      <c r="L196" s="641"/>
      <c r="M196" s="642"/>
    </row>
    <row r="197" spans="1:13">
      <c r="A197" s="643"/>
      <c r="B197" s="644"/>
      <c r="C197" s="644"/>
      <c r="D197" s="644"/>
      <c r="E197" s="644"/>
      <c r="F197" s="644"/>
      <c r="G197" s="644"/>
      <c r="H197" s="644"/>
      <c r="I197" s="644"/>
      <c r="J197" s="644"/>
      <c r="K197" s="644"/>
      <c r="L197" s="644"/>
      <c r="M197" s="645"/>
    </row>
    <row r="198" spans="1:13" ht="13.8" thickBot="1">
      <c r="A198" s="646"/>
      <c r="B198" s="647"/>
      <c r="C198" s="647"/>
      <c r="D198" s="647"/>
      <c r="E198" s="647"/>
      <c r="F198" s="647"/>
      <c r="G198" s="647"/>
      <c r="H198" s="647"/>
      <c r="I198" s="647"/>
      <c r="J198" s="647"/>
      <c r="K198" s="647"/>
      <c r="L198" s="647"/>
      <c r="M198" s="648"/>
    </row>
    <row r="199" spans="1:13">
      <c r="A199" s="649" t="s">
        <v>42</v>
      </c>
      <c r="B199" s="713"/>
      <c r="C199" s="713"/>
      <c r="D199" s="713"/>
      <c r="E199" s="714"/>
      <c r="F199" s="697" t="s">
        <v>45</v>
      </c>
      <c r="G199" s="713"/>
      <c r="H199" s="715" t="s">
        <v>46</v>
      </c>
      <c r="I199" s="716"/>
      <c r="J199" s="227" t="s">
        <v>47</v>
      </c>
      <c r="K199" s="697" t="s">
        <v>48</v>
      </c>
      <c r="L199" s="698"/>
      <c r="M199" s="228" t="s">
        <v>49</v>
      </c>
    </row>
    <row r="200" spans="1:13">
      <c r="A200" s="653"/>
      <c r="B200" s="654"/>
      <c r="C200" s="654"/>
      <c r="D200" s="654"/>
      <c r="E200" s="699"/>
      <c r="F200" s="731"/>
      <c r="G200" s="699"/>
      <c r="H200" s="731"/>
      <c r="I200" s="699"/>
      <c r="J200" s="285"/>
      <c r="K200" s="719"/>
      <c r="L200" s="702"/>
      <c r="M200" s="233">
        <f>J200*K200</f>
        <v>0</v>
      </c>
    </row>
    <row r="201" spans="1:13">
      <c r="A201" s="653"/>
      <c r="B201" s="654"/>
      <c r="C201" s="654"/>
      <c r="D201" s="654"/>
      <c r="E201" s="699"/>
      <c r="F201" s="731"/>
      <c r="G201" s="699"/>
      <c r="H201" s="731"/>
      <c r="I201" s="699"/>
      <c r="J201" s="285"/>
      <c r="K201" s="719"/>
      <c r="L201" s="702"/>
      <c r="M201" s="233">
        <f>J201*K201</f>
        <v>0</v>
      </c>
    </row>
    <row r="202" spans="1:13" ht="13.8" thickBot="1">
      <c r="A202" s="606"/>
      <c r="B202" s="607"/>
      <c r="C202" s="607"/>
      <c r="D202" s="607"/>
      <c r="E202" s="631"/>
      <c r="F202" s="632"/>
      <c r="G202" s="631"/>
      <c r="H202" s="632"/>
      <c r="I202" s="631"/>
      <c r="J202" s="286"/>
      <c r="K202" s="633"/>
      <c r="L202" s="634"/>
      <c r="M202" s="233">
        <f>J202*K202</f>
        <v>0</v>
      </c>
    </row>
    <row r="203" spans="1:13" ht="13.8" thickBot="1">
      <c r="A203" s="603" t="s">
        <v>50</v>
      </c>
      <c r="B203" s="604"/>
      <c r="C203" s="604"/>
      <c r="D203" s="604"/>
      <c r="E203" s="604"/>
      <c r="F203" s="604"/>
      <c r="G203" s="604"/>
      <c r="H203" s="604"/>
      <c r="I203" s="604"/>
      <c r="J203" s="604"/>
      <c r="K203" s="604"/>
      <c r="L203" s="605"/>
      <c r="M203" s="239">
        <f>SUM(M200:M202)</f>
        <v>0</v>
      </c>
    </row>
    <row r="204" spans="1:13">
      <c r="A204" s="640" t="s">
        <v>51</v>
      </c>
      <c r="B204" s="641"/>
      <c r="C204" s="641"/>
      <c r="D204" s="641"/>
      <c r="E204" s="641"/>
      <c r="F204" s="641"/>
      <c r="G204" s="641"/>
      <c r="H204" s="641"/>
      <c r="I204" s="641"/>
      <c r="J204" s="641"/>
      <c r="K204" s="641"/>
      <c r="L204" s="641"/>
      <c r="M204" s="642"/>
    </row>
    <row r="205" spans="1:13">
      <c r="A205" s="643"/>
      <c r="B205" s="644"/>
      <c r="C205" s="644"/>
      <c r="D205" s="644"/>
      <c r="E205" s="644"/>
      <c r="F205" s="644"/>
      <c r="G205" s="644"/>
      <c r="H205" s="644"/>
      <c r="I205" s="644"/>
      <c r="J205" s="644"/>
      <c r="K205" s="644"/>
      <c r="L205" s="644"/>
      <c r="M205" s="645"/>
    </row>
    <row r="206" spans="1:13" ht="13.8" thickBot="1">
      <c r="A206" s="646"/>
      <c r="B206" s="647"/>
      <c r="C206" s="647"/>
      <c r="D206" s="647"/>
      <c r="E206" s="647"/>
      <c r="F206" s="647"/>
      <c r="G206" s="647"/>
      <c r="H206" s="647"/>
      <c r="I206" s="647"/>
      <c r="J206" s="647"/>
      <c r="K206" s="647"/>
      <c r="L206" s="647"/>
      <c r="M206" s="648"/>
    </row>
    <row r="207" spans="1:13">
      <c r="A207" s="649" t="s">
        <v>42</v>
      </c>
      <c r="B207" s="650"/>
      <c r="C207" s="650"/>
      <c r="D207" s="650"/>
      <c r="E207" s="650"/>
      <c r="F207" s="650"/>
      <c r="G207" s="650"/>
      <c r="H207" s="698"/>
      <c r="I207" s="226" t="s">
        <v>43</v>
      </c>
      <c r="J207" s="227" t="s">
        <v>12</v>
      </c>
      <c r="K207" s="697" t="s">
        <v>52</v>
      </c>
      <c r="L207" s="698"/>
      <c r="M207" s="228" t="s">
        <v>49</v>
      </c>
    </row>
    <row r="208" spans="1:13">
      <c r="A208" s="653"/>
      <c r="B208" s="654"/>
      <c r="C208" s="654"/>
      <c r="D208" s="654"/>
      <c r="E208" s="654"/>
      <c r="F208" s="654"/>
      <c r="G208" s="654"/>
      <c r="H208" s="699"/>
      <c r="I208" s="241"/>
      <c r="J208" s="242"/>
      <c r="K208" s="709"/>
      <c r="L208" s="710"/>
      <c r="M208" s="233">
        <f>J208*K208</f>
        <v>0</v>
      </c>
    </row>
    <row r="209" spans="1:13">
      <c r="A209" s="653"/>
      <c r="B209" s="654"/>
      <c r="C209" s="654"/>
      <c r="D209" s="654"/>
      <c r="E209" s="654"/>
      <c r="F209" s="654"/>
      <c r="G209" s="654"/>
      <c r="H209" s="699"/>
      <c r="I209" s="241"/>
      <c r="J209" s="242"/>
      <c r="K209" s="709"/>
      <c r="L209" s="710"/>
      <c r="M209" s="233">
        <f>J209*K209</f>
        <v>0</v>
      </c>
    </row>
    <row r="210" spans="1:13">
      <c r="A210" s="653"/>
      <c r="B210" s="654"/>
      <c r="C210" s="654"/>
      <c r="D210" s="654"/>
      <c r="E210" s="654"/>
      <c r="F210" s="654"/>
      <c r="G210" s="654"/>
      <c r="H210" s="699"/>
      <c r="I210" s="241"/>
      <c r="J210" s="242"/>
      <c r="K210" s="709"/>
      <c r="L210" s="710"/>
      <c r="M210" s="233">
        <f>J210*K210</f>
        <v>0</v>
      </c>
    </row>
    <row r="211" spans="1:13" ht="13.8" thickBot="1">
      <c r="A211" s="606"/>
      <c r="B211" s="607"/>
      <c r="C211" s="607"/>
      <c r="D211" s="607"/>
      <c r="E211" s="607"/>
      <c r="F211" s="607"/>
      <c r="G211" s="607"/>
      <c r="H211" s="631"/>
      <c r="I211" s="243"/>
      <c r="J211" s="244"/>
      <c r="K211" s="655"/>
      <c r="L211" s="656"/>
      <c r="M211" s="233">
        <f>J211*K211</f>
        <v>0</v>
      </c>
    </row>
    <row r="212" spans="1:13" ht="13.8" thickBot="1">
      <c r="A212" s="603" t="s">
        <v>50</v>
      </c>
      <c r="B212" s="604"/>
      <c r="C212" s="604"/>
      <c r="D212" s="604"/>
      <c r="E212" s="604"/>
      <c r="F212" s="604"/>
      <c r="G212" s="604"/>
      <c r="H212" s="604"/>
      <c r="I212" s="604"/>
      <c r="J212" s="604"/>
      <c r="K212" s="604"/>
      <c r="L212" s="605"/>
      <c r="M212" s="245">
        <f>SUM(M208:M211)</f>
        <v>0</v>
      </c>
    </row>
    <row r="213" spans="1:13">
      <c r="A213" s="640" t="s">
        <v>53</v>
      </c>
      <c r="B213" s="641"/>
      <c r="C213" s="641"/>
      <c r="D213" s="641"/>
      <c r="E213" s="641"/>
      <c r="F213" s="641"/>
      <c r="G213" s="641"/>
      <c r="H213" s="641"/>
      <c r="I213" s="641"/>
      <c r="J213" s="641"/>
      <c r="K213" s="641"/>
      <c r="L213" s="641"/>
      <c r="M213" s="642"/>
    </row>
    <row r="214" spans="1:13">
      <c r="A214" s="643"/>
      <c r="B214" s="644"/>
      <c r="C214" s="644"/>
      <c r="D214" s="644"/>
      <c r="E214" s="644"/>
      <c r="F214" s="644"/>
      <c r="G214" s="644"/>
      <c r="H214" s="644"/>
      <c r="I214" s="644"/>
      <c r="J214" s="644"/>
      <c r="K214" s="644"/>
      <c r="L214" s="644"/>
      <c r="M214" s="645"/>
    </row>
    <row r="215" spans="1:13" ht="13.8" thickBot="1">
      <c r="A215" s="646"/>
      <c r="B215" s="647"/>
      <c r="C215" s="647"/>
      <c r="D215" s="647"/>
      <c r="E215" s="647"/>
      <c r="F215" s="647"/>
      <c r="G215" s="647"/>
      <c r="H215" s="647"/>
      <c r="I215" s="647"/>
      <c r="J215" s="647"/>
      <c r="K215" s="647"/>
      <c r="L215" s="647"/>
      <c r="M215" s="648"/>
    </row>
    <row r="216" spans="1:13">
      <c r="A216" s="649" t="s">
        <v>54</v>
      </c>
      <c r="B216" s="650"/>
      <c r="C216" s="650"/>
      <c r="D216" s="650"/>
      <c r="E216" s="650"/>
      <c r="F216" s="650"/>
      <c r="G216" s="650"/>
      <c r="H216" s="227" t="s">
        <v>55</v>
      </c>
      <c r="I216" s="240" t="s">
        <v>56</v>
      </c>
      <c r="J216" s="246" t="s">
        <v>304</v>
      </c>
      <c r="K216" s="697" t="s">
        <v>57</v>
      </c>
      <c r="L216" s="698"/>
      <c r="M216" s="228" t="s">
        <v>49</v>
      </c>
    </row>
    <row r="217" spans="1:13">
      <c r="A217" s="653" t="s">
        <v>130</v>
      </c>
      <c r="B217" s="654"/>
      <c r="C217" s="654"/>
      <c r="D217" s="654"/>
      <c r="E217" s="654"/>
      <c r="F217" s="654"/>
      <c r="G217" s="699"/>
      <c r="H217" s="247" t="s">
        <v>139</v>
      </c>
      <c r="I217" s="248"/>
      <c r="J217" s="247"/>
      <c r="K217" s="596"/>
      <c r="L217" s="597"/>
      <c r="M217" s="233">
        <f>I217*K217</f>
        <v>0</v>
      </c>
    </row>
    <row r="218" spans="1:13">
      <c r="A218" s="653" t="s">
        <v>131</v>
      </c>
      <c r="B218" s="654"/>
      <c r="C218" s="654"/>
      <c r="D218" s="654"/>
      <c r="E218" s="654"/>
      <c r="F218" s="654"/>
      <c r="G218" s="699"/>
      <c r="H218" s="247" t="s">
        <v>139</v>
      </c>
      <c r="I218" s="248">
        <v>43.4</v>
      </c>
      <c r="J218" s="247"/>
      <c r="K218" s="596">
        <v>643</v>
      </c>
      <c r="L218" s="597"/>
      <c r="M218" s="233">
        <f>I218*K218</f>
        <v>27906.2</v>
      </c>
    </row>
    <row r="219" spans="1:13">
      <c r="A219" s="653" t="s">
        <v>132</v>
      </c>
      <c r="B219" s="654"/>
      <c r="C219" s="654"/>
      <c r="D219" s="654"/>
      <c r="E219" s="654"/>
      <c r="F219" s="654"/>
      <c r="G219" s="699"/>
      <c r="H219" s="247" t="s">
        <v>139</v>
      </c>
      <c r="I219" s="248"/>
      <c r="J219" s="247"/>
      <c r="K219" s="596"/>
      <c r="L219" s="597"/>
      <c r="M219" s="233">
        <f>I219*K219</f>
        <v>0</v>
      </c>
    </row>
    <row r="220" spans="1:13" ht="13.8" thickBot="1">
      <c r="A220" s="653"/>
      <c r="B220" s="654"/>
      <c r="C220" s="654"/>
      <c r="D220" s="654"/>
      <c r="E220" s="654"/>
      <c r="F220" s="654"/>
      <c r="G220" s="654"/>
      <c r="H220" s="247"/>
      <c r="I220" s="248"/>
      <c r="J220" s="247"/>
      <c r="K220" s="596"/>
      <c r="L220" s="597"/>
      <c r="M220" s="233">
        <f>I220*K220</f>
        <v>0</v>
      </c>
    </row>
    <row r="221" spans="1:13" ht="13.8" thickBot="1">
      <c r="A221" s="603" t="s">
        <v>50</v>
      </c>
      <c r="B221" s="604"/>
      <c r="C221" s="604"/>
      <c r="D221" s="604"/>
      <c r="E221" s="604"/>
      <c r="F221" s="604"/>
      <c r="G221" s="604"/>
      <c r="H221" s="604"/>
      <c r="I221" s="604"/>
      <c r="J221" s="604"/>
      <c r="K221" s="604"/>
      <c r="L221" s="605"/>
      <c r="M221" s="239">
        <f>SUM(M217:M220)</f>
        <v>27906.2</v>
      </c>
    </row>
    <row r="222" spans="1:13">
      <c r="A222" s="640" t="s">
        <v>58</v>
      </c>
      <c r="B222" s="641"/>
      <c r="C222" s="641"/>
      <c r="D222" s="641"/>
      <c r="E222" s="641"/>
      <c r="F222" s="641"/>
      <c r="G222" s="641"/>
      <c r="H222" s="641"/>
      <c r="I222" s="641"/>
      <c r="J222" s="641"/>
      <c r="K222" s="641"/>
      <c r="L222" s="641"/>
      <c r="M222" s="642"/>
    </row>
    <row r="223" spans="1:13">
      <c r="A223" s="643"/>
      <c r="B223" s="644"/>
      <c r="C223" s="644"/>
      <c r="D223" s="644"/>
      <c r="E223" s="644"/>
      <c r="F223" s="644"/>
      <c r="G223" s="644"/>
      <c r="H223" s="644"/>
      <c r="I223" s="644"/>
      <c r="J223" s="644"/>
      <c r="K223" s="644"/>
      <c r="L223" s="644"/>
      <c r="M223" s="645"/>
    </row>
    <row r="224" spans="1:13" ht="13.8" thickBot="1">
      <c r="A224" s="646"/>
      <c r="B224" s="647"/>
      <c r="C224" s="647"/>
      <c r="D224" s="647"/>
      <c r="E224" s="647"/>
      <c r="F224" s="647"/>
      <c r="G224" s="647"/>
      <c r="H224" s="647"/>
      <c r="I224" s="647"/>
      <c r="J224" s="647"/>
      <c r="K224" s="647"/>
      <c r="L224" s="647"/>
      <c r="M224" s="648"/>
    </row>
    <row r="225" spans="1:13">
      <c r="A225" s="649" t="s">
        <v>59</v>
      </c>
      <c r="B225" s="650"/>
      <c r="C225" s="650"/>
      <c r="D225" s="650"/>
      <c r="E225" s="650"/>
      <c r="F225" s="650"/>
      <c r="G225" s="650"/>
      <c r="H225" s="227" t="s">
        <v>60</v>
      </c>
      <c r="I225" s="251" t="s">
        <v>61</v>
      </c>
      <c r="J225" s="252" t="s">
        <v>62</v>
      </c>
      <c r="K225" s="651" t="s">
        <v>48</v>
      </c>
      <c r="L225" s="652"/>
      <c r="M225" s="254" t="s">
        <v>49</v>
      </c>
    </row>
    <row r="226" spans="1:13">
      <c r="A226" s="234"/>
      <c r="B226" s="235"/>
      <c r="C226" s="235"/>
      <c r="D226" s="235"/>
      <c r="E226" s="235"/>
      <c r="F226" s="235"/>
      <c r="G226" s="235"/>
      <c r="H226" s="255"/>
      <c r="I226" s="256"/>
      <c r="J226" s="259"/>
      <c r="K226" s="598"/>
      <c r="L226" s="599"/>
      <c r="M226" s="258">
        <f>J226*K226</f>
        <v>0</v>
      </c>
    </row>
    <row r="227" spans="1:13">
      <c r="A227" s="234"/>
      <c r="B227" s="235"/>
      <c r="C227" s="235"/>
      <c r="D227" s="235"/>
      <c r="E227" s="235"/>
      <c r="F227" s="235"/>
      <c r="G227" s="235"/>
      <c r="H227" s="255"/>
      <c r="I227" s="256"/>
      <c r="J227" s="259"/>
      <c r="K227" s="598"/>
      <c r="L227" s="599"/>
      <c r="M227" s="258">
        <f>J227*K227</f>
        <v>0</v>
      </c>
    </row>
    <row r="228" spans="1:13">
      <c r="A228" s="234"/>
      <c r="B228" s="235"/>
      <c r="C228" s="235"/>
      <c r="D228" s="235"/>
      <c r="E228" s="235"/>
      <c r="F228" s="235"/>
      <c r="G228" s="235"/>
      <c r="H228" s="255"/>
      <c r="I228" s="256"/>
      <c r="J228" s="259"/>
      <c r="K228" s="596"/>
      <c r="L228" s="597"/>
      <c r="M228" s="258">
        <f>J228*K228</f>
        <v>0</v>
      </c>
    </row>
    <row r="229" spans="1:13" ht="13.8" thickBot="1">
      <c r="A229" s="606"/>
      <c r="B229" s="607"/>
      <c r="C229" s="607"/>
      <c r="D229" s="607"/>
      <c r="E229" s="607"/>
      <c r="F229" s="607"/>
      <c r="G229" s="607"/>
      <c r="H229" s="249"/>
      <c r="I229" s="250"/>
      <c r="J229" s="249"/>
      <c r="K229" s="655"/>
      <c r="L229" s="656"/>
      <c r="M229" s="258">
        <f>J229*K229</f>
        <v>0</v>
      </c>
    </row>
    <row r="230" spans="1:13" ht="13.8" thickBot="1">
      <c r="A230" s="603" t="s">
        <v>50</v>
      </c>
      <c r="B230" s="604"/>
      <c r="C230" s="604"/>
      <c r="D230" s="604"/>
      <c r="E230" s="604"/>
      <c r="F230" s="604"/>
      <c r="G230" s="604"/>
      <c r="H230" s="604"/>
      <c r="I230" s="604"/>
      <c r="J230" s="604"/>
      <c r="K230" s="604"/>
      <c r="L230" s="605"/>
      <c r="M230" s="245">
        <f>SUM(M226:M229)</f>
        <v>0</v>
      </c>
    </row>
    <row r="231" spans="1:13" ht="13.8" thickBot="1">
      <c r="A231" s="221"/>
      <c r="M231" s="222"/>
    </row>
    <row r="232" spans="1:13" ht="13.8" thickBot="1">
      <c r="A232" s="637" t="s">
        <v>63</v>
      </c>
      <c r="B232" s="638"/>
      <c r="C232" s="638"/>
      <c r="D232" s="638"/>
      <c r="E232" s="638"/>
      <c r="F232" s="638"/>
      <c r="G232" s="638"/>
      <c r="H232" s="638"/>
      <c r="I232" s="638"/>
      <c r="J232" s="638"/>
      <c r="K232" s="638"/>
      <c r="L232" s="639"/>
      <c r="M232" s="260">
        <f>ROUND(M203+M212+M221+M230,0)</f>
        <v>27906</v>
      </c>
    </row>
    <row r="233" spans="1:13">
      <c r="A233" s="640" t="s">
        <v>64</v>
      </c>
      <c r="B233" s="641"/>
      <c r="C233" s="641"/>
      <c r="D233" s="641"/>
      <c r="E233" s="641"/>
      <c r="F233" s="641"/>
      <c r="G233" s="641"/>
      <c r="H233" s="641"/>
      <c r="I233" s="641"/>
      <c r="J233" s="641"/>
      <c r="K233" s="641"/>
      <c r="L233" s="641"/>
      <c r="M233" s="642"/>
    </row>
    <row r="234" spans="1:13">
      <c r="A234" s="643"/>
      <c r="B234" s="644"/>
      <c r="C234" s="644"/>
      <c r="D234" s="644"/>
      <c r="E234" s="644"/>
      <c r="F234" s="644"/>
      <c r="G234" s="644"/>
      <c r="H234" s="644"/>
      <c r="I234" s="644"/>
      <c r="J234" s="644"/>
      <c r="K234" s="644"/>
      <c r="L234" s="644"/>
      <c r="M234" s="645"/>
    </row>
    <row r="235" spans="1:13" ht="13.8" thickBot="1">
      <c r="A235" s="646"/>
      <c r="B235" s="647"/>
      <c r="C235" s="647"/>
      <c r="D235" s="647"/>
      <c r="E235" s="647"/>
      <c r="F235" s="647"/>
      <c r="G235" s="647"/>
      <c r="H235" s="647"/>
      <c r="I235" s="647"/>
      <c r="J235" s="647"/>
      <c r="K235" s="647"/>
      <c r="L235" s="647"/>
      <c r="M235" s="648"/>
    </row>
    <row r="236" spans="1:13">
      <c r="A236" s="649" t="s">
        <v>65</v>
      </c>
      <c r="B236" s="650"/>
      <c r="C236" s="650"/>
      <c r="D236" s="650"/>
      <c r="E236" s="650"/>
      <c r="F236" s="650"/>
      <c r="G236" s="650"/>
      <c r="H236" s="240"/>
      <c r="I236" s="253"/>
      <c r="J236" s="252" t="s">
        <v>66</v>
      </c>
      <c r="K236" s="651" t="s">
        <v>67</v>
      </c>
      <c r="L236" s="652"/>
      <c r="M236" s="254"/>
    </row>
    <row r="237" spans="1:13">
      <c r="A237" s="653" t="s">
        <v>20</v>
      </c>
      <c r="B237" s="654"/>
      <c r="C237" s="654"/>
      <c r="D237" s="654"/>
      <c r="E237" s="654"/>
      <c r="F237" s="654"/>
      <c r="G237" s="654"/>
      <c r="H237" s="261"/>
      <c r="I237" s="262"/>
      <c r="J237" s="263"/>
      <c r="K237" s="594"/>
      <c r="L237" s="595"/>
      <c r="M237" s="484"/>
    </row>
    <row r="238" spans="1:13">
      <c r="A238" s="265" t="s">
        <v>68</v>
      </c>
      <c r="B238" s="243"/>
      <c r="C238" s="243"/>
      <c r="D238" s="243"/>
      <c r="E238" s="243"/>
      <c r="F238" s="243"/>
      <c r="G238" s="243"/>
      <c r="H238" s="261"/>
      <c r="I238" s="262"/>
      <c r="J238" s="263"/>
      <c r="K238" s="594"/>
      <c r="L238" s="595"/>
      <c r="M238" s="484"/>
    </row>
    <row r="239" spans="1:13" ht="13.8" thickBot="1">
      <c r="A239" s="215" t="s">
        <v>69</v>
      </c>
      <c r="B239" s="216"/>
      <c r="C239" s="216"/>
      <c r="D239" s="216"/>
      <c r="E239" s="216"/>
      <c r="F239" s="216"/>
      <c r="G239" s="216"/>
      <c r="H239" s="266"/>
      <c r="I239" s="267"/>
      <c r="J239" s="263"/>
      <c r="K239" s="635"/>
      <c r="L239" s="636"/>
      <c r="M239" s="484"/>
    </row>
    <row r="240" spans="1:13" ht="13.8" thickBot="1">
      <c r="A240" s="603" t="s">
        <v>50</v>
      </c>
      <c r="B240" s="604"/>
      <c r="C240" s="604"/>
      <c r="D240" s="604"/>
      <c r="E240" s="604"/>
      <c r="F240" s="604"/>
      <c r="G240" s="604"/>
      <c r="H240" s="604"/>
      <c r="I240" s="604"/>
      <c r="J240" s="604"/>
      <c r="K240" s="604"/>
      <c r="L240" s="605"/>
      <c r="M240" s="268">
        <f>SUM(M237:M239)</f>
        <v>0</v>
      </c>
    </row>
    <row r="241" spans="1:13" ht="13.8" thickBot="1">
      <c r="A241" s="221"/>
      <c r="M241" s="222"/>
    </row>
    <row r="242" spans="1:13" ht="13.8" thickBot="1">
      <c r="A242" s="637" t="s">
        <v>70</v>
      </c>
      <c r="B242" s="638"/>
      <c r="C242" s="638"/>
      <c r="D242" s="638"/>
      <c r="E242" s="638"/>
      <c r="F242" s="638"/>
      <c r="G242" s="638"/>
      <c r="H242" s="638"/>
      <c r="I242" s="638"/>
      <c r="J242" s="638"/>
      <c r="K242" s="638"/>
      <c r="L242" s="639"/>
      <c r="M242" s="269">
        <f>M232+M240</f>
        <v>27906</v>
      </c>
    </row>
    <row r="243" spans="1:13">
      <c r="A243" s="218"/>
      <c r="B243" s="219"/>
      <c r="C243" s="219"/>
      <c r="D243" s="219"/>
      <c r="E243" s="219"/>
      <c r="F243" s="219"/>
      <c r="G243" s="219"/>
      <c r="H243" s="219"/>
      <c r="I243" s="219"/>
      <c r="J243" s="219"/>
      <c r="K243" s="219"/>
      <c r="L243" s="219"/>
      <c r="M243" s="220"/>
    </row>
    <row r="244" spans="1:13">
      <c r="A244" s="221"/>
      <c r="M244" s="222"/>
    </row>
    <row r="245" spans="1:13">
      <c r="A245" s="221"/>
      <c r="F245" s="270" t="s">
        <v>71</v>
      </c>
      <c r="G245" s="270"/>
      <c r="H245" s="270"/>
      <c r="I245" s="270"/>
      <c r="M245" s="222"/>
    </row>
    <row r="246" spans="1:13" ht="13.8">
      <c r="A246" s="271"/>
      <c r="B246" s="272"/>
      <c r="C246" s="272"/>
      <c r="D246" s="272"/>
      <c r="E246" s="272"/>
      <c r="F246" s="196" t="s">
        <v>305</v>
      </c>
      <c r="G246" s="196" t="s">
        <v>102</v>
      </c>
      <c r="I246" s="273"/>
      <c r="J246" s="272"/>
      <c r="K246" s="272"/>
      <c r="L246" s="272"/>
      <c r="M246" s="274"/>
    </row>
    <row r="247" spans="1:13" ht="13.8">
      <c r="A247" s="271"/>
      <c r="B247" s="272"/>
      <c r="C247" s="272"/>
      <c r="D247" s="272"/>
      <c r="E247" s="272"/>
      <c r="F247" s="196" t="s">
        <v>99</v>
      </c>
      <c r="I247" s="273"/>
      <c r="J247" s="272"/>
      <c r="K247" s="272"/>
      <c r="L247" s="272"/>
      <c r="M247" s="274"/>
    </row>
    <row r="248" spans="1:13">
      <c r="A248" s="207"/>
      <c r="B248" s="275"/>
      <c r="C248" s="275"/>
      <c r="D248" s="275"/>
      <c r="E248" s="275"/>
      <c r="I248" s="275"/>
      <c r="J248" s="275"/>
      <c r="K248" s="275"/>
      <c r="L248" s="275"/>
      <c r="M248" s="276"/>
    </row>
    <row r="249" spans="1:13">
      <c r="A249" s="221"/>
      <c r="F249" s="196" t="s">
        <v>73</v>
      </c>
      <c r="M249" s="222"/>
    </row>
    <row r="250" spans="1:13">
      <c r="A250" s="277" t="s">
        <v>74</v>
      </c>
      <c r="B250" s="230"/>
      <c r="C250" s="230"/>
      <c r="D250" s="230"/>
      <c r="E250" s="230"/>
      <c r="F250" s="230"/>
      <c r="G250" s="230"/>
      <c r="H250" s="230"/>
      <c r="I250" s="230"/>
      <c r="J250" s="230"/>
      <c r="K250" s="230"/>
      <c r="L250" s="230"/>
      <c r="M250" s="278"/>
    </row>
    <row r="251" spans="1:13">
      <c r="A251" s="207"/>
      <c r="B251" s="275"/>
      <c r="C251" s="275"/>
      <c r="D251" s="275"/>
      <c r="E251" s="275"/>
      <c r="F251" s="275"/>
      <c r="G251" s="275"/>
      <c r="H251" s="275"/>
      <c r="I251" s="275"/>
      <c r="J251" s="275"/>
      <c r="K251" s="275"/>
      <c r="L251" s="275"/>
      <c r="M251" s="276"/>
    </row>
    <row r="252" spans="1:13">
      <c r="A252" s="279" t="s">
        <v>75</v>
      </c>
      <c r="B252" s="275"/>
      <c r="C252" s="275"/>
      <c r="D252" s="275"/>
      <c r="E252" s="275"/>
      <c r="F252" s="275"/>
      <c r="G252" s="275"/>
      <c r="H252" s="275"/>
      <c r="I252" s="275"/>
      <c r="J252" s="275"/>
      <c r="K252" s="275"/>
      <c r="L252" s="275"/>
      <c r="M252" s="276"/>
    </row>
    <row r="253" spans="1:13">
      <c r="A253" s="622" t="s">
        <v>76</v>
      </c>
      <c r="B253" s="623"/>
      <c r="C253" s="623"/>
      <c r="D253" s="623"/>
      <c r="E253" s="623"/>
      <c r="F253" s="623"/>
      <c r="G253" s="623"/>
      <c r="H253" s="623"/>
      <c r="I253" s="623"/>
      <c r="J253" s="623"/>
      <c r="K253" s="623"/>
      <c r="L253" s="623"/>
      <c r="M253" s="624"/>
    </row>
    <row r="254" spans="1:13">
      <c r="A254" s="622"/>
      <c r="B254" s="623"/>
      <c r="C254" s="623"/>
      <c r="D254" s="623"/>
      <c r="E254" s="623"/>
      <c r="F254" s="623"/>
      <c r="G254" s="623"/>
      <c r="H254" s="623"/>
      <c r="I254" s="623"/>
      <c r="J254" s="623"/>
      <c r="K254" s="623"/>
      <c r="L254" s="623"/>
      <c r="M254" s="624"/>
    </row>
    <row r="255" spans="1:13">
      <c r="A255" s="622" t="s">
        <v>77</v>
      </c>
      <c r="B255" s="623"/>
      <c r="C255" s="623"/>
      <c r="D255" s="623"/>
      <c r="E255" s="623"/>
      <c r="F255" s="623"/>
      <c r="G255" s="623"/>
      <c r="H255" s="623"/>
      <c r="I255" s="623"/>
      <c r="J255" s="623"/>
      <c r="K255" s="623"/>
      <c r="L255" s="623"/>
      <c r="M255" s="624"/>
    </row>
    <row r="256" spans="1:13">
      <c r="A256" s="622"/>
      <c r="B256" s="623"/>
      <c r="C256" s="623"/>
      <c r="D256" s="623"/>
      <c r="E256" s="623"/>
      <c r="F256" s="623"/>
      <c r="G256" s="623"/>
      <c r="H256" s="623"/>
      <c r="I256" s="623"/>
      <c r="J256" s="623"/>
      <c r="K256" s="623"/>
      <c r="L256" s="623"/>
      <c r="M256" s="624"/>
    </row>
    <row r="257" spans="1:13">
      <c r="A257" s="207"/>
      <c r="B257" s="275"/>
      <c r="C257" s="275"/>
      <c r="D257" s="275"/>
      <c r="E257" s="275"/>
      <c r="F257" s="275"/>
      <c r="G257" s="275"/>
      <c r="H257" s="275"/>
      <c r="I257" s="275"/>
      <c r="J257" s="275"/>
      <c r="K257" s="275"/>
      <c r="L257" s="275"/>
      <c r="M257" s="276"/>
    </row>
    <row r="258" spans="1:13">
      <c r="A258" s="221"/>
      <c r="F258" s="270" t="s">
        <v>71</v>
      </c>
      <c r="M258" s="222"/>
    </row>
    <row r="259" spans="1:13">
      <c r="A259" s="221"/>
      <c r="F259" s="196" t="s">
        <v>72</v>
      </c>
      <c r="G259" s="243" t="s">
        <v>100</v>
      </c>
      <c r="H259" s="243"/>
      <c r="I259" s="243"/>
      <c r="M259" s="222"/>
    </row>
    <row r="260" spans="1:13" ht="13.8" thickBot="1">
      <c r="A260" s="221"/>
      <c r="F260" s="196" t="s">
        <v>101</v>
      </c>
      <c r="G260" s="280"/>
      <c r="H260" s="280"/>
      <c r="I260" s="280"/>
      <c r="M260" s="222"/>
    </row>
    <row r="261" spans="1:13" ht="42" customHeight="1">
      <c r="A261" s="806" t="s">
        <v>308</v>
      </c>
      <c r="B261" s="806"/>
      <c r="C261" s="806"/>
      <c r="D261" s="806"/>
      <c r="E261" s="219"/>
      <c r="F261" s="219"/>
      <c r="G261" s="219"/>
      <c r="H261" s="219"/>
      <c r="I261" s="219"/>
      <c r="J261" s="219"/>
      <c r="K261" s="219"/>
      <c r="L261" s="219"/>
      <c r="M261" s="220"/>
    </row>
    <row r="262" spans="1:13" ht="28.5" customHeight="1">
      <c r="A262" s="482" t="s">
        <v>0</v>
      </c>
      <c r="B262" s="483" t="s">
        <v>1</v>
      </c>
      <c r="C262" s="482" t="s">
        <v>2</v>
      </c>
      <c r="D262" s="483">
        <v>2</v>
      </c>
      <c r="M262" s="222"/>
    </row>
    <row r="263" spans="1:13" ht="15">
      <c r="A263" s="657" t="s">
        <v>28</v>
      </c>
      <c r="B263" s="657"/>
      <c r="C263" s="657"/>
      <c r="D263" s="657"/>
      <c r="E263" s="657"/>
      <c r="F263" s="657"/>
      <c r="G263" s="657"/>
      <c r="H263" s="657"/>
      <c r="I263" s="657"/>
      <c r="J263" s="657"/>
      <c r="K263" s="657"/>
      <c r="L263" s="657"/>
      <c r="M263" s="657"/>
    </row>
    <row r="264" spans="1:13" ht="13.8" thickBot="1"/>
    <row r="265" spans="1:13">
      <c r="A265" s="658"/>
      <c r="B265" s="660"/>
      <c r="C265" s="661"/>
      <c r="D265" s="661"/>
      <c r="E265" s="661"/>
      <c r="F265" s="661"/>
      <c r="G265" s="661"/>
      <c r="H265" s="661"/>
      <c r="I265" s="662"/>
      <c r="J265" s="663"/>
      <c r="K265" s="664"/>
      <c r="L265" s="664"/>
      <c r="M265" s="665"/>
    </row>
    <row r="266" spans="1:13">
      <c r="A266" s="659"/>
      <c r="B266" s="669" t="s">
        <v>89</v>
      </c>
      <c r="C266" s="670"/>
      <c r="D266" s="670"/>
      <c r="E266" s="670"/>
      <c r="F266" s="670"/>
      <c r="G266" s="670"/>
      <c r="H266" s="670"/>
      <c r="I266" s="671"/>
      <c r="J266" s="666"/>
      <c r="K266" s="667"/>
      <c r="L266" s="667"/>
      <c r="M266" s="668"/>
    </row>
    <row r="267" spans="1:13">
      <c r="A267" s="659"/>
      <c r="B267" s="672"/>
      <c r="C267" s="673"/>
      <c r="D267" s="673"/>
      <c r="E267" s="673"/>
      <c r="F267" s="673"/>
      <c r="G267" s="673"/>
      <c r="H267" s="673"/>
      <c r="I267" s="674"/>
      <c r="J267" s="675" t="s">
        <v>29</v>
      </c>
      <c r="K267" s="677"/>
      <c r="L267" s="678"/>
      <c r="M267" s="679"/>
    </row>
    <row r="268" spans="1:13">
      <c r="A268" s="659"/>
      <c r="B268" s="669" t="s">
        <v>30</v>
      </c>
      <c r="C268" s="670"/>
      <c r="D268" s="670"/>
      <c r="E268" s="670"/>
      <c r="F268" s="670"/>
      <c r="G268" s="670"/>
      <c r="H268" s="670"/>
      <c r="I268" s="671"/>
      <c r="J268" s="676"/>
      <c r="K268" s="680"/>
      <c r="L268" s="681"/>
      <c r="M268" s="682"/>
    </row>
    <row r="269" spans="1:13">
      <c r="A269" s="659"/>
      <c r="B269" s="683"/>
      <c r="C269" s="684"/>
      <c r="D269" s="684"/>
      <c r="E269" s="684"/>
      <c r="F269" s="684"/>
      <c r="G269" s="684"/>
      <c r="H269" s="684"/>
      <c r="I269" s="685"/>
      <c r="J269" s="675" t="s">
        <v>31</v>
      </c>
      <c r="K269" s="675">
        <v>1</v>
      </c>
      <c r="L269" s="675" t="s">
        <v>32</v>
      </c>
      <c r="M269" s="687">
        <v>1</v>
      </c>
    </row>
    <row r="270" spans="1:13">
      <c r="A270" s="659"/>
      <c r="B270" s="683"/>
      <c r="C270" s="684"/>
      <c r="D270" s="684"/>
      <c r="E270" s="684"/>
      <c r="F270" s="684"/>
      <c r="G270" s="684"/>
      <c r="H270" s="684"/>
      <c r="I270" s="685"/>
      <c r="J270" s="686"/>
      <c r="K270" s="686"/>
      <c r="L270" s="686"/>
      <c r="M270" s="688"/>
    </row>
    <row r="271" spans="1:13">
      <c r="A271" s="659"/>
      <c r="B271" s="669" t="s">
        <v>33</v>
      </c>
      <c r="C271" s="670"/>
      <c r="D271" s="670"/>
      <c r="E271" s="670"/>
      <c r="F271" s="670"/>
      <c r="G271" s="670"/>
      <c r="H271" s="670"/>
      <c r="I271" s="671"/>
      <c r="J271" s="686"/>
      <c r="K271" s="686"/>
      <c r="L271" s="686"/>
      <c r="M271" s="688"/>
    </row>
    <row r="272" spans="1:13" ht="13.8" thickBot="1">
      <c r="A272" s="198"/>
      <c r="B272" s="199"/>
      <c r="C272" s="199"/>
      <c r="D272" s="199"/>
      <c r="E272" s="199"/>
      <c r="F272" s="199"/>
      <c r="G272" s="199"/>
      <c r="H272" s="199"/>
      <c r="I272" s="199"/>
      <c r="J272" s="199"/>
      <c r="K272" s="200"/>
      <c r="L272" s="200"/>
      <c r="M272" s="201"/>
    </row>
    <row r="273" spans="1:13">
      <c r="A273" s="202"/>
      <c r="B273" s="203"/>
      <c r="C273" s="203"/>
      <c r="D273" s="203"/>
      <c r="E273" s="203"/>
      <c r="F273" s="203"/>
      <c r="G273" s="203"/>
      <c r="H273" s="203"/>
      <c r="I273" s="203"/>
      <c r="J273" s="204" t="s">
        <v>34</v>
      </c>
      <c r="K273" s="205" t="s">
        <v>35</v>
      </c>
      <c r="L273" s="205" t="s">
        <v>36</v>
      </c>
      <c r="M273" s="206" t="s">
        <v>37</v>
      </c>
    </row>
    <row r="274" spans="1:13">
      <c r="A274" s="207"/>
      <c r="B274" s="197"/>
      <c r="C274" s="197"/>
      <c r="D274" s="197"/>
      <c r="E274" s="197"/>
      <c r="F274" s="197"/>
      <c r="G274" s="197"/>
      <c r="H274" s="197"/>
      <c r="I274" s="197"/>
      <c r="J274" s="208"/>
      <c r="K274" s="209"/>
      <c r="L274" s="209">
        <v>8</v>
      </c>
      <c r="M274" s="210">
        <v>2026</v>
      </c>
    </row>
    <row r="275" spans="1:13">
      <c r="A275" s="703" t="s">
        <v>38</v>
      </c>
      <c r="B275" s="704"/>
      <c r="C275" s="704"/>
      <c r="D275" s="704"/>
      <c r="E275" s="197"/>
      <c r="F275" s="197"/>
      <c r="G275" s="197" t="s">
        <v>39</v>
      </c>
      <c r="I275" s="197"/>
      <c r="J275" s="208"/>
      <c r="M275" s="211"/>
    </row>
    <row r="276" spans="1:13" ht="13.8">
      <c r="A276" s="212"/>
      <c r="B276" s="213"/>
      <c r="C276" s="213"/>
      <c r="D276" s="213"/>
      <c r="E276" s="213"/>
      <c r="F276" s="213"/>
      <c r="G276" s="213"/>
      <c r="H276" s="213"/>
      <c r="I276" s="213"/>
      <c r="J276" s="213"/>
      <c r="K276" s="213"/>
      <c r="L276" s="213"/>
      <c r="M276" s="214"/>
    </row>
    <row r="277" spans="1:13" ht="13.8" thickBot="1">
      <c r="A277" s="215"/>
      <c r="B277" s="216"/>
      <c r="C277" s="216"/>
      <c r="D277" s="216"/>
      <c r="E277" s="216"/>
      <c r="F277" s="216"/>
      <c r="G277" s="216"/>
      <c r="H277" s="216"/>
      <c r="I277" s="216"/>
      <c r="J277" s="216"/>
      <c r="K277" s="216"/>
      <c r="L277" s="216"/>
      <c r="M277" s="217"/>
    </row>
    <row r="278" spans="1:13" ht="13.8" thickBot="1">
      <c r="A278" s="218"/>
      <c r="B278" s="219"/>
      <c r="C278" s="219"/>
      <c r="D278" s="219"/>
      <c r="E278" s="219"/>
      <c r="F278" s="219"/>
      <c r="I278" s="219"/>
      <c r="J278" s="219"/>
      <c r="K278" s="219"/>
      <c r="L278" s="219"/>
      <c r="M278" s="220"/>
    </row>
    <row r="279" spans="1:13">
      <c r="A279" s="728" t="s">
        <v>40</v>
      </c>
      <c r="B279" s="729"/>
      <c r="C279" s="729"/>
      <c r="D279" s="729"/>
      <c r="E279" s="729"/>
      <c r="F279" s="729"/>
      <c r="G279" s="729"/>
      <c r="H279" s="729"/>
      <c r="I279" s="729"/>
      <c r="J279" s="729"/>
      <c r="K279" s="729"/>
      <c r="L279" s="729"/>
      <c r="M279" s="730"/>
    </row>
    <row r="280" spans="1:13" ht="13.8" thickBot="1">
      <c r="A280" s="221"/>
      <c r="M280" s="222"/>
    </row>
    <row r="281" spans="1:13">
      <c r="A281" s="223" t="s">
        <v>41</v>
      </c>
      <c r="B281" s="734" t="s">
        <v>42</v>
      </c>
      <c r="C281" s="735"/>
      <c r="D281" s="735"/>
      <c r="E281" s="735"/>
      <c r="F281" s="735"/>
      <c r="G281" s="735"/>
      <c r="H281" s="735"/>
      <c r="I281" s="735"/>
      <c r="J281" s="736"/>
      <c r="K281" s="726" t="s">
        <v>43</v>
      </c>
      <c r="L281" s="727"/>
      <c r="M281" s="223" t="s">
        <v>12</v>
      </c>
    </row>
    <row r="282" spans="1:13" ht="13.8" thickBot="1">
      <c r="A282" s="224" t="s">
        <v>135</v>
      </c>
      <c r="B282" s="711" t="s">
        <v>140</v>
      </c>
      <c r="C282" s="718"/>
      <c r="D282" s="718"/>
      <c r="E282" s="718"/>
      <c r="F282" s="718"/>
      <c r="G282" s="718"/>
      <c r="H282" s="718"/>
      <c r="I282" s="718"/>
      <c r="J282" s="712"/>
      <c r="K282" s="711" t="s">
        <v>85</v>
      </c>
      <c r="L282" s="712"/>
      <c r="M282" s="225"/>
    </row>
    <row r="283" spans="1:13">
      <c r="A283" s="640" t="s">
        <v>44</v>
      </c>
      <c r="B283" s="641"/>
      <c r="C283" s="641"/>
      <c r="D283" s="641"/>
      <c r="E283" s="641"/>
      <c r="F283" s="641"/>
      <c r="G283" s="641"/>
      <c r="H283" s="641"/>
      <c r="I283" s="641"/>
      <c r="J283" s="641"/>
      <c r="K283" s="641"/>
      <c r="L283" s="641"/>
      <c r="M283" s="642"/>
    </row>
    <row r="284" spans="1:13">
      <c r="A284" s="643"/>
      <c r="B284" s="644"/>
      <c r="C284" s="644"/>
      <c r="D284" s="644"/>
      <c r="E284" s="644"/>
      <c r="F284" s="644"/>
      <c r="G284" s="644"/>
      <c r="H284" s="644"/>
      <c r="I284" s="644"/>
      <c r="J284" s="644"/>
      <c r="K284" s="644"/>
      <c r="L284" s="644"/>
      <c r="M284" s="645"/>
    </row>
    <row r="285" spans="1:13" ht="13.8" thickBot="1">
      <c r="A285" s="646"/>
      <c r="B285" s="647"/>
      <c r="C285" s="647"/>
      <c r="D285" s="647"/>
      <c r="E285" s="647"/>
      <c r="F285" s="647"/>
      <c r="G285" s="647"/>
      <c r="H285" s="647"/>
      <c r="I285" s="647"/>
      <c r="J285" s="647"/>
      <c r="K285" s="647"/>
      <c r="L285" s="647"/>
      <c r="M285" s="648"/>
    </row>
    <row r="286" spans="1:13">
      <c r="A286" s="649" t="s">
        <v>42</v>
      </c>
      <c r="B286" s="713"/>
      <c r="C286" s="713"/>
      <c r="D286" s="713"/>
      <c r="E286" s="714"/>
      <c r="F286" s="697" t="s">
        <v>45</v>
      </c>
      <c r="G286" s="713"/>
      <c r="H286" s="715" t="s">
        <v>46</v>
      </c>
      <c r="I286" s="716"/>
      <c r="J286" s="227" t="s">
        <v>47</v>
      </c>
      <c r="K286" s="697" t="s">
        <v>48</v>
      </c>
      <c r="L286" s="698"/>
      <c r="M286" s="228" t="s">
        <v>49</v>
      </c>
    </row>
    <row r="287" spans="1:13">
      <c r="A287" s="653" t="s">
        <v>146</v>
      </c>
      <c r="B287" s="654"/>
      <c r="C287" s="654"/>
      <c r="D287" s="654"/>
      <c r="E287" s="699"/>
      <c r="F287" s="731"/>
      <c r="G287" s="699"/>
      <c r="H287" s="731" t="s">
        <v>125</v>
      </c>
      <c r="I287" s="699"/>
      <c r="J287" s="285">
        <v>843</v>
      </c>
      <c r="K287" s="719">
        <v>4</v>
      </c>
      <c r="L287" s="702"/>
      <c r="M287" s="233">
        <f>J287*K287</f>
        <v>3372</v>
      </c>
    </row>
    <row r="288" spans="1:13">
      <c r="A288" s="653"/>
      <c r="B288" s="654"/>
      <c r="C288" s="654"/>
      <c r="D288" s="654"/>
      <c r="E288" s="699"/>
      <c r="F288" s="731"/>
      <c r="G288" s="699"/>
      <c r="H288" s="731"/>
      <c r="I288" s="699"/>
      <c r="J288" s="285"/>
      <c r="K288" s="719"/>
      <c r="L288" s="702"/>
      <c r="M288" s="233">
        <f>J288*K288</f>
        <v>0</v>
      </c>
    </row>
    <row r="289" spans="1:16" ht="13.8" thickBot="1">
      <c r="A289" s="606"/>
      <c r="B289" s="607"/>
      <c r="C289" s="607"/>
      <c r="D289" s="607"/>
      <c r="E289" s="631"/>
      <c r="F289" s="632"/>
      <c r="G289" s="631"/>
      <c r="H289" s="632"/>
      <c r="I289" s="631"/>
      <c r="J289" s="286"/>
      <c r="K289" s="633"/>
      <c r="L289" s="634"/>
      <c r="M289" s="233">
        <f>J289*K289</f>
        <v>0</v>
      </c>
    </row>
    <row r="290" spans="1:16" ht="13.8" thickBot="1">
      <c r="A290" s="603" t="s">
        <v>50</v>
      </c>
      <c r="B290" s="604"/>
      <c r="C290" s="604"/>
      <c r="D290" s="604"/>
      <c r="E290" s="604"/>
      <c r="F290" s="604"/>
      <c r="G290" s="604"/>
      <c r="H290" s="604"/>
      <c r="I290" s="604"/>
      <c r="J290" s="604"/>
      <c r="K290" s="604"/>
      <c r="L290" s="605"/>
      <c r="M290" s="239">
        <f>SUM(M287:M289)</f>
        <v>3372</v>
      </c>
    </row>
    <row r="291" spans="1:16">
      <c r="A291" s="640" t="s">
        <v>51</v>
      </c>
      <c r="B291" s="641"/>
      <c r="C291" s="641"/>
      <c r="D291" s="641"/>
      <c r="E291" s="641"/>
      <c r="F291" s="641"/>
      <c r="G291" s="641"/>
      <c r="H291" s="641"/>
      <c r="I291" s="641"/>
      <c r="J291" s="641"/>
      <c r="K291" s="641"/>
      <c r="L291" s="641"/>
      <c r="M291" s="642"/>
    </row>
    <row r="292" spans="1:16">
      <c r="A292" s="643"/>
      <c r="B292" s="644"/>
      <c r="C292" s="644"/>
      <c r="D292" s="644"/>
      <c r="E292" s="644"/>
      <c r="F292" s="644"/>
      <c r="G292" s="644"/>
      <c r="H292" s="644"/>
      <c r="I292" s="644"/>
      <c r="J292" s="644"/>
      <c r="K292" s="644"/>
      <c r="L292" s="644"/>
      <c r="M292" s="645"/>
    </row>
    <row r="293" spans="1:16" ht="13.8" thickBot="1">
      <c r="A293" s="646"/>
      <c r="B293" s="647"/>
      <c r="C293" s="647"/>
      <c r="D293" s="647"/>
      <c r="E293" s="647"/>
      <c r="F293" s="647"/>
      <c r="G293" s="647"/>
      <c r="H293" s="647"/>
      <c r="I293" s="647"/>
      <c r="J293" s="647"/>
      <c r="K293" s="647"/>
      <c r="L293" s="647"/>
      <c r="M293" s="648"/>
    </row>
    <row r="294" spans="1:16">
      <c r="A294" s="649" t="s">
        <v>42</v>
      </c>
      <c r="B294" s="650"/>
      <c r="C294" s="650"/>
      <c r="D294" s="650"/>
      <c r="E294" s="650"/>
      <c r="F294" s="650"/>
      <c r="G294" s="650"/>
      <c r="H294" s="698"/>
      <c r="I294" s="226" t="s">
        <v>43</v>
      </c>
      <c r="J294" s="227" t="s">
        <v>12</v>
      </c>
      <c r="K294" s="697" t="s">
        <v>52</v>
      </c>
      <c r="L294" s="698"/>
      <c r="M294" s="228" t="s">
        <v>49</v>
      </c>
    </row>
    <row r="295" spans="1:16">
      <c r="A295" s="653" t="s">
        <v>141</v>
      </c>
      <c r="B295" s="654"/>
      <c r="C295" s="654"/>
      <c r="D295" s="654"/>
      <c r="E295" s="654"/>
      <c r="F295" s="654"/>
      <c r="G295" s="654"/>
      <c r="H295" s="699"/>
      <c r="I295" s="241" t="s">
        <v>144</v>
      </c>
      <c r="J295" s="485">
        <v>382</v>
      </c>
      <c r="K295" s="709">
        <v>614</v>
      </c>
      <c r="L295" s="710"/>
      <c r="M295" s="233">
        <f>J295*K295</f>
        <v>234548</v>
      </c>
    </row>
    <row r="296" spans="1:16">
      <c r="A296" s="653" t="s">
        <v>142</v>
      </c>
      <c r="B296" s="654"/>
      <c r="C296" s="654"/>
      <c r="D296" s="654"/>
      <c r="E296" s="654"/>
      <c r="F296" s="654"/>
      <c r="G296" s="654"/>
      <c r="H296" s="699"/>
      <c r="I296" s="241" t="s">
        <v>145</v>
      </c>
      <c r="J296" s="485">
        <v>240</v>
      </c>
      <c r="K296" s="709">
        <v>100</v>
      </c>
      <c r="L296" s="710"/>
      <c r="M296" s="233">
        <f>J296*K296</f>
        <v>24000</v>
      </c>
    </row>
    <row r="297" spans="1:16">
      <c r="A297" s="653" t="s">
        <v>143</v>
      </c>
      <c r="B297" s="654"/>
      <c r="C297" s="654"/>
      <c r="D297" s="654"/>
      <c r="E297" s="654"/>
      <c r="F297" s="654"/>
      <c r="G297" s="654"/>
      <c r="H297" s="699"/>
      <c r="I297" s="241" t="s">
        <v>85</v>
      </c>
      <c r="J297" s="485">
        <v>1.28</v>
      </c>
      <c r="K297" s="709">
        <v>36811</v>
      </c>
      <c r="L297" s="710"/>
      <c r="M297" s="233">
        <f>J297*K297</f>
        <v>47118.080000000002</v>
      </c>
    </row>
    <row r="298" spans="1:16" ht="13.8" thickBot="1">
      <c r="A298" s="606"/>
      <c r="B298" s="607"/>
      <c r="C298" s="607"/>
      <c r="D298" s="607"/>
      <c r="E298" s="607"/>
      <c r="F298" s="607"/>
      <c r="G298" s="607"/>
      <c r="H298" s="631"/>
      <c r="I298" s="243"/>
      <c r="J298" s="244"/>
      <c r="K298" s="655"/>
      <c r="L298" s="656"/>
      <c r="M298" s="233">
        <f>J298*K298</f>
        <v>0</v>
      </c>
      <c r="N298" s="296"/>
      <c r="O298" s="486"/>
      <c r="P298" s="298"/>
    </row>
    <row r="299" spans="1:16" ht="13.8" thickBot="1">
      <c r="A299" s="603" t="s">
        <v>50</v>
      </c>
      <c r="B299" s="604"/>
      <c r="C299" s="604"/>
      <c r="D299" s="604"/>
      <c r="E299" s="604"/>
      <c r="F299" s="604"/>
      <c r="G299" s="604"/>
      <c r="H299" s="604"/>
      <c r="I299" s="604"/>
      <c r="J299" s="604"/>
      <c r="K299" s="604"/>
      <c r="L299" s="605"/>
      <c r="M299" s="245">
        <f>SUM(M295:M298)</f>
        <v>305666.08</v>
      </c>
      <c r="N299" s="296"/>
      <c r="O299" s="486"/>
      <c r="P299" s="298"/>
    </row>
    <row r="300" spans="1:16">
      <c r="A300" s="640" t="s">
        <v>53</v>
      </c>
      <c r="B300" s="641"/>
      <c r="C300" s="641"/>
      <c r="D300" s="641"/>
      <c r="E300" s="641"/>
      <c r="F300" s="641"/>
      <c r="G300" s="641"/>
      <c r="H300" s="641"/>
      <c r="I300" s="641"/>
      <c r="J300" s="641"/>
      <c r="K300" s="641"/>
      <c r="L300" s="641"/>
      <c r="M300" s="642"/>
      <c r="N300" s="296"/>
      <c r="O300" s="486"/>
      <c r="P300" s="298"/>
    </row>
    <row r="301" spans="1:16">
      <c r="A301" s="643"/>
      <c r="B301" s="644"/>
      <c r="C301" s="644"/>
      <c r="D301" s="644"/>
      <c r="E301" s="644"/>
      <c r="F301" s="644"/>
      <c r="G301" s="644"/>
      <c r="H301" s="644"/>
      <c r="I301" s="644"/>
      <c r="J301" s="644"/>
      <c r="K301" s="644"/>
      <c r="L301" s="644"/>
      <c r="M301" s="645"/>
    </row>
    <row r="302" spans="1:16" ht="13.8" thickBot="1">
      <c r="A302" s="646"/>
      <c r="B302" s="647"/>
      <c r="C302" s="647"/>
      <c r="D302" s="647"/>
      <c r="E302" s="647"/>
      <c r="F302" s="647"/>
      <c r="G302" s="647"/>
      <c r="H302" s="647"/>
      <c r="I302" s="647"/>
      <c r="J302" s="647"/>
      <c r="K302" s="647"/>
      <c r="L302" s="647"/>
      <c r="M302" s="648"/>
    </row>
    <row r="303" spans="1:16">
      <c r="A303" s="649" t="s">
        <v>54</v>
      </c>
      <c r="B303" s="650"/>
      <c r="C303" s="650"/>
      <c r="D303" s="650"/>
      <c r="E303" s="650"/>
      <c r="F303" s="650"/>
      <c r="G303" s="650"/>
      <c r="H303" s="227" t="s">
        <v>55</v>
      </c>
      <c r="I303" s="240" t="s">
        <v>56</v>
      </c>
      <c r="J303" s="246" t="s">
        <v>304</v>
      </c>
      <c r="K303" s="697" t="s">
        <v>57</v>
      </c>
      <c r="L303" s="698"/>
      <c r="M303" s="228" t="s">
        <v>49</v>
      </c>
    </row>
    <row r="304" spans="1:16">
      <c r="A304" s="653" t="s">
        <v>136</v>
      </c>
      <c r="B304" s="654"/>
      <c r="C304" s="654"/>
      <c r="D304" s="654"/>
      <c r="E304" s="654"/>
      <c r="F304" s="654"/>
      <c r="G304" s="654"/>
      <c r="H304" s="247"/>
      <c r="I304" s="487">
        <v>1.28</v>
      </c>
      <c r="J304" s="247" t="s">
        <v>85</v>
      </c>
      <c r="K304" s="766">
        <f>+M143</f>
        <v>19834</v>
      </c>
      <c r="L304" s="767"/>
      <c r="M304" s="301">
        <f>I304*K304</f>
        <v>25387.52</v>
      </c>
    </row>
    <row r="305" spans="1:13">
      <c r="A305" s="653" t="s">
        <v>147</v>
      </c>
      <c r="B305" s="654"/>
      <c r="C305" s="654"/>
      <c r="D305" s="654"/>
      <c r="E305" s="654"/>
      <c r="F305" s="654"/>
      <c r="G305" s="654"/>
      <c r="H305" s="247" t="s">
        <v>138</v>
      </c>
      <c r="I305" s="487">
        <v>0.38219999999999998</v>
      </c>
      <c r="J305" s="247"/>
      <c r="K305" s="766">
        <f>+M232</f>
        <v>27906</v>
      </c>
      <c r="L305" s="767"/>
      <c r="M305" s="301">
        <f>I305*K305</f>
        <v>10665.673199999999</v>
      </c>
    </row>
    <row r="306" spans="1:13">
      <c r="A306" s="653"/>
      <c r="B306" s="654"/>
      <c r="C306" s="654"/>
      <c r="D306" s="654"/>
      <c r="E306" s="654"/>
      <c r="F306" s="654"/>
      <c r="G306" s="654"/>
      <c r="H306" s="247"/>
      <c r="I306" s="248"/>
      <c r="J306" s="247"/>
      <c r="K306" s="766"/>
      <c r="L306" s="767"/>
      <c r="M306" s="301">
        <f>J306*K306</f>
        <v>0</v>
      </c>
    </row>
    <row r="307" spans="1:13" ht="13.8" thickBot="1">
      <c r="A307" s="653"/>
      <c r="B307" s="654"/>
      <c r="C307" s="654"/>
      <c r="D307" s="654"/>
      <c r="E307" s="654"/>
      <c r="F307" s="654"/>
      <c r="G307" s="654"/>
      <c r="H307" s="247"/>
      <c r="I307" s="248"/>
      <c r="J307" s="247"/>
      <c r="K307" s="766"/>
      <c r="L307" s="767"/>
      <c r="M307" s="301">
        <f>J307*K307</f>
        <v>0</v>
      </c>
    </row>
    <row r="308" spans="1:13" ht="13.8" thickBot="1">
      <c r="A308" s="603" t="s">
        <v>50</v>
      </c>
      <c r="B308" s="604"/>
      <c r="C308" s="604"/>
      <c r="D308" s="604"/>
      <c r="E308" s="604"/>
      <c r="F308" s="604"/>
      <c r="G308" s="604"/>
      <c r="H308" s="604"/>
      <c r="I308" s="604"/>
      <c r="J308" s="604"/>
      <c r="K308" s="604"/>
      <c r="L308" s="605"/>
      <c r="M308" s="239">
        <f>SUM(M304:M307)</f>
        <v>36053.193200000002</v>
      </c>
    </row>
    <row r="309" spans="1:13">
      <c r="A309" s="640" t="s">
        <v>58</v>
      </c>
      <c r="B309" s="641"/>
      <c r="C309" s="641"/>
      <c r="D309" s="641"/>
      <c r="E309" s="641"/>
      <c r="F309" s="641"/>
      <c r="G309" s="641"/>
      <c r="H309" s="641"/>
      <c r="I309" s="641"/>
      <c r="J309" s="641"/>
      <c r="K309" s="641"/>
      <c r="L309" s="641"/>
      <c r="M309" s="642"/>
    </row>
    <row r="310" spans="1:13">
      <c r="A310" s="643"/>
      <c r="B310" s="644"/>
      <c r="C310" s="644"/>
      <c r="D310" s="644"/>
      <c r="E310" s="644"/>
      <c r="F310" s="644"/>
      <c r="G310" s="644"/>
      <c r="H310" s="644"/>
      <c r="I310" s="644"/>
      <c r="J310" s="644"/>
      <c r="K310" s="644"/>
      <c r="L310" s="644"/>
      <c r="M310" s="645"/>
    </row>
    <row r="311" spans="1:13" ht="13.8" thickBot="1">
      <c r="A311" s="646"/>
      <c r="B311" s="647"/>
      <c r="C311" s="647"/>
      <c r="D311" s="647"/>
      <c r="E311" s="647"/>
      <c r="F311" s="647"/>
      <c r="G311" s="647"/>
      <c r="H311" s="647"/>
      <c r="I311" s="647"/>
      <c r="J311" s="647"/>
      <c r="K311" s="647"/>
      <c r="L311" s="647"/>
      <c r="M311" s="648"/>
    </row>
    <row r="312" spans="1:13">
      <c r="A312" s="649" t="s">
        <v>59</v>
      </c>
      <c r="B312" s="650"/>
      <c r="C312" s="650"/>
      <c r="D312" s="650"/>
      <c r="E312" s="650"/>
      <c r="F312" s="650"/>
      <c r="G312" s="650"/>
      <c r="H312" s="227" t="s">
        <v>60</v>
      </c>
      <c r="I312" s="251" t="s">
        <v>61</v>
      </c>
      <c r="J312" s="252" t="s">
        <v>62</v>
      </c>
      <c r="K312" s="651" t="s">
        <v>48</v>
      </c>
      <c r="L312" s="652"/>
      <c r="M312" s="254" t="s">
        <v>49</v>
      </c>
    </row>
    <row r="313" spans="1:13">
      <c r="A313" s="234" t="s">
        <v>148</v>
      </c>
      <c r="B313" s="235"/>
      <c r="C313" s="235"/>
      <c r="D313" s="235"/>
      <c r="E313" s="235"/>
      <c r="F313" s="235"/>
      <c r="G313" s="235"/>
      <c r="H313" s="255" t="s">
        <v>125</v>
      </c>
      <c r="I313" s="256"/>
      <c r="J313" s="259">
        <v>12930</v>
      </c>
      <c r="K313" s="598">
        <v>4</v>
      </c>
      <c r="L313" s="599"/>
      <c r="M313" s="258">
        <f>J313*K313</f>
        <v>51720</v>
      </c>
    </row>
    <row r="314" spans="1:13" ht="13.8" thickBot="1">
      <c r="A314" s="234"/>
      <c r="B314" s="235"/>
      <c r="C314" s="235"/>
      <c r="D314" s="235"/>
      <c r="E314" s="235"/>
      <c r="F314" s="235"/>
      <c r="G314" s="235"/>
      <c r="H314" s="255"/>
      <c r="I314" s="256"/>
      <c r="J314" s="259"/>
      <c r="K314" s="598"/>
      <c r="L314" s="599"/>
      <c r="M314" s="258">
        <f>J314*K314</f>
        <v>0</v>
      </c>
    </row>
    <row r="315" spans="1:13" ht="13.8" thickBot="1">
      <c r="A315" s="603" t="s">
        <v>50</v>
      </c>
      <c r="B315" s="604"/>
      <c r="C315" s="604"/>
      <c r="D315" s="604"/>
      <c r="E315" s="604"/>
      <c r="F315" s="604"/>
      <c r="G315" s="604"/>
      <c r="H315" s="604"/>
      <c r="I315" s="604"/>
      <c r="J315" s="604"/>
      <c r="K315" s="604"/>
      <c r="L315" s="605"/>
      <c r="M315" s="245">
        <f>SUM(M313:M314)</f>
        <v>51720</v>
      </c>
    </row>
    <row r="316" spans="1:13" ht="13.8" thickBot="1">
      <c r="A316" s="221"/>
      <c r="M316" s="222"/>
    </row>
    <row r="317" spans="1:13" ht="13.8" thickBot="1">
      <c r="A317" s="637" t="s">
        <v>63</v>
      </c>
      <c r="B317" s="638"/>
      <c r="C317" s="638"/>
      <c r="D317" s="638"/>
      <c r="E317" s="638"/>
      <c r="F317" s="638"/>
      <c r="G317" s="638"/>
      <c r="H317" s="638"/>
      <c r="I317" s="638"/>
      <c r="J317" s="638"/>
      <c r="K317" s="638"/>
      <c r="L317" s="639"/>
      <c r="M317" s="260">
        <f>ROUND(M290+M299+M308+M315,0)</f>
        <v>396811</v>
      </c>
    </row>
    <row r="318" spans="1:13">
      <c r="A318" s="640" t="s">
        <v>64</v>
      </c>
      <c r="B318" s="641"/>
      <c r="C318" s="641"/>
      <c r="D318" s="641"/>
      <c r="E318" s="641"/>
      <c r="F318" s="641"/>
      <c r="G318" s="641"/>
      <c r="H318" s="641"/>
      <c r="I318" s="641"/>
      <c r="J318" s="641"/>
      <c r="K318" s="641"/>
      <c r="L318" s="641"/>
      <c r="M318" s="642"/>
    </row>
    <row r="319" spans="1:13">
      <c r="A319" s="643"/>
      <c r="B319" s="644"/>
      <c r="C319" s="644"/>
      <c r="D319" s="644"/>
      <c r="E319" s="644"/>
      <c r="F319" s="644"/>
      <c r="G319" s="644"/>
      <c r="H319" s="644"/>
      <c r="I319" s="644"/>
      <c r="J319" s="644"/>
      <c r="K319" s="644"/>
      <c r="L319" s="644"/>
      <c r="M319" s="645"/>
    </row>
    <row r="320" spans="1:13" ht="13.8" thickBot="1">
      <c r="A320" s="646"/>
      <c r="B320" s="647"/>
      <c r="C320" s="647"/>
      <c r="D320" s="647"/>
      <c r="E320" s="647"/>
      <c r="F320" s="647"/>
      <c r="G320" s="647"/>
      <c r="H320" s="647"/>
      <c r="I320" s="647"/>
      <c r="J320" s="647"/>
      <c r="K320" s="647"/>
      <c r="L320" s="647"/>
      <c r="M320" s="648"/>
    </row>
    <row r="321" spans="1:13">
      <c r="A321" s="649" t="s">
        <v>65</v>
      </c>
      <c r="B321" s="650"/>
      <c r="C321" s="650"/>
      <c r="D321" s="650"/>
      <c r="E321" s="650"/>
      <c r="F321" s="650"/>
      <c r="G321" s="650"/>
      <c r="H321" s="240"/>
      <c r="I321" s="253"/>
      <c r="J321" s="252" t="s">
        <v>66</v>
      </c>
      <c r="K321" s="651" t="s">
        <v>67</v>
      </c>
      <c r="L321" s="652"/>
      <c r="M321" s="254"/>
    </row>
    <row r="322" spans="1:13">
      <c r="A322" s="653" t="s">
        <v>20</v>
      </c>
      <c r="B322" s="654"/>
      <c r="C322" s="654"/>
      <c r="D322" s="654"/>
      <c r="E322" s="654"/>
      <c r="F322" s="654"/>
      <c r="G322" s="654"/>
      <c r="H322" s="261"/>
      <c r="I322" s="262"/>
      <c r="J322" s="263"/>
      <c r="K322" s="594"/>
      <c r="L322" s="595"/>
      <c r="M322" s="484"/>
    </row>
    <row r="323" spans="1:13">
      <c r="A323" s="265" t="s">
        <v>68</v>
      </c>
      <c r="B323" s="243"/>
      <c r="C323" s="243"/>
      <c r="D323" s="243"/>
      <c r="E323" s="243"/>
      <c r="F323" s="243"/>
      <c r="G323" s="243"/>
      <c r="H323" s="261"/>
      <c r="I323" s="262"/>
      <c r="J323" s="263"/>
      <c r="K323" s="594"/>
      <c r="L323" s="595"/>
      <c r="M323" s="484"/>
    </row>
    <row r="324" spans="1:13" ht="13.8" thickBot="1">
      <c r="A324" s="215" t="s">
        <v>69</v>
      </c>
      <c r="B324" s="216"/>
      <c r="C324" s="216"/>
      <c r="D324" s="216"/>
      <c r="E324" s="216"/>
      <c r="F324" s="216"/>
      <c r="G324" s="216"/>
      <c r="H324" s="266"/>
      <c r="I324" s="267"/>
      <c r="J324" s="263"/>
      <c r="K324" s="635"/>
      <c r="L324" s="636"/>
      <c r="M324" s="484"/>
    </row>
    <row r="325" spans="1:13" ht="13.8" thickBot="1">
      <c r="A325" s="603" t="s">
        <v>50</v>
      </c>
      <c r="B325" s="604"/>
      <c r="C325" s="604"/>
      <c r="D325" s="604"/>
      <c r="E325" s="604"/>
      <c r="F325" s="604"/>
      <c r="G325" s="604"/>
      <c r="H325" s="604"/>
      <c r="I325" s="604"/>
      <c r="J325" s="604"/>
      <c r="K325" s="604"/>
      <c r="L325" s="605"/>
      <c r="M325" s="268">
        <f>SUM(M322:M324)</f>
        <v>0</v>
      </c>
    </row>
    <row r="326" spans="1:13" ht="13.8" thickBot="1">
      <c r="A326" s="221"/>
      <c r="M326" s="222"/>
    </row>
    <row r="327" spans="1:13" ht="13.8" thickBot="1">
      <c r="A327" s="637" t="s">
        <v>70</v>
      </c>
      <c r="B327" s="638"/>
      <c r="C327" s="638"/>
      <c r="D327" s="638"/>
      <c r="E327" s="638"/>
      <c r="F327" s="638"/>
      <c r="G327" s="638"/>
      <c r="H327" s="638"/>
      <c r="I327" s="638"/>
      <c r="J327" s="638"/>
      <c r="K327" s="638"/>
      <c r="L327" s="639"/>
      <c r="M327" s="269">
        <f>M317+M325</f>
        <v>396811</v>
      </c>
    </row>
    <row r="328" spans="1:13">
      <c r="A328" s="218"/>
      <c r="B328" s="219"/>
      <c r="C328" s="219"/>
      <c r="D328" s="219"/>
      <c r="E328" s="219"/>
      <c r="F328" s="219"/>
      <c r="G328" s="219"/>
      <c r="H328" s="219"/>
      <c r="I328" s="219"/>
      <c r="J328" s="219"/>
      <c r="K328" s="219"/>
      <c r="L328" s="219"/>
      <c r="M328" s="220"/>
    </row>
    <row r="329" spans="1:13">
      <c r="A329" s="221"/>
      <c r="M329" s="222"/>
    </row>
    <row r="330" spans="1:13">
      <c r="A330" s="221"/>
      <c r="F330" s="270" t="s">
        <v>71</v>
      </c>
      <c r="G330" s="270"/>
      <c r="H330" s="270"/>
      <c r="I330" s="270"/>
      <c r="M330" s="222"/>
    </row>
    <row r="331" spans="1:13" ht="13.8">
      <c r="A331" s="271"/>
      <c r="B331" s="272"/>
      <c r="C331" s="272"/>
      <c r="D331" s="272"/>
      <c r="E331" s="272"/>
      <c r="F331" s="196" t="s">
        <v>305</v>
      </c>
      <c r="G331" s="196" t="s">
        <v>102</v>
      </c>
      <c r="I331" s="273"/>
      <c r="J331" s="272"/>
      <c r="K331" s="272"/>
      <c r="L331" s="272"/>
      <c r="M331" s="274"/>
    </row>
    <row r="332" spans="1:13" ht="13.8">
      <c r="A332" s="271"/>
      <c r="B332" s="272"/>
      <c r="C332" s="272"/>
      <c r="D332" s="272"/>
      <c r="E332" s="272"/>
      <c r="F332" s="196" t="s">
        <v>99</v>
      </c>
      <c r="I332" s="273"/>
      <c r="J332" s="272"/>
      <c r="K332" s="272"/>
      <c r="L332" s="272"/>
      <c r="M332" s="274"/>
    </row>
    <row r="333" spans="1:13">
      <c r="A333" s="207"/>
      <c r="B333" s="275"/>
      <c r="C333" s="275"/>
      <c r="D333" s="275"/>
      <c r="E333" s="275"/>
      <c r="I333" s="275"/>
      <c r="J333" s="275"/>
      <c r="K333" s="275"/>
      <c r="L333" s="275"/>
      <c r="M333" s="276"/>
    </row>
    <row r="334" spans="1:13">
      <c r="A334" s="221"/>
      <c r="F334" s="196" t="s">
        <v>73</v>
      </c>
      <c r="M334" s="222"/>
    </row>
    <row r="335" spans="1:13">
      <c r="A335" s="277" t="s">
        <v>74</v>
      </c>
      <c r="B335" s="230"/>
      <c r="C335" s="230"/>
      <c r="D335" s="230"/>
      <c r="E335" s="230"/>
      <c r="F335" s="230"/>
      <c r="G335" s="230"/>
      <c r="H335" s="230"/>
      <c r="I335" s="230"/>
      <c r="J335" s="230"/>
      <c r="K335" s="230"/>
      <c r="L335" s="230"/>
      <c r="M335" s="278"/>
    </row>
    <row r="336" spans="1:13">
      <c r="A336" s="619"/>
      <c r="B336" s="620"/>
      <c r="C336" s="620"/>
      <c r="D336" s="620"/>
      <c r="E336" s="620"/>
      <c r="F336" s="620"/>
      <c r="G336" s="620"/>
      <c r="H336" s="620"/>
      <c r="I336" s="620"/>
      <c r="J336" s="620"/>
      <c r="K336" s="620"/>
      <c r="L336" s="620"/>
      <c r="M336" s="621"/>
    </row>
    <row r="337" spans="1:13">
      <c r="A337" s="207"/>
      <c r="B337" s="275"/>
      <c r="C337" s="275"/>
      <c r="D337" s="275"/>
      <c r="E337" s="275"/>
      <c r="F337" s="275"/>
      <c r="G337" s="275"/>
      <c r="H337" s="275"/>
      <c r="I337" s="275"/>
      <c r="J337" s="275"/>
      <c r="K337" s="275"/>
      <c r="L337" s="275"/>
      <c r="M337" s="276"/>
    </row>
    <row r="338" spans="1:13">
      <c r="A338" s="279" t="s">
        <v>75</v>
      </c>
      <c r="B338" s="275"/>
      <c r="C338" s="275"/>
      <c r="D338" s="275"/>
      <c r="E338" s="275"/>
      <c r="F338" s="275"/>
      <c r="G338" s="275"/>
      <c r="H338" s="275"/>
      <c r="I338" s="275"/>
      <c r="J338" s="275"/>
      <c r="K338" s="275"/>
      <c r="L338" s="275"/>
      <c r="M338" s="276"/>
    </row>
    <row r="339" spans="1:13">
      <c r="A339" s="622" t="s">
        <v>76</v>
      </c>
      <c r="B339" s="623"/>
      <c r="C339" s="623"/>
      <c r="D339" s="623"/>
      <c r="E339" s="623"/>
      <c r="F339" s="623"/>
      <c r="G339" s="623"/>
      <c r="H339" s="623"/>
      <c r="I339" s="623"/>
      <c r="J339" s="623"/>
      <c r="K339" s="623"/>
      <c r="L339" s="623"/>
      <c r="M339" s="624"/>
    </row>
    <row r="340" spans="1:13">
      <c r="A340" s="622"/>
      <c r="B340" s="623"/>
      <c r="C340" s="623"/>
      <c r="D340" s="623"/>
      <c r="E340" s="623"/>
      <c r="F340" s="623"/>
      <c r="G340" s="623"/>
      <c r="H340" s="623"/>
      <c r="I340" s="623"/>
      <c r="J340" s="623"/>
      <c r="K340" s="623"/>
      <c r="L340" s="623"/>
      <c r="M340" s="624"/>
    </row>
    <row r="341" spans="1:13">
      <c r="A341" s="622" t="s">
        <v>77</v>
      </c>
      <c r="B341" s="623"/>
      <c r="C341" s="623"/>
      <c r="D341" s="623"/>
      <c r="E341" s="623"/>
      <c r="F341" s="623"/>
      <c r="G341" s="623"/>
      <c r="H341" s="623"/>
      <c r="I341" s="623"/>
      <c r="J341" s="623"/>
      <c r="K341" s="623"/>
      <c r="L341" s="623"/>
      <c r="M341" s="624"/>
    </row>
    <row r="342" spans="1:13">
      <c r="A342" s="622"/>
      <c r="B342" s="623"/>
      <c r="C342" s="623"/>
      <c r="D342" s="623"/>
      <c r="E342" s="623"/>
      <c r="F342" s="623"/>
      <c r="G342" s="623"/>
      <c r="H342" s="623"/>
      <c r="I342" s="623"/>
      <c r="J342" s="623"/>
      <c r="K342" s="623"/>
      <c r="L342" s="623"/>
      <c r="M342" s="624"/>
    </row>
    <row r="343" spans="1:13">
      <c r="A343" s="207"/>
      <c r="B343" s="275"/>
      <c r="C343" s="275"/>
      <c r="D343" s="275"/>
      <c r="E343" s="275"/>
      <c r="F343" s="275"/>
      <c r="G343" s="275"/>
      <c r="H343" s="275"/>
      <c r="I343" s="275"/>
      <c r="J343" s="275"/>
      <c r="K343" s="275"/>
      <c r="L343" s="275"/>
      <c r="M343" s="276"/>
    </row>
    <row r="344" spans="1:13">
      <c r="A344" s="221"/>
      <c r="F344" s="270" t="s">
        <v>71</v>
      </c>
      <c r="M344" s="222"/>
    </row>
    <row r="345" spans="1:13">
      <c r="A345" s="221"/>
      <c r="F345" s="196" t="s">
        <v>72</v>
      </c>
      <c r="G345" s="243" t="s">
        <v>100</v>
      </c>
      <c r="H345" s="243"/>
      <c r="I345" s="243"/>
      <c r="M345" s="222"/>
    </row>
    <row r="346" spans="1:13" ht="13.8" thickBot="1">
      <c r="A346" s="221"/>
      <c r="F346" s="196" t="s">
        <v>101</v>
      </c>
      <c r="G346" s="280"/>
      <c r="H346" s="280"/>
      <c r="I346" s="280"/>
      <c r="M346" s="222"/>
    </row>
    <row r="347" spans="1:13" ht="42" customHeight="1">
      <c r="A347" s="806" t="s">
        <v>308</v>
      </c>
      <c r="B347" s="806"/>
      <c r="C347" s="806"/>
      <c r="D347" s="806"/>
      <c r="E347" s="219"/>
      <c r="F347" s="219"/>
      <c r="G347" s="219"/>
      <c r="H347" s="219"/>
      <c r="I347" s="219"/>
      <c r="J347" s="219"/>
      <c r="K347" s="219"/>
      <c r="L347" s="219"/>
      <c r="M347" s="220"/>
    </row>
    <row r="348" spans="1:13" ht="28.5" customHeight="1">
      <c r="A348" s="482" t="s">
        <v>0</v>
      </c>
      <c r="B348" s="483" t="s">
        <v>1</v>
      </c>
      <c r="C348" s="482" t="s">
        <v>2</v>
      </c>
      <c r="D348" s="483">
        <v>2</v>
      </c>
      <c r="M348" s="222"/>
    </row>
    <row r="349" spans="1:13" ht="15">
      <c r="A349" s="657" t="s">
        <v>28</v>
      </c>
      <c r="B349" s="657"/>
      <c r="C349" s="657"/>
      <c r="D349" s="657"/>
      <c r="E349" s="657"/>
      <c r="F349" s="657"/>
      <c r="G349" s="657"/>
      <c r="H349" s="657"/>
      <c r="I349" s="657"/>
      <c r="J349" s="657"/>
      <c r="K349" s="657"/>
      <c r="L349" s="657"/>
      <c r="M349" s="657"/>
    </row>
    <row r="350" spans="1:13" ht="13.8" thickBot="1"/>
    <row r="351" spans="1:13">
      <c r="A351" s="658"/>
      <c r="B351" s="660"/>
      <c r="C351" s="661"/>
      <c r="D351" s="661"/>
      <c r="E351" s="661"/>
      <c r="F351" s="661"/>
      <c r="G351" s="661"/>
      <c r="H351" s="661"/>
      <c r="I351" s="662"/>
      <c r="J351" s="663"/>
      <c r="K351" s="664"/>
      <c r="L351" s="664"/>
      <c r="M351" s="665"/>
    </row>
    <row r="352" spans="1:13">
      <c r="A352" s="659"/>
      <c r="B352" s="669" t="s">
        <v>89</v>
      </c>
      <c r="C352" s="670"/>
      <c r="D352" s="670"/>
      <c r="E352" s="670"/>
      <c r="F352" s="670"/>
      <c r="G352" s="670"/>
      <c r="H352" s="670"/>
      <c r="I352" s="671"/>
      <c r="J352" s="666"/>
      <c r="K352" s="667"/>
      <c r="L352" s="667"/>
      <c r="M352" s="668"/>
    </row>
    <row r="353" spans="1:13">
      <c r="A353" s="659"/>
      <c r="B353" s="672"/>
      <c r="C353" s="673"/>
      <c r="D353" s="673"/>
      <c r="E353" s="673"/>
      <c r="F353" s="673"/>
      <c r="G353" s="673"/>
      <c r="H353" s="673"/>
      <c r="I353" s="674"/>
      <c r="J353" s="675" t="s">
        <v>29</v>
      </c>
      <c r="K353" s="677"/>
      <c r="L353" s="678"/>
      <c r="M353" s="679"/>
    </row>
    <row r="354" spans="1:13">
      <c r="A354" s="659"/>
      <c r="B354" s="669" t="s">
        <v>30</v>
      </c>
      <c r="C354" s="670"/>
      <c r="D354" s="670"/>
      <c r="E354" s="670"/>
      <c r="F354" s="670"/>
      <c r="G354" s="670"/>
      <c r="H354" s="670"/>
      <c r="I354" s="671"/>
      <c r="J354" s="676"/>
      <c r="K354" s="680"/>
      <c r="L354" s="681"/>
      <c r="M354" s="682"/>
    </row>
    <row r="355" spans="1:13">
      <c r="A355" s="659"/>
      <c r="B355" s="683"/>
      <c r="C355" s="684"/>
      <c r="D355" s="684"/>
      <c r="E355" s="684"/>
      <c r="F355" s="684"/>
      <c r="G355" s="684"/>
      <c r="H355" s="684"/>
      <c r="I355" s="685"/>
      <c r="J355" s="675" t="s">
        <v>31</v>
      </c>
      <c r="K355" s="675">
        <v>1</v>
      </c>
      <c r="L355" s="675" t="s">
        <v>32</v>
      </c>
      <c r="M355" s="687">
        <v>1</v>
      </c>
    </row>
    <row r="356" spans="1:13">
      <c r="A356" s="659"/>
      <c r="B356" s="683"/>
      <c r="C356" s="684"/>
      <c r="D356" s="684"/>
      <c r="E356" s="684"/>
      <c r="F356" s="684"/>
      <c r="G356" s="684"/>
      <c r="H356" s="684"/>
      <c r="I356" s="685"/>
      <c r="J356" s="686"/>
      <c r="K356" s="686"/>
      <c r="L356" s="686"/>
      <c r="M356" s="688"/>
    </row>
    <row r="357" spans="1:13">
      <c r="A357" s="659"/>
      <c r="B357" s="669" t="s">
        <v>33</v>
      </c>
      <c r="C357" s="670"/>
      <c r="D357" s="670"/>
      <c r="E357" s="670"/>
      <c r="F357" s="670"/>
      <c r="G357" s="670"/>
      <c r="H357" s="670"/>
      <c r="I357" s="671"/>
      <c r="J357" s="686"/>
      <c r="K357" s="686"/>
      <c r="L357" s="686"/>
      <c r="M357" s="688"/>
    </row>
    <row r="358" spans="1:13" ht="13.8" thickBot="1">
      <c r="A358" s="198"/>
      <c r="B358" s="199"/>
      <c r="C358" s="199"/>
      <c r="D358" s="199"/>
      <c r="E358" s="199"/>
      <c r="F358" s="199"/>
      <c r="G358" s="199"/>
      <c r="H358" s="199"/>
      <c r="I358" s="199"/>
      <c r="J358" s="199"/>
      <c r="K358" s="200"/>
      <c r="L358" s="200"/>
      <c r="M358" s="201"/>
    </row>
    <row r="359" spans="1:13">
      <c r="A359" s="202"/>
      <c r="B359" s="203"/>
      <c r="C359" s="203"/>
      <c r="D359" s="203"/>
      <c r="E359" s="203"/>
      <c r="F359" s="203"/>
      <c r="G359" s="203"/>
      <c r="H359" s="203"/>
      <c r="I359" s="203"/>
      <c r="J359" s="204" t="s">
        <v>34</v>
      </c>
      <c r="K359" s="205" t="s">
        <v>35</v>
      </c>
      <c r="L359" s="205" t="s">
        <v>36</v>
      </c>
      <c r="M359" s="206" t="s">
        <v>37</v>
      </c>
    </row>
    <row r="360" spans="1:13">
      <c r="A360" s="207"/>
      <c r="B360" s="197"/>
      <c r="C360" s="197"/>
      <c r="D360" s="197"/>
      <c r="E360" s="197"/>
      <c r="F360" s="197"/>
      <c r="G360" s="197"/>
      <c r="H360" s="197"/>
      <c r="I360" s="197"/>
      <c r="J360" s="208"/>
      <c r="K360" s="209"/>
      <c r="L360" s="209">
        <v>8</v>
      </c>
      <c r="M360" s="210">
        <v>2026</v>
      </c>
    </row>
    <row r="361" spans="1:13">
      <c r="A361" s="703" t="s">
        <v>38</v>
      </c>
      <c r="B361" s="704"/>
      <c r="C361" s="704"/>
      <c r="D361" s="704"/>
      <c r="E361" s="197"/>
      <c r="F361" s="197"/>
      <c r="G361" s="197" t="s">
        <v>39</v>
      </c>
      <c r="I361" s="197"/>
      <c r="J361" s="208"/>
      <c r="M361" s="211"/>
    </row>
    <row r="362" spans="1:13" ht="13.8">
      <c r="A362" s="212"/>
      <c r="B362" s="213"/>
      <c r="C362" s="213"/>
      <c r="D362" s="213"/>
      <c r="E362" s="213"/>
      <c r="F362" s="213"/>
      <c r="G362" s="213"/>
      <c r="H362" s="213"/>
      <c r="I362" s="213"/>
      <c r="J362" s="213"/>
      <c r="K362" s="213"/>
      <c r="L362" s="213"/>
      <c r="M362" s="214"/>
    </row>
    <row r="363" spans="1:13" ht="13.8" thickBot="1">
      <c r="A363" s="215"/>
      <c r="B363" s="216"/>
      <c r="C363" s="216"/>
      <c r="D363" s="216"/>
      <c r="E363" s="216"/>
      <c r="F363" s="216"/>
      <c r="G363" s="216"/>
      <c r="H363" s="216"/>
      <c r="I363" s="216"/>
      <c r="J363" s="216"/>
      <c r="K363" s="216"/>
      <c r="L363" s="216"/>
      <c r="M363" s="217"/>
    </row>
    <row r="364" spans="1:13">
      <c r="A364" s="728" t="s">
        <v>40</v>
      </c>
      <c r="B364" s="729"/>
      <c r="C364" s="729"/>
      <c r="D364" s="729"/>
      <c r="E364" s="729"/>
      <c r="F364" s="729"/>
      <c r="G364" s="729"/>
      <c r="H364" s="729"/>
      <c r="I364" s="729"/>
      <c r="J364" s="729"/>
      <c r="K364" s="729"/>
      <c r="L364" s="729"/>
      <c r="M364" s="730"/>
    </row>
    <row r="365" spans="1:13" ht="13.8" thickBot="1">
      <c r="A365" s="221"/>
      <c r="M365" s="222"/>
    </row>
    <row r="366" spans="1:13">
      <c r="A366" s="223" t="s">
        <v>41</v>
      </c>
      <c r="B366" s="734" t="s">
        <v>42</v>
      </c>
      <c r="C366" s="735"/>
      <c r="D366" s="735"/>
      <c r="E366" s="735"/>
      <c r="F366" s="735"/>
      <c r="G366" s="735"/>
      <c r="H366" s="735"/>
      <c r="I366" s="735"/>
      <c r="J366" s="736"/>
      <c r="K366" s="726" t="s">
        <v>43</v>
      </c>
      <c r="L366" s="727"/>
      <c r="M366" s="223" t="s">
        <v>12</v>
      </c>
    </row>
    <row r="367" spans="1:13" ht="13.8" thickBot="1">
      <c r="A367" s="224" t="s">
        <v>135</v>
      </c>
      <c r="B367" s="711" t="s">
        <v>149</v>
      </c>
      <c r="C367" s="718"/>
      <c r="D367" s="718"/>
      <c r="E367" s="718"/>
      <c r="F367" s="718"/>
      <c r="G367" s="718"/>
      <c r="H367" s="718"/>
      <c r="I367" s="718"/>
      <c r="J367" s="712"/>
      <c r="K367" s="711" t="s">
        <v>85</v>
      </c>
      <c r="L367" s="712"/>
      <c r="M367" s="225"/>
    </row>
    <row r="368" spans="1:13">
      <c r="A368" s="640" t="s">
        <v>44</v>
      </c>
      <c r="B368" s="641"/>
      <c r="C368" s="641"/>
      <c r="D368" s="641"/>
      <c r="E368" s="641"/>
      <c r="F368" s="641"/>
      <c r="G368" s="641"/>
      <c r="H368" s="641"/>
      <c r="I368" s="641"/>
      <c r="J368" s="641"/>
      <c r="K368" s="641"/>
      <c r="L368" s="641"/>
      <c r="M368" s="642"/>
    </row>
    <row r="369" spans="1:17">
      <c r="A369" s="643"/>
      <c r="B369" s="644"/>
      <c r="C369" s="644"/>
      <c r="D369" s="644"/>
      <c r="E369" s="644"/>
      <c r="F369" s="644"/>
      <c r="G369" s="644"/>
      <c r="H369" s="644"/>
      <c r="I369" s="644"/>
      <c r="J369" s="644"/>
      <c r="K369" s="644"/>
      <c r="L369" s="644"/>
      <c r="M369" s="645"/>
    </row>
    <row r="370" spans="1:17" ht="13.8" thickBot="1">
      <c r="A370" s="646"/>
      <c r="B370" s="647"/>
      <c r="C370" s="647"/>
      <c r="D370" s="647"/>
      <c r="E370" s="647"/>
      <c r="F370" s="647"/>
      <c r="G370" s="647"/>
      <c r="H370" s="647"/>
      <c r="I370" s="647"/>
      <c r="J370" s="647"/>
      <c r="K370" s="647"/>
      <c r="L370" s="647"/>
      <c r="M370" s="648"/>
    </row>
    <row r="371" spans="1:17">
      <c r="A371" s="649" t="s">
        <v>42</v>
      </c>
      <c r="B371" s="713"/>
      <c r="C371" s="713"/>
      <c r="D371" s="713"/>
      <c r="E371" s="714"/>
      <c r="F371" s="697" t="s">
        <v>45</v>
      </c>
      <c r="G371" s="713"/>
      <c r="H371" s="715" t="s">
        <v>46</v>
      </c>
      <c r="I371" s="716"/>
      <c r="J371" s="227" t="s">
        <v>47</v>
      </c>
      <c r="K371" s="697" t="s">
        <v>48</v>
      </c>
      <c r="L371" s="698"/>
      <c r="M371" s="228" t="s">
        <v>49</v>
      </c>
    </row>
    <row r="372" spans="1:17">
      <c r="A372" s="653" t="s">
        <v>154</v>
      </c>
      <c r="B372" s="654"/>
      <c r="C372" s="654"/>
      <c r="D372" s="654"/>
      <c r="E372" s="699"/>
      <c r="F372" s="731"/>
      <c r="G372" s="699"/>
      <c r="H372" s="731" t="s">
        <v>125</v>
      </c>
      <c r="I372" s="699"/>
      <c r="J372" s="232">
        <v>10853</v>
      </c>
      <c r="K372" s="719">
        <v>1.7864</v>
      </c>
      <c r="L372" s="702"/>
      <c r="M372" s="233">
        <f>J372*K372</f>
        <v>19387.799200000001</v>
      </c>
    </row>
    <row r="373" spans="1:17">
      <c r="A373" s="653" t="s">
        <v>155</v>
      </c>
      <c r="B373" s="654"/>
      <c r="C373" s="654"/>
      <c r="D373" s="654"/>
      <c r="E373" s="699"/>
      <c r="F373" s="731"/>
      <c r="G373" s="699"/>
      <c r="H373" s="731" t="s">
        <v>125</v>
      </c>
      <c r="I373" s="699"/>
      <c r="J373" s="232">
        <v>16536</v>
      </c>
      <c r="K373" s="719">
        <v>0.48</v>
      </c>
      <c r="L373" s="702"/>
      <c r="M373" s="233">
        <f>J373*K373</f>
        <v>7937.28</v>
      </c>
    </row>
    <row r="374" spans="1:17" ht="13.8" thickBot="1">
      <c r="A374" s="606"/>
      <c r="B374" s="607"/>
      <c r="C374" s="607"/>
      <c r="D374" s="607"/>
      <c r="E374" s="631"/>
      <c r="F374" s="632"/>
      <c r="G374" s="631"/>
      <c r="H374" s="632"/>
      <c r="I374" s="631"/>
      <c r="J374" s="286"/>
      <c r="K374" s="633"/>
      <c r="L374" s="634"/>
      <c r="M374" s="233">
        <f>J374*K374</f>
        <v>0</v>
      </c>
    </row>
    <row r="375" spans="1:17" ht="13.8" thickBot="1">
      <c r="A375" s="603" t="s">
        <v>50</v>
      </c>
      <c r="B375" s="604"/>
      <c r="C375" s="604"/>
      <c r="D375" s="604"/>
      <c r="E375" s="604"/>
      <c r="F375" s="604"/>
      <c r="G375" s="604"/>
      <c r="H375" s="604"/>
      <c r="I375" s="604"/>
      <c r="J375" s="604"/>
      <c r="K375" s="604"/>
      <c r="L375" s="605"/>
      <c r="M375" s="239">
        <f>SUM(M372:M374)</f>
        <v>27325.0792</v>
      </c>
    </row>
    <row r="376" spans="1:17">
      <c r="A376" s="640" t="s">
        <v>51</v>
      </c>
      <c r="B376" s="641"/>
      <c r="C376" s="641"/>
      <c r="D376" s="641"/>
      <c r="E376" s="641"/>
      <c r="F376" s="641"/>
      <c r="G376" s="641"/>
      <c r="H376" s="641"/>
      <c r="I376" s="641"/>
      <c r="J376" s="641"/>
      <c r="K376" s="641"/>
      <c r="L376" s="641"/>
      <c r="M376" s="642"/>
    </row>
    <row r="377" spans="1:17">
      <c r="A377" s="643"/>
      <c r="B377" s="644"/>
      <c r="C377" s="644"/>
      <c r="D377" s="644"/>
      <c r="E377" s="644"/>
      <c r="F377" s="644"/>
      <c r="G377" s="644"/>
      <c r="H377" s="644"/>
      <c r="I377" s="644"/>
      <c r="J377" s="644"/>
      <c r="K377" s="644"/>
      <c r="L377" s="644"/>
      <c r="M377" s="645"/>
    </row>
    <row r="378" spans="1:17" ht="13.8" thickBot="1">
      <c r="A378" s="646"/>
      <c r="B378" s="647"/>
      <c r="C378" s="647"/>
      <c r="D378" s="647"/>
      <c r="E378" s="647"/>
      <c r="F378" s="647"/>
      <c r="G378" s="647"/>
      <c r="H378" s="647"/>
      <c r="I378" s="647"/>
      <c r="J378" s="647"/>
      <c r="K378" s="647"/>
      <c r="L378" s="647"/>
      <c r="M378" s="648"/>
    </row>
    <row r="379" spans="1:17">
      <c r="A379" s="649" t="s">
        <v>42</v>
      </c>
      <c r="B379" s="650"/>
      <c r="C379" s="650"/>
      <c r="D379" s="650"/>
      <c r="E379" s="650"/>
      <c r="F379" s="650"/>
      <c r="G379" s="650"/>
      <c r="H379" s="698"/>
      <c r="I379" s="226" t="s">
        <v>43</v>
      </c>
      <c r="J379" s="227" t="s">
        <v>12</v>
      </c>
      <c r="K379" s="697" t="s">
        <v>52</v>
      </c>
      <c r="L379" s="698"/>
      <c r="M379" s="228" t="s">
        <v>49</v>
      </c>
      <c r="O379" s="296"/>
      <c r="P379" s="486"/>
      <c r="Q379" s="298"/>
    </row>
    <row r="380" spans="1:17">
      <c r="A380" s="653" t="s">
        <v>141</v>
      </c>
      <c r="B380" s="654"/>
      <c r="C380" s="654"/>
      <c r="D380" s="654"/>
      <c r="E380" s="654"/>
      <c r="F380" s="654"/>
      <c r="G380" s="654"/>
      <c r="H380" s="699"/>
      <c r="I380" s="324" t="s">
        <v>150</v>
      </c>
      <c r="J380" s="485">
        <v>367.5</v>
      </c>
      <c r="K380" s="742">
        <v>614</v>
      </c>
      <c r="L380" s="743"/>
      <c r="M380" s="289">
        <f>J380*K380</f>
        <v>225645</v>
      </c>
      <c r="O380" s="296"/>
      <c r="P380" s="486"/>
      <c r="Q380" s="298"/>
    </row>
    <row r="381" spans="1:17">
      <c r="A381" s="653" t="s">
        <v>142</v>
      </c>
      <c r="B381" s="654"/>
      <c r="C381" s="654"/>
      <c r="D381" s="654"/>
      <c r="E381" s="654"/>
      <c r="F381" s="654"/>
      <c r="G381" s="654"/>
      <c r="H381" s="699"/>
      <c r="I381" s="324" t="s">
        <v>151</v>
      </c>
      <c r="J381" s="485">
        <v>199.5</v>
      </c>
      <c r="K381" s="742">
        <v>100</v>
      </c>
      <c r="L381" s="743"/>
      <c r="M381" s="289">
        <f>J381*K381</f>
        <v>19950</v>
      </c>
      <c r="O381" s="296"/>
      <c r="P381" s="486"/>
      <c r="Q381" s="298"/>
    </row>
    <row r="382" spans="1:17">
      <c r="A382" s="653" t="s">
        <v>143</v>
      </c>
      <c r="B382" s="654"/>
      <c r="C382" s="654"/>
      <c r="D382" s="654"/>
      <c r="E382" s="654"/>
      <c r="F382" s="654"/>
      <c r="G382" s="654"/>
      <c r="H382" s="699"/>
      <c r="I382" s="324" t="s">
        <v>152</v>
      </c>
      <c r="J382" s="485">
        <v>0.58799999999999997</v>
      </c>
      <c r="K382" s="742">
        <v>36811</v>
      </c>
      <c r="L382" s="743"/>
      <c r="M382" s="289">
        <f>J382*K382</f>
        <v>21644.867999999999</v>
      </c>
      <c r="O382" s="296"/>
      <c r="P382" s="486"/>
      <c r="Q382" s="298"/>
    </row>
    <row r="383" spans="1:17" ht="13.8" thickBot="1">
      <c r="A383" s="606" t="s">
        <v>153</v>
      </c>
      <c r="B383" s="607"/>
      <c r="C383" s="607"/>
      <c r="D383" s="607"/>
      <c r="E383" s="607"/>
      <c r="F383" s="607"/>
      <c r="G383" s="607"/>
      <c r="H383" s="631"/>
      <c r="I383" s="324" t="s">
        <v>152</v>
      </c>
      <c r="J383" s="485">
        <v>0.88200000000000001</v>
      </c>
      <c r="K383" s="801">
        <v>80066</v>
      </c>
      <c r="L383" s="802"/>
      <c r="M383" s="289">
        <f>J383*K383</f>
        <v>70618.212</v>
      </c>
    </row>
    <row r="384" spans="1:17" ht="13.8" thickBot="1">
      <c r="A384" s="603" t="s">
        <v>50</v>
      </c>
      <c r="B384" s="604"/>
      <c r="C384" s="604"/>
      <c r="D384" s="604"/>
      <c r="E384" s="604"/>
      <c r="F384" s="604"/>
      <c r="G384" s="604"/>
      <c r="H384" s="604"/>
      <c r="I384" s="604"/>
      <c r="J384" s="604"/>
      <c r="K384" s="604"/>
      <c r="L384" s="605"/>
      <c r="M384" s="245">
        <f>SUM(M380:M383)</f>
        <v>337858.08</v>
      </c>
    </row>
    <row r="385" spans="1:18">
      <c r="A385" s="640" t="s">
        <v>53</v>
      </c>
      <c r="B385" s="641"/>
      <c r="C385" s="641"/>
      <c r="D385" s="641"/>
      <c r="E385" s="641"/>
      <c r="F385" s="641"/>
      <c r="G385" s="641"/>
      <c r="H385" s="641"/>
      <c r="I385" s="641"/>
      <c r="J385" s="641"/>
      <c r="K385" s="641"/>
      <c r="L385" s="641"/>
      <c r="M385" s="642"/>
    </row>
    <row r="386" spans="1:18">
      <c r="A386" s="643"/>
      <c r="B386" s="644"/>
      <c r="C386" s="644"/>
      <c r="D386" s="644"/>
      <c r="E386" s="644"/>
      <c r="F386" s="644"/>
      <c r="G386" s="644"/>
      <c r="H386" s="644"/>
      <c r="I386" s="644"/>
      <c r="J386" s="644"/>
      <c r="K386" s="644"/>
      <c r="L386" s="644"/>
      <c r="M386" s="645"/>
    </row>
    <row r="387" spans="1:18" ht="13.8" thickBot="1">
      <c r="A387" s="646"/>
      <c r="B387" s="647"/>
      <c r="C387" s="647"/>
      <c r="D387" s="647"/>
      <c r="E387" s="647"/>
      <c r="F387" s="647"/>
      <c r="G387" s="647"/>
      <c r="H387" s="647"/>
      <c r="I387" s="647"/>
      <c r="J387" s="647"/>
      <c r="K387" s="647"/>
      <c r="L387" s="647"/>
      <c r="M387" s="648"/>
    </row>
    <row r="388" spans="1:18">
      <c r="A388" s="649" t="s">
        <v>54</v>
      </c>
      <c r="B388" s="650"/>
      <c r="C388" s="650"/>
      <c r="D388" s="650"/>
      <c r="E388" s="650"/>
      <c r="F388" s="650"/>
      <c r="G388" s="650"/>
      <c r="H388" s="227" t="s">
        <v>55</v>
      </c>
      <c r="I388" s="240" t="s">
        <v>56</v>
      </c>
      <c r="J388" s="246" t="s">
        <v>304</v>
      </c>
      <c r="K388" s="697" t="s">
        <v>57</v>
      </c>
      <c r="L388" s="698"/>
      <c r="M388" s="228" t="s">
        <v>49</v>
      </c>
    </row>
    <row r="389" spans="1:18">
      <c r="A389" s="653" t="s">
        <v>136</v>
      </c>
      <c r="B389" s="654"/>
      <c r="C389" s="654"/>
      <c r="D389" s="654"/>
      <c r="E389" s="654"/>
      <c r="F389" s="654"/>
      <c r="G389" s="654"/>
      <c r="H389" s="247"/>
      <c r="I389" s="487">
        <v>0.58799999999999997</v>
      </c>
      <c r="J389" s="488" t="s">
        <v>152</v>
      </c>
      <c r="K389" s="766">
        <f>+M143</f>
        <v>19834</v>
      </c>
      <c r="L389" s="767"/>
      <c r="M389" s="301">
        <f>I389*K389</f>
        <v>11662.392</v>
      </c>
      <c r="O389" s="489"/>
      <c r="P389" s="490"/>
      <c r="Q389" s="316"/>
      <c r="R389" s="307"/>
    </row>
    <row r="390" spans="1:18">
      <c r="A390" s="653" t="s">
        <v>147</v>
      </c>
      <c r="B390" s="654"/>
      <c r="C390" s="654"/>
      <c r="D390" s="654"/>
      <c r="E390" s="654"/>
      <c r="F390" s="654"/>
      <c r="G390" s="654"/>
      <c r="H390" s="488" t="s">
        <v>156</v>
      </c>
      <c r="I390" s="487">
        <v>0.36749999999999999</v>
      </c>
      <c r="J390" s="488"/>
      <c r="K390" s="766">
        <f>+M232</f>
        <v>27906</v>
      </c>
      <c r="L390" s="767"/>
      <c r="M390" s="301">
        <f>I390*K390</f>
        <v>10255.455</v>
      </c>
      <c r="O390" s="489"/>
      <c r="P390" s="490"/>
      <c r="Q390" s="316"/>
      <c r="R390" s="307"/>
    </row>
    <row r="391" spans="1:18">
      <c r="A391" s="653" t="s">
        <v>157</v>
      </c>
      <c r="B391" s="654"/>
      <c r="C391" s="654"/>
      <c r="D391" s="654"/>
      <c r="E391" s="654"/>
      <c r="F391" s="654"/>
      <c r="G391" s="654"/>
      <c r="H391" s="247"/>
      <c r="I391" s="491">
        <v>0.88200000000000001</v>
      </c>
      <c r="J391" s="488" t="s">
        <v>152</v>
      </c>
      <c r="K391" s="766">
        <f>+M57</f>
        <v>19834</v>
      </c>
      <c r="L391" s="767"/>
      <c r="M391" s="301">
        <f>I391*K391</f>
        <v>17493.588</v>
      </c>
      <c r="O391" s="489"/>
      <c r="P391" s="486"/>
      <c r="Q391" s="316"/>
      <c r="R391" s="307"/>
    </row>
    <row r="392" spans="1:18" ht="13.8" thickBot="1">
      <c r="A392" s="653"/>
      <c r="B392" s="654"/>
      <c r="C392" s="654"/>
      <c r="D392" s="654"/>
      <c r="E392" s="654"/>
      <c r="F392" s="654"/>
      <c r="G392" s="654"/>
      <c r="H392" s="247"/>
      <c r="I392" s="248"/>
      <c r="J392" s="247"/>
      <c r="K392" s="596"/>
      <c r="L392" s="597"/>
      <c r="M392" s="301">
        <f>I392*K392</f>
        <v>0</v>
      </c>
    </row>
    <row r="393" spans="1:18" ht="13.8" thickBot="1">
      <c r="A393" s="603" t="s">
        <v>50</v>
      </c>
      <c r="B393" s="604"/>
      <c r="C393" s="604"/>
      <c r="D393" s="604"/>
      <c r="E393" s="604"/>
      <c r="F393" s="604"/>
      <c r="G393" s="604"/>
      <c r="H393" s="604"/>
      <c r="I393" s="604"/>
      <c r="J393" s="604"/>
      <c r="K393" s="604"/>
      <c r="L393" s="605"/>
      <c r="M393" s="335">
        <f>SUM(M389:M392)</f>
        <v>39411.434999999998</v>
      </c>
    </row>
    <row r="394" spans="1:18">
      <c r="A394" s="640" t="s">
        <v>58</v>
      </c>
      <c r="B394" s="641"/>
      <c r="C394" s="641"/>
      <c r="D394" s="641"/>
      <c r="E394" s="641"/>
      <c r="F394" s="641"/>
      <c r="G394" s="641"/>
      <c r="H394" s="641"/>
      <c r="I394" s="641"/>
      <c r="J394" s="641"/>
      <c r="K394" s="641"/>
      <c r="L394" s="641"/>
      <c r="M394" s="642"/>
    </row>
    <row r="395" spans="1:18">
      <c r="A395" s="643"/>
      <c r="B395" s="644"/>
      <c r="C395" s="644"/>
      <c r="D395" s="644"/>
      <c r="E395" s="644"/>
      <c r="F395" s="644"/>
      <c r="G395" s="644"/>
      <c r="H395" s="644"/>
      <c r="I395" s="644"/>
      <c r="J395" s="644"/>
      <c r="K395" s="644"/>
      <c r="L395" s="644"/>
      <c r="M395" s="645"/>
    </row>
    <row r="396" spans="1:18" ht="13.8" thickBot="1">
      <c r="A396" s="646"/>
      <c r="B396" s="647"/>
      <c r="C396" s="647"/>
      <c r="D396" s="647"/>
      <c r="E396" s="647"/>
      <c r="F396" s="647"/>
      <c r="G396" s="647"/>
      <c r="H396" s="647"/>
      <c r="I396" s="647"/>
      <c r="J396" s="647"/>
      <c r="K396" s="647"/>
      <c r="L396" s="647"/>
      <c r="M396" s="648"/>
    </row>
    <row r="397" spans="1:18">
      <c r="A397" s="649" t="s">
        <v>59</v>
      </c>
      <c r="B397" s="650"/>
      <c r="C397" s="650"/>
      <c r="D397" s="650"/>
      <c r="E397" s="650"/>
      <c r="F397" s="650"/>
      <c r="G397" s="650"/>
      <c r="H397" s="227" t="s">
        <v>60</v>
      </c>
      <c r="I397" s="251" t="s">
        <v>61</v>
      </c>
      <c r="J397" s="252" t="s">
        <v>62</v>
      </c>
      <c r="K397" s="651" t="s">
        <v>48</v>
      </c>
      <c r="L397" s="652"/>
      <c r="M397" s="254" t="s">
        <v>49</v>
      </c>
    </row>
    <row r="398" spans="1:18" ht="27" customHeight="1">
      <c r="A398" s="600" t="s">
        <v>158</v>
      </c>
      <c r="B398" s="601"/>
      <c r="C398" s="601"/>
      <c r="D398" s="601"/>
      <c r="E398" s="601"/>
      <c r="F398" s="601"/>
      <c r="G398" s="602"/>
      <c r="H398" s="351" t="s">
        <v>125</v>
      </c>
      <c r="I398" s="256"/>
      <c r="J398" s="257">
        <v>108531</v>
      </c>
      <c r="K398" s="598">
        <v>1.7864</v>
      </c>
      <c r="L398" s="599"/>
      <c r="M398" s="258">
        <f>J398*K398</f>
        <v>193879.77840000001</v>
      </c>
    </row>
    <row r="399" spans="1:18">
      <c r="A399" s="234"/>
      <c r="B399" s="235"/>
      <c r="C399" s="235"/>
      <c r="D399" s="235"/>
      <c r="E399" s="235"/>
      <c r="F399" s="235"/>
      <c r="G399" s="235"/>
      <c r="H399" s="255"/>
      <c r="I399" s="256"/>
      <c r="J399" s="259"/>
      <c r="K399" s="596"/>
      <c r="L399" s="597"/>
      <c r="M399" s="258">
        <f>J399*K399</f>
        <v>0</v>
      </c>
    </row>
    <row r="400" spans="1:18" ht="13.8" thickBot="1">
      <c r="A400" s="606"/>
      <c r="B400" s="607"/>
      <c r="C400" s="607"/>
      <c r="D400" s="607"/>
      <c r="E400" s="607"/>
      <c r="F400" s="607"/>
      <c r="G400" s="607"/>
      <c r="H400" s="249"/>
      <c r="I400" s="250"/>
      <c r="J400" s="249"/>
      <c r="K400" s="655"/>
      <c r="L400" s="656"/>
      <c r="M400" s="258">
        <f>J400*K400</f>
        <v>0</v>
      </c>
    </row>
    <row r="401" spans="1:13" ht="13.8" thickBot="1">
      <c r="A401" s="603" t="s">
        <v>50</v>
      </c>
      <c r="B401" s="604"/>
      <c r="C401" s="604"/>
      <c r="D401" s="604"/>
      <c r="E401" s="604"/>
      <c r="F401" s="604"/>
      <c r="G401" s="604"/>
      <c r="H401" s="604"/>
      <c r="I401" s="604"/>
      <c r="J401" s="604"/>
      <c r="K401" s="604"/>
      <c r="L401" s="605"/>
      <c r="M401" s="245">
        <f>SUM(M398:M400)</f>
        <v>193879.77840000001</v>
      </c>
    </row>
    <row r="402" spans="1:13" ht="13.8" thickBot="1">
      <c r="A402" s="221"/>
      <c r="M402" s="222"/>
    </row>
    <row r="403" spans="1:13" ht="13.8" thickBot="1">
      <c r="A403" s="637" t="s">
        <v>63</v>
      </c>
      <c r="B403" s="638"/>
      <c r="C403" s="638"/>
      <c r="D403" s="638"/>
      <c r="E403" s="638"/>
      <c r="F403" s="638"/>
      <c r="G403" s="638"/>
      <c r="H403" s="638"/>
      <c r="I403" s="638"/>
      <c r="J403" s="638"/>
      <c r="K403" s="638"/>
      <c r="L403" s="639"/>
      <c r="M403" s="260">
        <f>ROUND(M375+M384+M393+M401,0)</f>
        <v>598474</v>
      </c>
    </row>
    <row r="404" spans="1:13">
      <c r="A404" s="640" t="s">
        <v>64</v>
      </c>
      <c r="B404" s="641"/>
      <c r="C404" s="641"/>
      <c r="D404" s="641"/>
      <c r="E404" s="641"/>
      <c r="F404" s="641"/>
      <c r="G404" s="641"/>
      <c r="H404" s="641"/>
      <c r="I404" s="641"/>
      <c r="J404" s="641"/>
      <c r="K404" s="641"/>
      <c r="L404" s="641"/>
      <c r="M404" s="642"/>
    </row>
    <row r="405" spans="1:13">
      <c r="A405" s="643"/>
      <c r="B405" s="644"/>
      <c r="C405" s="644"/>
      <c r="D405" s="644"/>
      <c r="E405" s="644"/>
      <c r="F405" s="644"/>
      <c r="G405" s="644"/>
      <c r="H405" s="644"/>
      <c r="I405" s="644"/>
      <c r="J405" s="644"/>
      <c r="K405" s="644"/>
      <c r="L405" s="644"/>
      <c r="M405" s="645"/>
    </row>
    <row r="406" spans="1:13" ht="13.8" thickBot="1">
      <c r="A406" s="646"/>
      <c r="B406" s="647"/>
      <c r="C406" s="647"/>
      <c r="D406" s="647"/>
      <c r="E406" s="647"/>
      <c r="F406" s="647"/>
      <c r="G406" s="647"/>
      <c r="H406" s="647"/>
      <c r="I406" s="647"/>
      <c r="J406" s="647"/>
      <c r="K406" s="647"/>
      <c r="L406" s="647"/>
      <c r="M406" s="648"/>
    </row>
    <row r="407" spans="1:13">
      <c r="A407" s="649" t="s">
        <v>65</v>
      </c>
      <c r="B407" s="650"/>
      <c r="C407" s="650"/>
      <c r="D407" s="650"/>
      <c r="E407" s="650"/>
      <c r="F407" s="650"/>
      <c r="G407" s="650"/>
      <c r="H407" s="240"/>
      <c r="I407" s="253"/>
      <c r="J407" s="252" t="s">
        <v>66</v>
      </c>
      <c r="K407" s="651" t="s">
        <v>67</v>
      </c>
      <c r="L407" s="652"/>
      <c r="M407" s="254"/>
    </row>
    <row r="408" spans="1:13">
      <c r="A408" s="653" t="s">
        <v>20</v>
      </c>
      <c r="B408" s="654"/>
      <c r="C408" s="654"/>
      <c r="D408" s="654"/>
      <c r="E408" s="654"/>
      <c r="F408" s="654"/>
      <c r="G408" s="654"/>
      <c r="H408" s="261"/>
      <c r="I408" s="262"/>
      <c r="J408" s="263"/>
      <c r="K408" s="594"/>
      <c r="L408" s="595"/>
      <c r="M408" s="484"/>
    </row>
    <row r="409" spans="1:13">
      <c r="A409" s="265" t="s">
        <v>68</v>
      </c>
      <c r="B409" s="243"/>
      <c r="C409" s="243"/>
      <c r="D409" s="243"/>
      <c r="E409" s="243"/>
      <c r="F409" s="243"/>
      <c r="G409" s="243"/>
      <c r="H409" s="261"/>
      <c r="I409" s="262"/>
      <c r="J409" s="263"/>
      <c r="K409" s="594"/>
      <c r="L409" s="595"/>
      <c r="M409" s="484"/>
    </row>
    <row r="410" spans="1:13" ht="13.8" thickBot="1">
      <c r="A410" s="215" t="s">
        <v>69</v>
      </c>
      <c r="B410" s="216"/>
      <c r="C410" s="216"/>
      <c r="D410" s="216"/>
      <c r="E410" s="216"/>
      <c r="F410" s="216"/>
      <c r="G410" s="216"/>
      <c r="H410" s="266"/>
      <c r="I410" s="267"/>
      <c r="J410" s="263"/>
      <c r="K410" s="635"/>
      <c r="L410" s="636"/>
      <c r="M410" s="484"/>
    </row>
    <row r="411" spans="1:13" ht="13.8" thickBot="1">
      <c r="A411" s="603" t="s">
        <v>50</v>
      </c>
      <c r="B411" s="604"/>
      <c r="C411" s="604"/>
      <c r="D411" s="604"/>
      <c r="E411" s="604"/>
      <c r="F411" s="604"/>
      <c r="G411" s="604"/>
      <c r="H411" s="604"/>
      <c r="I411" s="604"/>
      <c r="J411" s="604"/>
      <c r="K411" s="604"/>
      <c r="L411" s="605"/>
      <c r="M411" s="268">
        <f>SUM(M408:M410)</f>
        <v>0</v>
      </c>
    </row>
    <row r="412" spans="1:13" ht="13.8" thickBot="1">
      <c r="A412" s="221"/>
      <c r="M412" s="222"/>
    </row>
    <row r="413" spans="1:13" ht="13.8" thickBot="1">
      <c r="A413" s="637" t="s">
        <v>70</v>
      </c>
      <c r="B413" s="638"/>
      <c r="C413" s="638"/>
      <c r="D413" s="638"/>
      <c r="E413" s="638"/>
      <c r="F413" s="638"/>
      <c r="G413" s="638"/>
      <c r="H413" s="638"/>
      <c r="I413" s="638"/>
      <c r="J413" s="638"/>
      <c r="K413" s="638"/>
      <c r="L413" s="639"/>
      <c r="M413" s="269">
        <f>M403+M411</f>
        <v>598474</v>
      </c>
    </row>
    <row r="414" spans="1:13">
      <c r="A414" s="218"/>
      <c r="B414" s="219"/>
      <c r="C414" s="219"/>
      <c r="D414" s="219"/>
      <c r="E414" s="219"/>
      <c r="F414" s="219"/>
      <c r="G414" s="219"/>
      <c r="H414" s="219"/>
      <c r="I414" s="219"/>
      <c r="J414" s="219"/>
      <c r="K414" s="219"/>
      <c r="L414" s="219"/>
      <c r="M414" s="220"/>
    </row>
    <row r="415" spans="1:13">
      <c r="A415" s="221"/>
      <c r="M415" s="222"/>
    </row>
    <row r="416" spans="1:13">
      <c r="A416" s="221"/>
      <c r="M416" s="222"/>
    </row>
    <row r="417" spans="1:13">
      <c r="A417" s="221"/>
      <c r="F417" s="270" t="s">
        <v>71</v>
      </c>
      <c r="G417" s="270"/>
      <c r="H417" s="270"/>
      <c r="I417" s="270"/>
      <c r="M417" s="222"/>
    </row>
    <row r="418" spans="1:13" ht="13.8">
      <c r="A418" s="271"/>
      <c r="B418" s="272"/>
      <c r="C418" s="272"/>
      <c r="D418" s="272"/>
      <c r="E418" s="272"/>
      <c r="F418" s="196" t="s">
        <v>305</v>
      </c>
      <c r="G418" s="196" t="s">
        <v>102</v>
      </c>
      <c r="I418" s="273"/>
      <c r="J418" s="272"/>
      <c r="K418" s="272"/>
      <c r="L418" s="272"/>
      <c r="M418" s="274"/>
    </row>
    <row r="419" spans="1:13" ht="13.8">
      <c r="A419" s="271"/>
      <c r="B419" s="272"/>
      <c r="C419" s="272"/>
      <c r="D419" s="272"/>
      <c r="E419" s="272"/>
      <c r="F419" s="196" t="s">
        <v>99</v>
      </c>
      <c r="I419" s="273"/>
      <c r="J419" s="272"/>
      <c r="K419" s="272"/>
      <c r="L419" s="272"/>
      <c r="M419" s="274"/>
    </row>
    <row r="420" spans="1:13">
      <c r="A420" s="207"/>
      <c r="B420" s="275"/>
      <c r="C420" s="275"/>
      <c r="D420" s="275"/>
      <c r="E420" s="275"/>
      <c r="I420" s="275"/>
      <c r="J420" s="275"/>
      <c r="K420" s="275"/>
      <c r="L420" s="275"/>
      <c r="M420" s="276"/>
    </row>
    <row r="421" spans="1:13">
      <c r="A421" s="221"/>
      <c r="F421" s="196" t="s">
        <v>73</v>
      </c>
      <c r="M421" s="222"/>
    </row>
    <row r="422" spans="1:13">
      <c r="A422" s="277" t="s">
        <v>74</v>
      </c>
      <c r="B422" s="230"/>
      <c r="C422" s="230"/>
      <c r="D422" s="230"/>
      <c r="E422" s="230"/>
      <c r="F422" s="230"/>
      <c r="G422" s="230"/>
      <c r="H422" s="230"/>
      <c r="I422" s="230"/>
      <c r="J422" s="230"/>
      <c r="K422" s="230"/>
      <c r="L422" s="230"/>
      <c r="M422" s="278"/>
    </row>
    <row r="423" spans="1:13">
      <c r="A423" s="207"/>
      <c r="B423" s="275"/>
      <c r="C423" s="275"/>
      <c r="D423" s="275"/>
      <c r="E423" s="275"/>
      <c r="F423" s="275"/>
      <c r="G423" s="275"/>
      <c r="H423" s="275"/>
      <c r="I423" s="275"/>
      <c r="J423" s="275"/>
      <c r="K423" s="275"/>
      <c r="L423" s="275"/>
      <c r="M423" s="276"/>
    </row>
    <row r="424" spans="1:13">
      <c r="A424" s="279" t="s">
        <v>75</v>
      </c>
      <c r="B424" s="275"/>
      <c r="C424" s="275"/>
      <c r="D424" s="275"/>
      <c r="E424" s="275"/>
      <c r="F424" s="275"/>
      <c r="G424" s="275"/>
      <c r="H424" s="275"/>
      <c r="I424" s="275"/>
      <c r="J424" s="275"/>
      <c r="K424" s="275"/>
      <c r="L424" s="275"/>
      <c r="M424" s="276"/>
    </row>
    <row r="425" spans="1:13">
      <c r="A425" s="622" t="s">
        <v>76</v>
      </c>
      <c r="B425" s="623"/>
      <c r="C425" s="623"/>
      <c r="D425" s="623"/>
      <c r="E425" s="623"/>
      <c r="F425" s="623"/>
      <c r="G425" s="623"/>
      <c r="H425" s="623"/>
      <c r="I425" s="623"/>
      <c r="J425" s="623"/>
      <c r="K425" s="623"/>
      <c r="L425" s="623"/>
      <c r="M425" s="624"/>
    </row>
    <row r="426" spans="1:13">
      <c r="A426" s="622"/>
      <c r="B426" s="623"/>
      <c r="C426" s="623"/>
      <c r="D426" s="623"/>
      <c r="E426" s="623"/>
      <c r="F426" s="623"/>
      <c r="G426" s="623"/>
      <c r="H426" s="623"/>
      <c r="I426" s="623"/>
      <c r="J426" s="623"/>
      <c r="K426" s="623"/>
      <c r="L426" s="623"/>
      <c r="M426" s="624"/>
    </row>
    <row r="427" spans="1:13">
      <c r="A427" s="622" t="s">
        <v>77</v>
      </c>
      <c r="B427" s="623"/>
      <c r="C427" s="623"/>
      <c r="D427" s="623"/>
      <c r="E427" s="623"/>
      <c r="F427" s="623"/>
      <c r="G427" s="623"/>
      <c r="H427" s="623"/>
      <c r="I427" s="623"/>
      <c r="J427" s="623"/>
      <c r="K427" s="623"/>
      <c r="L427" s="623"/>
      <c r="M427" s="624"/>
    </row>
    <row r="428" spans="1:13">
      <c r="A428" s="622"/>
      <c r="B428" s="623"/>
      <c r="C428" s="623"/>
      <c r="D428" s="623"/>
      <c r="E428" s="623"/>
      <c r="F428" s="623"/>
      <c r="G428" s="623"/>
      <c r="H428" s="623"/>
      <c r="I428" s="623"/>
      <c r="J428" s="623"/>
      <c r="K428" s="623"/>
      <c r="L428" s="623"/>
      <c r="M428" s="624"/>
    </row>
    <row r="429" spans="1:13">
      <c r="A429" s="207"/>
      <c r="B429" s="275"/>
      <c r="C429" s="275"/>
      <c r="D429" s="275"/>
      <c r="E429" s="275"/>
      <c r="F429" s="275"/>
      <c r="G429" s="275"/>
      <c r="H429" s="275"/>
      <c r="I429" s="275"/>
      <c r="J429" s="275"/>
      <c r="K429" s="275"/>
      <c r="L429" s="275"/>
      <c r="M429" s="276"/>
    </row>
    <row r="430" spans="1:13">
      <c r="A430" s="221"/>
      <c r="F430" s="270" t="s">
        <v>71</v>
      </c>
      <c r="M430" s="222"/>
    </row>
    <row r="431" spans="1:13">
      <c r="A431" s="221"/>
      <c r="F431" s="196" t="s">
        <v>72</v>
      </c>
      <c r="G431" s="243" t="s">
        <v>100</v>
      </c>
      <c r="H431" s="243"/>
      <c r="I431" s="243"/>
      <c r="M431" s="222"/>
    </row>
    <row r="432" spans="1:13" ht="13.8" thickBot="1">
      <c r="A432" s="221"/>
      <c r="F432" s="196" t="s">
        <v>101</v>
      </c>
      <c r="G432" s="280"/>
      <c r="H432" s="280"/>
      <c r="I432" s="280"/>
      <c r="M432" s="222"/>
    </row>
    <row r="433" spans="1:13" ht="42" customHeight="1">
      <c r="A433" s="806" t="s">
        <v>308</v>
      </c>
      <c r="B433" s="806"/>
      <c r="C433" s="806"/>
      <c r="D433" s="806"/>
      <c r="E433" s="219"/>
      <c r="F433" s="219"/>
      <c r="G433" s="219"/>
      <c r="H433" s="219"/>
      <c r="I433" s="219"/>
      <c r="J433" s="219"/>
      <c r="K433" s="219"/>
      <c r="L433" s="219"/>
      <c r="M433" s="220"/>
    </row>
    <row r="434" spans="1:13" ht="28.5" customHeight="1">
      <c r="A434" s="482" t="s">
        <v>0</v>
      </c>
      <c r="B434" s="483" t="s">
        <v>1</v>
      </c>
      <c r="C434" s="482" t="s">
        <v>2</v>
      </c>
      <c r="D434" s="483">
        <v>2</v>
      </c>
      <c r="M434" s="222"/>
    </row>
    <row r="435" spans="1:13" ht="15">
      <c r="A435" s="657" t="s">
        <v>28</v>
      </c>
      <c r="B435" s="657"/>
      <c r="C435" s="657"/>
      <c r="D435" s="657"/>
      <c r="E435" s="657"/>
      <c r="F435" s="657"/>
      <c r="G435" s="657"/>
      <c r="H435" s="657"/>
      <c r="I435" s="657"/>
      <c r="J435" s="657"/>
      <c r="K435" s="657"/>
      <c r="L435" s="657"/>
      <c r="M435" s="657"/>
    </row>
    <row r="436" spans="1:13" ht="13.8" thickBot="1"/>
    <row r="437" spans="1:13">
      <c r="A437" s="658"/>
      <c r="B437" s="660"/>
      <c r="C437" s="661"/>
      <c r="D437" s="661"/>
      <c r="E437" s="661"/>
      <c r="F437" s="661"/>
      <c r="G437" s="661"/>
      <c r="H437" s="661"/>
      <c r="I437" s="662"/>
      <c r="J437" s="663"/>
      <c r="K437" s="664"/>
      <c r="L437" s="664"/>
      <c r="M437" s="665"/>
    </row>
    <row r="438" spans="1:13">
      <c r="A438" s="659"/>
      <c r="B438" s="669" t="s">
        <v>89</v>
      </c>
      <c r="C438" s="670"/>
      <c r="D438" s="670"/>
      <c r="E438" s="670"/>
      <c r="F438" s="670"/>
      <c r="G438" s="670"/>
      <c r="H438" s="670"/>
      <c r="I438" s="671"/>
      <c r="J438" s="666"/>
      <c r="K438" s="667"/>
      <c r="L438" s="667"/>
      <c r="M438" s="668"/>
    </row>
    <row r="439" spans="1:13">
      <c r="A439" s="659"/>
      <c r="B439" s="672"/>
      <c r="C439" s="673"/>
      <c r="D439" s="673"/>
      <c r="E439" s="673"/>
      <c r="F439" s="673"/>
      <c r="G439" s="673"/>
      <c r="H439" s="673"/>
      <c r="I439" s="674"/>
      <c r="J439" s="675" t="s">
        <v>29</v>
      </c>
      <c r="K439" s="677"/>
      <c r="L439" s="678"/>
      <c r="M439" s="679"/>
    </row>
    <row r="440" spans="1:13">
      <c r="A440" s="659"/>
      <c r="B440" s="669" t="s">
        <v>30</v>
      </c>
      <c r="C440" s="670"/>
      <c r="D440" s="670"/>
      <c r="E440" s="670"/>
      <c r="F440" s="670"/>
      <c r="G440" s="670"/>
      <c r="H440" s="670"/>
      <c r="I440" s="671"/>
      <c r="J440" s="676"/>
      <c r="K440" s="680"/>
      <c r="L440" s="681"/>
      <c r="M440" s="682"/>
    </row>
    <row r="441" spans="1:13">
      <c r="A441" s="659"/>
      <c r="B441" s="683"/>
      <c r="C441" s="684"/>
      <c r="D441" s="684"/>
      <c r="E441" s="684"/>
      <c r="F441" s="684"/>
      <c r="G441" s="684"/>
      <c r="H441" s="684"/>
      <c r="I441" s="685"/>
      <c r="J441" s="675" t="s">
        <v>31</v>
      </c>
      <c r="K441" s="675">
        <v>1</v>
      </c>
      <c r="L441" s="675" t="s">
        <v>32</v>
      </c>
      <c r="M441" s="687">
        <v>1</v>
      </c>
    </row>
    <row r="442" spans="1:13">
      <c r="A442" s="659"/>
      <c r="B442" s="683"/>
      <c r="C442" s="684"/>
      <c r="D442" s="684"/>
      <c r="E442" s="684"/>
      <c r="F442" s="684"/>
      <c r="G442" s="684"/>
      <c r="H442" s="684"/>
      <c r="I442" s="685"/>
      <c r="J442" s="686"/>
      <c r="K442" s="686"/>
      <c r="L442" s="686"/>
      <c r="M442" s="688"/>
    </row>
    <row r="443" spans="1:13">
      <c r="A443" s="659"/>
      <c r="B443" s="669" t="s">
        <v>33</v>
      </c>
      <c r="C443" s="670"/>
      <c r="D443" s="670"/>
      <c r="E443" s="670"/>
      <c r="F443" s="670"/>
      <c r="G443" s="670"/>
      <c r="H443" s="670"/>
      <c r="I443" s="671"/>
      <c r="J443" s="686"/>
      <c r="K443" s="686"/>
      <c r="L443" s="686"/>
      <c r="M443" s="688"/>
    </row>
    <row r="444" spans="1:13" ht="13.8" thickBot="1">
      <c r="A444" s="198"/>
      <c r="B444" s="199"/>
      <c r="C444" s="199"/>
      <c r="D444" s="199"/>
      <c r="E444" s="199"/>
      <c r="F444" s="199"/>
      <c r="G444" s="199"/>
      <c r="H444" s="199"/>
      <c r="I444" s="199"/>
      <c r="J444" s="199"/>
      <c r="K444" s="200"/>
      <c r="L444" s="200"/>
      <c r="M444" s="201"/>
    </row>
    <row r="445" spans="1:13">
      <c r="A445" s="202"/>
      <c r="B445" s="203"/>
      <c r="C445" s="203"/>
      <c r="D445" s="203"/>
      <c r="E445" s="203"/>
      <c r="F445" s="203"/>
      <c r="G445" s="203"/>
      <c r="H445" s="203"/>
      <c r="I445" s="203"/>
      <c r="J445" s="204" t="s">
        <v>34</v>
      </c>
      <c r="K445" s="205" t="s">
        <v>35</v>
      </c>
      <c r="L445" s="205" t="s">
        <v>36</v>
      </c>
      <c r="M445" s="206" t="s">
        <v>37</v>
      </c>
    </row>
    <row r="446" spans="1:13">
      <c r="A446" s="207"/>
      <c r="B446" s="197"/>
      <c r="C446" s="197"/>
      <c r="D446" s="197"/>
      <c r="E446" s="197"/>
      <c r="F446" s="197"/>
      <c r="G446" s="197"/>
      <c r="H446" s="197"/>
      <c r="I446" s="197"/>
      <c r="J446" s="208"/>
      <c r="K446" s="209"/>
      <c r="L446" s="209">
        <v>8</v>
      </c>
      <c r="M446" s="210">
        <v>2026</v>
      </c>
    </row>
    <row r="447" spans="1:13">
      <c r="A447" s="703" t="s">
        <v>38</v>
      </c>
      <c r="B447" s="704"/>
      <c r="C447" s="704"/>
      <c r="D447" s="704"/>
      <c r="E447" s="197"/>
      <c r="F447" s="197"/>
      <c r="G447" s="197" t="s">
        <v>39</v>
      </c>
      <c r="I447" s="197"/>
      <c r="J447" s="208"/>
      <c r="M447" s="211"/>
    </row>
    <row r="448" spans="1:13" ht="13.8">
      <c r="A448" s="212"/>
      <c r="B448" s="213"/>
      <c r="C448" s="213"/>
      <c r="D448" s="213"/>
      <c r="E448" s="213"/>
      <c r="F448" s="213"/>
      <c r="G448" s="213"/>
      <c r="H448" s="213"/>
      <c r="I448" s="213"/>
      <c r="J448" s="213"/>
      <c r="K448" s="213"/>
      <c r="L448" s="213"/>
      <c r="M448" s="214"/>
    </row>
    <row r="449" spans="1:19" ht="13.8" thickBot="1">
      <c r="A449" s="215"/>
      <c r="B449" s="216"/>
      <c r="C449" s="216"/>
      <c r="D449" s="216"/>
      <c r="E449" s="216"/>
      <c r="F449" s="216"/>
      <c r="G449" s="216"/>
      <c r="H449" s="216"/>
      <c r="I449" s="216"/>
      <c r="J449" s="216"/>
      <c r="K449" s="216"/>
      <c r="L449" s="216"/>
      <c r="M449" s="217"/>
    </row>
    <row r="450" spans="1:19">
      <c r="A450" s="728" t="s">
        <v>40</v>
      </c>
      <c r="B450" s="729"/>
      <c r="C450" s="729"/>
      <c r="D450" s="729"/>
      <c r="E450" s="729"/>
      <c r="F450" s="729"/>
      <c r="G450" s="729"/>
      <c r="H450" s="729"/>
      <c r="I450" s="729"/>
      <c r="J450" s="729"/>
      <c r="K450" s="729"/>
      <c r="L450" s="729"/>
      <c r="M450" s="730"/>
    </row>
    <row r="451" spans="1:19" ht="13.8" thickBot="1">
      <c r="A451" s="221"/>
      <c r="M451" s="222"/>
    </row>
    <row r="452" spans="1:19">
      <c r="A452" s="223" t="s">
        <v>41</v>
      </c>
      <c r="B452" s="734" t="s">
        <v>42</v>
      </c>
      <c r="C452" s="735"/>
      <c r="D452" s="735"/>
      <c r="E452" s="735"/>
      <c r="F452" s="735"/>
      <c r="G452" s="735"/>
      <c r="H452" s="735"/>
      <c r="I452" s="735"/>
      <c r="J452" s="736"/>
      <c r="K452" s="726" t="s">
        <v>43</v>
      </c>
      <c r="L452" s="727"/>
      <c r="M452" s="223" t="s">
        <v>12</v>
      </c>
    </row>
    <row r="453" spans="1:19" ht="13.8" thickBot="1">
      <c r="A453" s="224" t="s">
        <v>135</v>
      </c>
      <c r="B453" s="711" t="s">
        <v>159</v>
      </c>
      <c r="C453" s="718"/>
      <c r="D453" s="718"/>
      <c r="E453" s="718"/>
      <c r="F453" s="718"/>
      <c r="G453" s="718"/>
      <c r="H453" s="718"/>
      <c r="I453" s="718"/>
      <c r="J453" s="712"/>
      <c r="K453" s="711" t="s">
        <v>85</v>
      </c>
      <c r="L453" s="712"/>
      <c r="M453" s="225"/>
    </row>
    <row r="454" spans="1:19">
      <c r="A454" s="640" t="s">
        <v>44</v>
      </c>
      <c r="B454" s="641"/>
      <c r="C454" s="641"/>
      <c r="D454" s="641"/>
      <c r="E454" s="641"/>
      <c r="F454" s="641"/>
      <c r="G454" s="641"/>
      <c r="H454" s="641"/>
      <c r="I454" s="641"/>
      <c r="J454" s="641"/>
      <c r="K454" s="641"/>
      <c r="L454" s="641"/>
      <c r="M454" s="642"/>
    </row>
    <row r="455" spans="1:19">
      <c r="A455" s="643"/>
      <c r="B455" s="644"/>
      <c r="C455" s="644"/>
      <c r="D455" s="644"/>
      <c r="E455" s="644"/>
      <c r="F455" s="644"/>
      <c r="G455" s="644"/>
      <c r="H455" s="644"/>
      <c r="I455" s="644"/>
      <c r="J455" s="644"/>
      <c r="K455" s="644"/>
      <c r="L455" s="644"/>
      <c r="M455" s="645"/>
      <c r="N455" s="291"/>
      <c r="O455" s="291"/>
      <c r="P455" s="292"/>
      <c r="Q455" s="292"/>
      <c r="R455" s="293"/>
      <c r="S455" s="293"/>
    </row>
    <row r="456" spans="1:19" ht="13.8" thickBot="1">
      <c r="A456" s="646"/>
      <c r="B456" s="647"/>
      <c r="C456" s="647"/>
      <c r="D456" s="647"/>
      <c r="E456" s="647"/>
      <c r="F456" s="647"/>
      <c r="G456" s="647"/>
      <c r="H456" s="647"/>
      <c r="I456" s="647"/>
      <c r="J456" s="647"/>
      <c r="K456" s="647"/>
      <c r="L456" s="647"/>
      <c r="M456" s="648"/>
      <c r="N456" s="294"/>
      <c r="O456" s="295"/>
      <c r="P456" s="296"/>
      <c r="Q456" s="486"/>
      <c r="R456" s="298"/>
      <c r="S456" s="299"/>
    </row>
    <row r="457" spans="1:19">
      <c r="A457" s="649" t="s">
        <v>42</v>
      </c>
      <c r="B457" s="713"/>
      <c r="C457" s="713"/>
      <c r="D457" s="713"/>
      <c r="E457" s="714"/>
      <c r="F457" s="697" t="s">
        <v>45</v>
      </c>
      <c r="G457" s="713"/>
      <c r="H457" s="715" t="s">
        <v>46</v>
      </c>
      <c r="I457" s="716"/>
      <c r="J457" s="227" t="s">
        <v>47</v>
      </c>
      <c r="K457" s="697" t="s">
        <v>48</v>
      </c>
      <c r="L457" s="698"/>
      <c r="M457" s="228" t="s">
        <v>49</v>
      </c>
      <c r="N457" s="294"/>
      <c r="O457" s="295"/>
      <c r="P457" s="296"/>
      <c r="Q457" s="486"/>
      <c r="R457" s="298"/>
      <c r="S457" s="299"/>
    </row>
    <row r="458" spans="1:19" ht="38.25" customHeight="1">
      <c r="A458" s="653" t="s">
        <v>154</v>
      </c>
      <c r="B458" s="654"/>
      <c r="C458" s="654"/>
      <c r="D458" s="654"/>
      <c r="E458" s="699"/>
      <c r="F458" s="731"/>
      <c r="G458" s="699"/>
      <c r="H458" s="731" t="s">
        <v>125</v>
      </c>
      <c r="I458" s="699"/>
      <c r="J458" s="232">
        <v>10853</v>
      </c>
      <c r="K458" s="719">
        <v>1.7864</v>
      </c>
      <c r="L458" s="702"/>
      <c r="M458" s="233">
        <f>J458*K458</f>
        <v>19387.799200000001</v>
      </c>
      <c r="N458" s="294"/>
      <c r="O458" s="295"/>
      <c r="P458" s="296"/>
      <c r="Q458" s="486"/>
      <c r="R458" s="298"/>
      <c r="S458" s="299"/>
    </row>
    <row r="459" spans="1:19">
      <c r="A459" s="653" t="s">
        <v>155</v>
      </c>
      <c r="B459" s="654"/>
      <c r="C459" s="654"/>
      <c r="D459" s="654"/>
      <c r="E459" s="699"/>
      <c r="F459" s="731"/>
      <c r="G459" s="699"/>
      <c r="H459" s="731" t="s">
        <v>125</v>
      </c>
      <c r="I459" s="699"/>
      <c r="J459" s="232">
        <v>16536</v>
      </c>
      <c r="K459" s="719">
        <v>0.48</v>
      </c>
      <c r="L459" s="702"/>
      <c r="M459" s="233">
        <f>J459*K459</f>
        <v>7937.28</v>
      </c>
      <c r="N459" s="294"/>
      <c r="O459" s="295"/>
      <c r="P459" s="296"/>
      <c r="Q459" s="486"/>
      <c r="R459" s="298"/>
      <c r="S459" s="299"/>
    </row>
    <row r="460" spans="1:19" ht="13.8" thickBot="1">
      <c r="A460" s="606"/>
      <c r="B460" s="607"/>
      <c r="C460" s="607"/>
      <c r="D460" s="607"/>
      <c r="E460" s="631"/>
      <c r="F460" s="632"/>
      <c r="G460" s="631"/>
      <c r="H460" s="632"/>
      <c r="I460" s="631"/>
      <c r="J460" s="286"/>
      <c r="K460" s="633"/>
      <c r="L460" s="634"/>
      <c r="M460" s="233">
        <f>J460*K460</f>
        <v>0</v>
      </c>
      <c r="N460" s="291"/>
      <c r="O460" s="291"/>
      <c r="P460" s="291"/>
      <c r="Q460" s="303"/>
      <c r="R460" s="303"/>
      <c r="S460" s="304"/>
    </row>
    <row r="461" spans="1:19" ht="13.8" thickBot="1">
      <c r="A461" s="603" t="s">
        <v>50</v>
      </c>
      <c r="B461" s="604"/>
      <c r="C461" s="604"/>
      <c r="D461" s="604"/>
      <c r="E461" s="604"/>
      <c r="F461" s="604"/>
      <c r="G461" s="604"/>
      <c r="H461" s="604"/>
      <c r="I461" s="604"/>
      <c r="J461" s="604"/>
      <c r="K461" s="604"/>
      <c r="L461" s="605"/>
      <c r="M461" s="239">
        <f>SUM(M458:M460)</f>
        <v>27325.0792</v>
      </c>
      <c r="N461" s="302"/>
      <c r="O461" s="302"/>
      <c r="P461" s="302"/>
      <c r="Q461" s="302"/>
      <c r="R461" s="302"/>
      <c r="S461" s="302"/>
    </row>
    <row r="462" spans="1:19">
      <c r="A462" s="640" t="s">
        <v>51</v>
      </c>
      <c r="B462" s="641"/>
      <c r="C462" s="641"/>
      <c r="D462" s="641"/>
      <c r="E462" s="641"/>
      <c r="F462" s="641"/>
      <c r="G462" s="641"/>
      <c r="H462" s="641"/>
      <c r="I462" s="641"/>
      <c r="J462" s="641"/>
      <c r="K462" s="641"/>
      <c r="L462" s="641"/>
      <c r="M462" s="642"/>
      <c r="N462" s="291"/>
      <c r="O462" s="291"/>
      <c r="P462" s="292"/>
      <c r="Q462" s="292"/>
      <c r="R462" s="293"/>
      <c r="S462" s="293"/>
    </row>
    <row r="463" spans="1:19">
      <c r="A463" s="643"/>
      <c r="B463" s="644"/>
      <c r="C463" s="644"/>
      <c r="D463" s="644"/>
      <c r="E463" s="644"/>
      <c r="F463" s="644"/>
      <c r="G463" s="644"/>
      <c r="H463" s="644"/>
      <c r="I463" s="644"/>
      <c r="J463" s="644"/>
      <c r="K463" s="644"/>
      <c r="L463" s="644"/>
      <c r="M463" s="645"/>
      <c r="N463" s="294"/>
      <c r="O463" s="302"/>
      <c r="P463" s="294"/>
      <c r="Q463" s="300"/>
      <c r="R463" s="306"/>
      <c r="S463" s="307"/>
    </row>
    <row r="464" spans="1:19" ht="13.8" thickBot="1">
      <c r="A464" s="646"/>
      <c r="B464" s="647"/>
      <c r="C464" s="647"/>
      <c r="D464" s="647"/>
      <c r="E464" s="647"/>
      <c r="F464" s="647"/>
      <c r="G464" s="647"/>
      <c r="H464" s="647"/>
      <c r="I464" s="647"/>
      <c r="J464" s="647"/>
      <c r="K464" s="647"/>
      <c r="L464" s="647"/>
      <c r="M464" s="648"/>
      <c r="N464" s="294"/>
      <c r="O464" s="302"/>
      <c r="P464" s="294"/>
      <c r="Q464" s="300"/>
      <c r="R464" s="306"/>
      <c r="S464" s="307"/>
    </row>
    <row r="465" spans="1:19">
      <c r="A465" s="649" t="s">
        <v>42</v>
      </c>
      <c r="B465" s="650"/>
      <c r="C465" s="650"/>
      <c r="D465" s="650"/>
      <c r="E465" s="650"/>
      <c r="F465" s="650"/>
      <c r="G465" s="650"/>
      <c r="H465" s="698"/>
      <c r="I465" s="226" t="s">
        <v>43</v>
      </c>
      <c r="J465" s="227" t="s">
        <v>12</v>
      </c>
      <c r="K465" s="697" t="s">
        <v>52</v>
      </c>
      <c r="L465" s="698"/>
      <c r="M465" s="228" t="s">
        <v>49</v>
      </c>
      <c r="N465" s="302"/>
      <c r="O465" s="302"/>
      <c r="P465" s="302"/>
      <c r="Q465" s="303"/>
      <c r="R465" s="303"/>
      <c r="S465" s="304"/>
    </row>
    <row r="466" spans="1:19">
      <c r="A466" s="653" t="s">
        <v>141</v>
      </c>
      <c r="B466" s="654"/>
      <c r="C466" s="654"/>
      <c r="D466" s="654"/>
      <c r="E466" s="654"/>
      <c r="F466" s="654"/>
      <c r="G466" s="654"/>
      <c r="H466" s="699"/>
      <c r="I466" s="324" t="s">
        <v>150</v>
      </c>
      <c r="J466" s="491">
        <v>441</v>
      </c>
      <c r="K466" s="700">
        <v>614</v>
      </c>
      <c r="L466" s="701"/>
      <c r="M466" s="301">
        <f>J466*K466</f>
        <v>270774</v>
      </c>
      <c r="N466" s="308"/>
      <c r="O466" s="308"/>
      <c r="P466" s="308"/>
      <c r="Q466" s="309"/>
      <c r="R466" s="310"/>
      <c r="S466" s="311"/>
    </row>
    <row r="467" spans="1:19">
      <c r="A467" s="653" t="s">
        <v>142</v>
      </c>
      <c r="B467" s="654"/>
      <c r="C467" s="654"/>
      <c r="D467" s="654"/>
      <c r="E467" s="654"/>
      <c r="F467" s="654"/>
      <c r="G467" s="654"/>
      <c r="H467" s="699"/>
      <c r="I467" s="324" t="s">
        <v>151</v>
      </c>
      <c r="J467" s="491">
        <v>210</v>
      </c>
      <c r="K467" s="700">
        <v>100</v>
      </c>
      <c r="L467" s="701"/>
      <c r="M467" s="301">
        <f>J467*K467</f>
        <v>21000</v>
      </c>
      <c r="N467" s="291"/>
      <c r="O467" s="291"/>
      <c r="P467" s="292"/>
      <c r="Q467" s="292"/>
      <c r="R467" s="313"/>
      <c r="S467" s="293"/>
    </row>
    <row r="468" spans="1:19">
      <c r="A468" s="653" t="s">
        <v>143</v>
      </c>
      <c r="B468" s="654"/>
      <c r="C468" s="654"/>
      <c r="D468" s="654"/>
      <c r="E468" s="654"/>
      <c r="F468" s="654"/>
      <c r="G468" s="654"/>
      <c r="H468" s="699"/>
      <c r="I468" s="324" t="s">
        <v>152</v>
      </c>
      <c r="J468" s="491">
        <v>0.70350000000000001</v>
      </c>
      <c r="K468" s="700">
        <v>36811</v>
      </c>
      <c r="L468" s="701"/>
      <c r="M468" s="301">
        <f>J468*K468</f>
        <v>25896.538499999999</v>
      </c>
      <c r="N468" s="294"/>
      <c r="O468" s="492"/>
      <c r="P468" s="489"/>
      <c r="Q468" s="490"/>
      <c r="R468" s="316"/>
      <c r="S468" s="307"/>
    </row>
    <row r="469" spans="1:19" ht="13.8" thickBot="1">
      <c r="A469" s="606" t="s">
        <v>153</v>
      </c>
      <c r="B469" s="607"/>
      <c r="C469" s="607"/>
      <c r="D469" s="607"/>
      <c r="E469" s="607"/>
      <c r="F469" s="607"/>
      <c r="G469" s="607"/>
      <c r="H469" s="631"/>
      <c r="I469" s="324" t="s">
        <v>152</v>
      </c>
      <c r="J469" s="491">
        <v>0.70350000000000001</v>
      </c>
      <c r="K469" s="695">
        <v>80066</v>
      </c>
      <c r="L469" s="696"/>
      <c r="M469" s="301">
        <f>J469*K469</f>
        <v>56326.431000000004</v>
      </c>
      <c r="N469" s="294"/>
      <c r="O469" s="302"/>
      <c r="P469" s="489"/>
      <c r="Q469" s="490"/>
      <c r="R469" s="316"/>
      <c r="S469" s="307"/>
    </row>
    <row r="470" spans="1:19" ht="13.8" thickBot="1">
      <c r="A470" s="603" t="s">
        <v>50</v>
      </c>
      <c r="B470" s="604"/>
      <c r="C470" s="604"/>
      <c r="D470" s="604"/>
      <c r="E470" s="604"/>
      <c r="F470" s="604"/>
      <c r="G470" s="604"/>
      <c r="H470" s="604"/>
      <c r="I470" s="604"/>
      <c r="J470" s="604"/>
      <c r="K470" s="604"/>
      <c r="L470" s="605"/>
      <c r="M470" s="245">
        <f>SUM(M466:M469)</f>
        <v>373996.96950000001</v>
      </c>
      <c r="N470" s="294"/>
      <c r="O470" s="302"/>
      <c r="P470" s="489"/>
      <c r="Q470" s="486"/>
      <c r="R470" s="316"/>
      <c r="S470" s="307"/>
    </row>
    <row r="471" spans="1:19">
      <c r="A471" s="640" t="s">
        <v>53</v>
      </c>
      <c r="B471" s="641"/>
      <c r="C471" s="641"/>
      <c r="D471" s="641"/>
      <c r="E471" s="641"/>
      <c r="F471" s="641"/>
      <c r="G471" s="641"/>
      <c r="H471" s="641"/>
      <c r="I471" s="641"/>
      <c r="J471" s="641"/>
      <c r="K471" s="641"/>
      <c r="L471" s="641"/>
      <c r="M471" s="642"/>
      <c r="N471" s="302"/>
      <c r="O471" s="302"/>
      <c r="P471" s="302"/>
      <c r="Q471" s="291"/>
      <c r="R471" s="291"/>
      <c r="S471" s="333"/>
    </row>
    <row r="472" spans="1:19">
      <c r="A472" s="643"/>
      <c r="B472" s="644"/>
      <c r="C472" s="644"/>
      <c r="D472" s="644"/>
      <c r="E472" s="644"/>
      <c r="F472" s="644"/>
      <c r="G472" s="644"/>
      <c r="H472" s="644"/>
      <c r="I472" s="644"/>
      <c r="J472" s="644"/>
      <c r="K472" s="644"/>
      <c r="L472" s="644"/>
      <c r="M472" s="645"/>
      <c r="N472" s="308"/>
      <c r="O472" s="308"/>
      <c r="P472" s="308"/>
      <c r="Q472" s="309"/>
      <c r="R472" s="310"/>
      <c r="S472" s="311"/>
    </row>
    <row r="473" spans="1:19" ht="13.8" thickBot="1">
      <c r="A473" s="646"/>
      <c r="B473" s="647"/>
      <c r="C473" s="647"/>
      <c r="D473" s="647"/>
      <c r="E473" s="647"/>
      <c r="F473" s="647"/>
      <c r="G473" s="647"/>
      <c r="H473" s="647"/>
      <c r="I473" s="647"/>
      <c r="J473" s="647"/>
      <c r="K473" s="647"/>
      <c r="L473" s="647"/>
      <c r="M473" s="648"/>
      <c r="N473" s="291"/>
      <c r="O473" s="291"/>
      <c r="P473" s="292"/>
      <c r="Q473" s="292"/>
      <c r="R473" s="293"/>
      <c r="S473" s="293"/>
    </row>
    <row r="474" spans="1:19">
      <c r="A474" s="649" t="s">
        <v>54</v>
      </c>
      <c r="B474" s="650"/>
      <c r="C474" s="650"/>
      <c r="D474" s="650"/>
      <c r="E474" s="650"/>
      <c r="F474" s="650"/>
      <c r="G474" s="650"/>
      <c r="H474" s="227" t="s">
        <v>55</v>
      </c>
      <c r="I474" s="240" t="s">
        <v>56</v>
      </c>
      <c r="J474" s="246" t="s">
        <v>304</v>
      </c>
      <c r="K474" s="697" t="s">
        <v>57</v>
      </c>
      <c r="L474" s="698"/>
      <c r="M474" s="228" t="s">
        <v>49</v>
      </c>
      <c r="N474" s="294"/>
      <c r="O474" s="319"/>
      <c r="P474" s="294"/>
      <c r="Q474" s="490"/>
      <c r="R474" s="322"/>
      <c r="S474" s="307"/>
    </row>
    <row r="475" spans="1:19">
      <c r="A475" s="653" t="s">
        <v>136</v>
      </c>
      <c r="B475" s="654"/>
      <c r="C475" s="654"/>
      <c r="D475" s="654"/>
      <c r="E475" s="654"/>
      <c r="F475" s="654"/>
      <c r="G475" s="699"/>
      <c r="H475" s="247"/>
      <c r="I475" s="487">
        <v>0.70350000000000001</v>
      </c>
      <c r="J475" s="488" t="s">
        <v>152</v>
      </c>
      <c r="K475" s="596">
        <f>+M143</f>
        <v>19834</v>
      </c>
      <c r="L475" s="597"/>
      <c r="M475" s="233">
        <f>I475*K475</f>
        <v>13953.219000000001</v>
      </c>
      <c r="N475" s="302"/>
      <c r="O475" s="302"/>
      <c r="P475" s="302"/>
      <c r="Q475" s="291"/>
      <c r="R475" s="291"/>
      <c r="S475" s="304"/>
    </row>
    <row r="476" spans="1:19">
      <c r="A476" s="653" t="s">
        <v>147</v>
      </c>
      <c r="B476" s="654"/>
      <c r="C476" s="654"/>
      <c r="D476" s="654"/>
      <c r="E476" s="654"/>
      <c r="F476" s="654"/>
      <c r="G476" s="699"/>
      <c r="H476" s="488" t="s">
        <v>156</v>
      </c>
      <c r="I476" s="487">
        <v>0.441</v>
      </c>
      <c r="J476" s="488"/>
      <c r="K476" s="596">
        <f>+M232</f>
        <v>27906</v>
      </c>
      <c r="L476" s="597"/>
      <c r="M476" s="233">
        <f>I476*K476</f>
        <v>12306.546</v>
      </c>
    </row>
    <row r="477" spans="1:19">
      <c r="A477" s="653" t="s">
        <v>157</v>
      </c>
      <c r="B477" s="654"/>
      <c r="C477" s="654"/>
      <c r="D477" s="654"/>
      <c r="E477" s="654"/>
      <c r="F477" s="654"/>
      <c r="G477" s="699"/>
      <c r="H477" s="247"/>
      <c r="I477" s="491">
        <v>0.70350000000000001</v>
      </c>
      <c r="J477" s="488" t="s">
        <v>152</v>
      </c>
      <c r="K477" s="596">
        <f>+M57</f>
        <v>19834</v>
      </c>
      <c r="L477" s="597"/>
      <c r="M477" s="233">
        <f>I477*K477</f>
        <v>13953.219000000001</v>
      </c>
    </row>
    <row r="478" spans="1:19" ht="13.8" thickBot="1">
      <c r="A478" s="653"/>
      <c r="B478" s="654"/>
      <c r="C478" s="654"/>
      <c r="D478" s="654"/>
      <c r="E478" s="654"/>
      <c r="F478" s="654"/>
      <c r="G478" s="654"/>
      <c r="H478" s="247"/>
      <c r="I478" s="248"/>
      <c r="J478" s="247"/>
      <c r="K478" s="596"/>
      <c r="L478" s="597"/>
      <c r="M478" s="233">
        <f>I478*K478</f>
        <v>0</v>
      </c>
    </row>
    <row r="479" spans="1:19" ht="13.8" thickBot="1">
      <c r="A479" s="603" t="s">
        <v>50</v>
      </c>
      <c r="B479" s="604"/>
      <c r="C479" s="604"/>
      <c r="D479" s="604"/>
      <c r="E479" s="604"/>
      <c r="F479" s="604"/>
      <c r="G479" s="604"/>
      <c r="H479" s="604"/>
      <c r="I479" s="604"/>
      <c r="J479" s="604"/>
      <c r="K479" s="604"/>
      <c r="L479" s="605"/>
      <c r="M479" s="239">
        <f>SUM(M475:M478)</f>
        <v>40212.983999999997</v>
      </c>
    </row>
    <row r="480" spans="1:19">
      <c r="A480" s="640" t="s">
        <v>58</v>
      </c>
      <c r="B480" s="641"/>
      <c r="C480" s="641"/>
      <c r="D480" s="641"/>
      <c r="E480" s="641"/>
      <c r="F480" s="641"/>
      <c r="G480" s="641"/>
      <c r="H480" s="641"/>
      <c r="I480" s="641"/>
      <c r="J480" s="641"/>
      <c r="K480" s="641"/>
      <c r="L480" s="641"/>
      <c r="M480" s="642"/>
    </row>
    <row r="481" spans="1:13">
      <c r="A481" s="643"/>
      <c r="B481" s="644"/>
      <c r="C481" s="644"/>
      <c r="D481" s="644"/>
      <c r="E481" s="644"/>
      <c r="F481" s="644"/>
      <c r="G481" s="644"/>
      <c r="H481" s="644"/>
      <c r="I481" s="644"/>
      <c r="J481" s="644"/>
      <c r="K481" s="644"/>
      <c r="L481" s="644"/>
      <c r="M481" s="645"/>
    </row>
    <row r="482" spans="1:13" ht="13.8" thickBot="1">
      <c r="A482" s="646"/>
      <c r="B482" s="647"/>
      <c r="C482" s="647"/>
      <c r="D482" s="647"/>
      <c r="E482" s="647"/>
      <c r="F482" s="647"/>
      <c r="G482" s="647"/>
      <c r="H482" s="647"/>
      <c r="I482" s="647"/>
      <c r="J482" s="647"/>
      <c r="K482" s="647"/>
      <c r="L482" s="647"/>
      <c r="M482" s="648"/>
    </row>
    <row r="483" spans="1:13">
      <c r="A483" s="649" t="s">
        <v>59</v>
      </c>
      <c r="B483" s="650"/>
      <c r="C483" s="650"/>
      <c r="D483" s="650"/>
      <c r="E483" s="650"/>
      <c r="F483" s="650"/>
      <c r="G483" s="650"/>
      <c r="H483" s="227" t="s">
        <v>60</v>
      </c>
      <c r="I483" s="251" t="s">
        <v>61</v>
      </c>
      <c r="J483" s="252" t="s">
        <v>62</v>
      </c>
      <c r="K483" s="651" t="s">
        <v>48</v>
      </c>
      <c r="L483" s="652"/>
      <c r="M483" s="254" t="s">
        <v>49</v>
      </c>
    </row>
    <row r="484" spans="1:13" ht="26.4">
      <c r="A484" s="318" t="s">
        <v>158</v>
      </c>
      <c r="B484" s="235"/>
      <c r="C484" s="235"/>
      <c r="D484" s="235"/>
      <c r="E484" s="235"/>
      <c r="F484" s="235"/>
      <c r="G484" s="235"/>
      <c r="H484" s="255"/>
      <c r="I484" s="256"/>
      <c r="J484" s="257">
        <v>108531</v>
      </c>
      <c r="K484" s="598">
        <v>1.7864</v>
      </c>
      <c r="L484" s="599"/>
      <c r="M484" s="258">
        <f>J484*K484</f>
        <v>193879.77840000001</v>
      </c>
    </row>
    <row r="485" spans="1:13" ht="13.8" thickBot="1">
      <c r="A485" s="234"/>
      <c r="B485" s="235"/>
      <c r="C485" s="235"/>
      <c r="D485" s="235"/>
      <c r="E485" s="235"/>
      <c r="F485" s="235"/>
      <c r="G485" s="235"/>
      <c r="H485" s="255"/>
      <c r="I485" s="256"/>
      <c r="J485" s="259"/>
      <c r="K485" s="598"/>
      <c r="L485" s="599"/>
      <c r="M485" s="258">
        <f>J485*K485</f>
        <v>0</v>
      </c>
    </row>
    <row r="486" spans="1:13" ht="13.8" thickBot="1">
      <c r="A486" s="603" t="s">
        <v>50</v>
      </c>
      <c r="B486" s="604"/>
      <c r="C486" s="604"/>
      <c r="D486" s="604"/>
      <c r="E486" s="604"/>
      <c r="F486" s="604"/>
      <c r="G486" s="604"/>
      <c r="H486" s="604"/>
      <c r="I486" s="604"/>
      <c r="J486" s="604"/>
      <c r="K486" s="604"/>
      <c r="L486" s="605"/>
      <c r="M486" s="245">
        <f>SUM(M484:M485)</f>
        <v>193879.77840000001</v>
      </c>
    </row>
    <row r="487" spans="1:13" ht="13.8" thickBot="1">
      <c r="A487" s="221"/>
      <c r="M487" s="222"/>
    </row>
    <row r="488" spans="1:13" ht="13.8" thickBot="1">
      <c r="A488" s="637" t="s">
        <v>63</v>
      </c>
      <c r="B488" s="638"/>
      <c r="C488" s="638"/>
      <c r="D488" s="638"/>
      <c r="E488" s="638"/>
      <c r="F488" s="638"/>
      <c r="G488" s="638"/>
      <c r="H488" s="638"/>
      <c r="I488" s="638"/>
      <c r="J488" s="638"/>
      <c r="K488" s="638"/>
      <c r="L488" s="639"/>
      <c r="M488" s="260">
        <f>ROUND(M461+M470+M479+M486,0)</f>
        <v>635415</v>
      </c>
    </row>
    <row r="489" spans="1:13">
      <c r="A489" s="640" t="s">
        <v>64</v>
      </c>
      <c r="B489" s="641"/>
      <c r="C489" s="641"/>
      <c r="D489" s="641"/>
      <c r="E489" s="641"/>
      <c r="F489" s="641"/>
      <c r="G489" s="641"/>
      <c r="H489" s="641"/>
      <c r="I489" s="641"/>
      <c r="J489" s="641"/>
      <c r="K489" s="641"/>
      <c r="L489" s="641"/>
      <c r="M489" s="642"/>
    </row>
    <row r="490" spans="1:13">
      <c r="A490" s="643"/>
      <c r="B490" s="644"/>
      <c r="C490" s="644"/>
      <c r="D490" s="644"/>
      <c r="E490" s="644"/>
      <c r="F490" s="644"/>
      <c r="G490" s="644"/>
      <c r="H490" s="644"/>
      <c r="I490" s="644"/>
      <c r="J490" s="644"/>
      <c r="K490" s="644"/>
      <c r="L490" s="644"/>
      <c r="M490" s="645"/>
    </row>
    <row r="491" spans="1:13" ht="13.8" thickBot="1">
      <c r="A491" s="646"/>
      <c r="B491" s="647"/>
      <c r="C491" s="647"/>
      <c r="D491" s="647"/>
      <c r="E491" s="647"/>
      <c r="F491" s="647"/>
      <c r="G491" s="647"/>
      <c r="H491" s="647"/>
      <c r="I491" s="647"/>
      <c r="J491" s="647"/>
      <c r="K491" s="647"/>
      <c r="L491" s="647"/>
      <c r="M491" s="648"/>
    </row>
    <row r="492" spans="1:13">
      <c r="A492" s="649" t="s">
        <v>65</v>
      </c>
      <c r="B492" s="650"/>
      <c r="C492" s="650"/>
      <c r="D492" s="650"/>
      <c r="E492" s="650"/>
      <c r="F492" s="650"/>
      <c r="G492" s="650"/>
      <c r="H492" s="240"/>
      <c r="I492" s="253"/>
      <c r="J492" s="252" t="s">
        <v>66</v>
      </c>
      <c r="K492" s="651" t="s">
        <v>67</v>
      </c>
      <c r="L492" s="652"/>
      <c r="M492" s="254"/>
    </row>
    <row r="493" spans="1:13">
      <c r="A493" s="653" t="s">
        <v>20</v>
      </c>
      <c r="B493" s="654"/>
      <c r="C493" s="654"/>
      <c r="D493" s="654"/>
      <c r="E493" s="654"/>
      <c r="F493" s="654"/>
      <c r="G493" s="654"/>
      <c r="H493" s="261"/>
      <c r="I493" s="262"/>
      <c r="J493" s="263"/>
      <c r="K493" s="594"/>
      <c r="L493" s="595"/>
      <c r="M493" s="484"/>
    </row>
    <row r="494" spans="1:13">
      <c r="A494" s="265" t="s">
        <v>68</v>
      </c>
      <c r="B494" s="243"/>
      <c r="C494" s="243"/>
      <c r="D494" s="243"/>
      <c r="E494" s="243"/>
      <c r="F494" s="243"/>
      <c r="G494" s="243"/>
      <c r="H494" s="261"/>
      <c r="I494" s="262"/>
      <c r="J494" s="263"/>
      <c r="K494" s="594"/>
      <c r="L494" s="595"/>
      <c r="M494" s="484"/>
    </row>
    <row r="495" spans="1:13" ht="13.8" thickBot="1">
      <c r="A495" s="215" t="s">
        <v>69</v>
      </c>
      <c r="B495" s="216"/>
      <c r="C495" s="216"/>
      <c r="D495" s="216"/>
      <c r="E495" s="216"/>
      <c r="F495" s="216"/>
      <c r="G495" s="216"/>
      <c r="H495" s="266"/>
      <c r="I495" s="267"/>
      <c r="J495" s="263"/>
      <c r="K495" s="635"/>
      <c r="L495" s="636"/>
      <c r="M495" s="484"/>
    </row>
    <row r="496" spans="1:13" ht="13.8" thickBot="1">
      <c r="A496" s="603" t="s">
        <v>50</v>
      </c>
      <c r="B496" s="604"/>
      <c r="C496" s="604"/>
      <c r="D496" s="604"/>
      <c r="E496" s="604"/>
      <c r="F496" s="604"/>
      <c r="G496" s="604"/>
      <c r="H496" s="604"/>
      <c r="I496" s="604"/>
      <c r="J496" s="604"/>
      <c r="K496" s="604"/>
      <c r="L496" s="605"/>
      <c r="M496" s="268">
        <f>SUM(M493:M495)</f>
        <v>0</v>
      </c>
    </row>
    <row r="497" spans="1:13" ht="13.8" thickBot="1">
      <c r="A497" s="221"/>
      <c r="M497" s="222"/>
    </row>
    <row r="498" spans="1:13" ht="13.8" thickBot="1">
      <c r="A498" s="637" t="s">
        <v>70</v>
      </c>
      <c r="B498" s="638"/>
      <c r="C498" s="638"/>
      <c r="D498" s="638"/>
      <c r="E498" s="638"/>
      <c r="F498" s="638"/>
      <c r="G498" s="638"/>
      <c r="H498" s="638"/>
      <c r="I498" s="638"/>
      <c r="J498" s="638"/>
      <c r="K498" s="638"/>
      <c r="L498" s="639"/>
      <c r="M498" s="269">
        <f>M488+M496</f>
        <v>635415</v>
      </c>
    </row>
    <row r="499" spans="1:13">
      <c r="A499" s="218"/>
      <c r="B499" s="219"/>
      <c r="C499" s="219"/>
      <c r="D499" s="219"/>
      <c r="E499" s="219"/>
      <c r="F499" s="219"/>
      <c r="G499" s="219"/>
      <c r="H499" s="219"/>
      <c r="I499" s="219"/>
      <c r="J499" s="219"/>
      <c r="K499" s="219"/>
      <c r="L499" s="219"/>
      <c r="M499" s="220"/>
    </row>
    <row r="500" spans="1:13">
      <c r="A500" s="221"/>
      <c r="M500" s="222"/>
    </row>
    <row r="501" spans="1:13">
      <c r="A501" s="221"/>
      <c r="F501" s="270" t="s">
        <v>71</v>
      </c>
      <c r="G501" s="270"/>
      <c r="H501" s="270"/>
      <c r="I501" s="270"/>
      <c r="M501" s="222"/>
    </row>
    <row r="502" spans="1:13" ht="13.8">
      <c r="A502" s="271"/>
      <c r="B502" s="272"/>
      <c r="C502" s="272"/>
      <c r="D502" s="272"/>
      <c r="E502" s="272"/>
      <c r="F502" s="196" t="s">
        <v>305</v>
      </c>
      <c r="G502" s="196" t="s">
        <v>102</v>
      </c>
      <c r="I502" s="273"/>
      <c r="J502" s="272"/>
      <c r="K502" s="272"/>
      <c r="L502" s="272"/>
      <c r="M502" s="274"/>
    </row>
    <row r="503" spans="1:13" ht="13.8">
      <c r="A503" s="271"/>
      <c r="B503" s="272"/>
      <c r="C503" s="272"/>
      <c r="D503" s="272"/>
      <c r="E503" s="272"/>
      <c r="F503" s="196" t="s">
        <v>99</v>
      </c>
      <c r="I503" s="273"/>
      <c r="J503" s="272"/>
      <c r="K503" s="272"/>
      <c r="L503" s="272"/>
      <c r="M503" s="274"/>
    </row>
    <row r="504" spans="1:13">
      <c r="A504" s="207"/>
      <c r="B504" s="275"/>
      <c r="C504" s="275"/>
      <c r="D504" s="275"/>
      <c r="E504" s="275"/>
      <c r="I504" s="275"/>
      <c r="J504" s="275"/>
      <c r="K504" s="275"/>
      <c r="L504" s="275"/>
      <c r="M504" s="276"/>
    </row>
    <row r="505" spans="1:13">
      <c r="A505" s="221"/>
      <c r="F505" s="196" t="s">
        <v>73</v>
      </c>
      <c r="M505" s="222"/>
    </row>
    <row r="506" spans="1:13">
      <c r="A506" s="277" t="s">
        <v>74</v>
      </c>
      <c r="B506" s="230"/>
      <c r="C506" s="230"/>
      <c r="D506" s="230"/>
      <c r="E506" s="230"/>
      <c r="F506" s="230"/>
      <c r="G506" s="230"/>
      <c r="H506" s="230"/>
      <c r="I506" s="230"/>
      <c r="J506" s="230"/>
      <c r="K506" s="230"/>
      <c r="L506" s="230"/>
      <c r="M506" s="278"/>
    </row>
    <row r="507" spans="1:13">
      <c r="A507" s="207"/>
      <c r="B507" s="275"/>
      <c r="C507" s="275"/>
      <c r="D507" s="275"/>
      <c r="E507" s="275"/>
      <c r="F507" s="275"/>
      <c r="G507" s="275"/>
      <c r="H507" s="275"/>
      <c r="I507" s="275"/>
      <c r="J507" s="275"/>
      <c r="K507" s="275"/>
      <c r="L507" s="275"/>
      <c r="M507" s="276"/>
    </row>
    <row r="508" spans="1:13">
      <c r="A508" s="279" t="s">
        <v>75</v>
      </c>
      <c r="B508" s="275"/>
      <c r="C508" s="275"/>
      <c r="D508" s="275"/>
      <c r="E508" s="275"/>
      <c r="F508" s="275"/>
      <c r="G508" s="275"/>
      <c r="H508" s="275"/>
      <c r="I508" s="275"/>
      <c r="J508" s="275"/>
      <c r="K508" s="275"/>
      <c r="L508" s="275"/>
      <c r="M508" s="276"/>
    </row>
    <row r="509" spans="1:13">
      <c r="A509" s="622" t="s">
        <v>76</v>
      </c>
      <c r="B509" s="623"/>
      <c r="C509" s="623"/>
      <c r="D509" s="623"/>
      <c r="E509" s="623"/>
      <c r="F509" s="623"/>
      <c r="G509" s="623"/>
      <c r="H509" s="623"/>
      <c r="I509" s="623"/>
      <c r="J509" s="623"/>
      <c r="K509" s="623"/>
      <c r="L509" s="623"/>
      <c r="M509" s="624"/>
    </row>
    <row r="510" spans="1:13">
      <c r="A510" s="622"/>
      <c r="B510" s="623"/>
      <c r="C510" s="623"/>
      <c r="D510" s="623"/>
      <c r="E510" s="623"/>
      <c r="F510" s="623"/>
      <c r="G510" s="623"/>
      <c r="H510" s="623"/>
      <c r="I510" s="623"/>
      <c r="J510" s="623"/>
      <c r="K510" s="623"/>
      <c r="L510" s="623"/>
      <c r="M510" s="624"/>
    </row>
    <row r="511" spans="1:13">
      <c r="A511" s="622" t="s">
        <v>77</v>
      </c>
      <c r="B511" s="623"/>
      <c r="C511" s="623"/>
      <c r="D511" s="623"/>
      <c r="E511" s="623"/>
      <c r="F511" s="623"/>
      <c r="G511" s="623"/>
      <c r="H511" s="623"/>
      <c r="I511" s="623"/>
      <c r="J511" s="623"/>
      <c r="K511" s="623"/>
      <c r="L511" s="623"/>
      <c r="M511" s="624"/>
    </row>
    <row r="512" spans="1:13">
      <c r="A512" s="622"/>
      <c r="B512" s="623"/>
      <c r="C512" s="623"/>
      <c r="D512" s="623"/>
      <c r="E512" s="623"/>
      <c r="F512" s="623"/>
      <c r="G512" s="623"/>
      <c r="H512" s="623"/>
      <c r="I512" s="623"/>
      <c r="J512" s="623"/>
      <c r="K512" s="623"/>
      <c r="L512" s="623"/>
      <c r="M512" s="624"/>
    </row>
    <row r="513" spans="1:13">
      <c r="A513" s="207"/>
      <c r="B513" s="275"/>
      <c r="C513" s="275"/>
      <c r="D513" s="275"/>
      <c r="E513" s="275"/>
      <c r="F513" s="275"/>
      <c r="G513" s="275"/>
      <c r="H513" s="275"/>
      <c r="I513" s="275"/>
      <c r="J513" s="275"/>
      <c r="K513" s="275"/>
      <c r="L513" s="275"/>
      <c r="M513" s="276"/>
    </row>
    <row r="514" spans="1:13">
      <c r="A514" s="221"/>
      <c r="F514" s="270" t="s">
        <v>71</v>
      </c>
      <c r="M514" s="222"/>
    </row>
    <row r="515" spans="1:13">
      <c r="A515" s="221"/>
      <c r="F515" s="196" t="s">
        <v>72</v>
      </c>
      <c r="G515" s="243" t="s">
        <v>100</v>
      </c>
      <c r="H515" s="243"/>
      <c r="I515" s="243"/>
      <c r="M515" s="222"/>
    </row>
    <row r="516" spans="1:13" ht="13.8" thickBot="1">
      <c r="A516" s="221"/>
      <c r="F516" s="196" t="s">
        <v>101</v>
      </c>
      <c r="G516" s="280"/>
      <c r="H516" s="280"/>
      <c r="I516" s="280"/>
      <c r="M516" s="222"/>
    </row>
    <row r="517" spans="1:13" ht="42" customHeight="1">
      <c r="A517" s="806" t="s">
        <v>308</v>
      </c>
      <c r="B517" s="806"/>
      <c r="C517" s="806"/>
      <c r="D517" s="806"/>
      <c r="E517" s="219"/>
      <c r="F517" s="219"/>
      <c r="G517" s="219"/>
      <c r="H517" s="219"/>
      <c r="I517" s="219"/>
      <c r="J517" s="219"/>
      <c r="K517" s="219"/>
      <c r="L517" s="219"/>
      <c r="M517" s="220"/>
    </row>
    <row r="518" spans="1:13" ht="28.5" customHeight="1">
      <c r="A518" s="482" t="s">
        <v>0</v>
      </c>
      <c r="B518" s="483" t="s">
        <v>1</v>
      </c>
      <c r="C518" s="482" t="s">
        <v>2</v>
      </c>
      <c r="D518" s="483">
        <v>2</v>
      </c>
      <c r="M518" s="222"/>
    </row>
    <row r="519" spans="1:13" ht="15">
      <c r="A519" s="657" t="s">
        <v>28</v>
      </c>
      <c r="B519" s="657"/>
      <c r="C519" s="657"/>
      <c r="D519" s="657"/>
      <c r="E519" s="657"/>
      <c r="F519" s="657"/>
      <c r="G519" s="657"/>
      <c r="H519" s="657"/>
      <c r="I519" s="657"/>
      <c r="J519" s="657"/>
      <c r="K519" s="657"/>
      <c r="L519" s="657"/>
      <c r="M519" s="657"/>
    </row>
    <row r="520" spans="1:13" ht="13.8" thickBot="1"/>
    <row r="521" spans="1:13">
      <c r="A521" s="658"/>
      <c r="B521" s="660"/>
      <c r="C521" s="661"/>
      <c r="D521" s="661"/>
      <c r="E521" s="661"/>
      <c r="F521" s="661"/>
      <c r="G521" s="661"/>
      <c r="H521" s="661"/>
      <c r="I521" s="662"/>
      <c r="J521" s="663"/>
      <c r="K521" s="664"/>
      <c r="L521" s="664"/>
      <c r="M521" s="665"/>
    </row>
    <row r="522" spans="1:13">
      <c r="A522" s="659"/>
      <c r="B522" s="669" t="s">
        <v>89</v>
      </c>
      <c r="C522" s="670"/>
      <c r="D522" s="670"/>
      <c r="E522" s="670"/>
      <c r="F522" s="670"/>
      <c r="G522" s="670"/>
      <c r="H522" s="670"/>
      <c r="I522" s="671"/>
      <c r="J522" s="666"/>
      <c r="K522" s="667"/>
      <c r="L522" s="667"/>
      <c r="M522" s="668"/>
    </row>
    <row r="523" spans="1:13">
      <c r="A523" s="659"/>
      <c r="B523" s="672"/>
      <c r="C523" s="673"/>
      <c r="D523" s="673"/>
      <c r="E523" s="673"/>
      <c r="F523" s="673"/>
      <c r="G523" s="673"/>
      <c r="H523" s="673"/>
      <c r="I523" s="674"/>
      <c r="J523" s="675" t="s">
        <v>29</v>
      </c>
      <c r="K523" s="677"/>
      <c r="L523" s="678"/>
      <c r="M523" s="679"/>
    </row>
    <row r="524" spans="1:13">
      <c r="A524" s="659"/>
      <c r="B524" s="669" t="s">
        <v>30</v>
      </c>
      <c r="C524" s="670"/>
      <c r="D524" s="670"/>
      <c r="E524" s="670"/>
      <c r="F524" s="670"/>
      <c r="G524" s="670"/>
      <c r="H524" s="670"/>
      <c r="I524" s="671"/>
      <c r="J524" s="676"/>
      <c r="K524" s="680"/>
      <c r="L524" s="681"/>
      <c r="M524" s="682"/>
    </row>
    <row r="525" spans="1:13">
      <c r="A525" s="659"/>
      <c r="B525" s="683"/>
      <c r="C525" s="684"/>
      <c r="D525" s="684"/>
      <c r="E525" s="684"/>
      <c r="F525" s="684"/>
      <c r="G525" s="684"/>
      <c r="H525" s="684"/>
      <c r="I525" s="685"/>
      <c r="J525" s="675" t="s">
        <v>31</v>
      </c>
      <c r="K525" s="675">
        <v>1</v>
      </c>
      <c r="L525" s="675" t="s">
        <v>32</v>
      </c>
      <c r="M525" s="687">
        <v>1</v>
      </c>
    </row>
    <row r="526" spans="1:13">
      <c r="A526" s="659"/>
      <c r="B526" s="683"/>
      <c r="C526" s="684"/>
      <c r="D526" s="684"/>
      <c r="E526" s="684"/>
      <c r="F526" s="684"/>
      <c r="G526" s="684"/>
      <c r="H526" s="684"/>
      <c r="I526" s="685"/>
      <c r="J526" s="686"/>
      <c r="K526" s="686"/>
      <c r="L526" s="686"/>
      <c r="M526" s="688"/>
    </row>
    <row r="527" spans="1:13">
      <c r="A527" s="659"/>
      <c r="B527" s="669" t="s">
        <v>33</v>
      </c>
      <c r="C527" s="670"/>
      <c r="D527" s="670"/>
      <c r="E527" s="670"/>
      <c r="F527" s="670"/>
      <c r="G527" s="670"/>
      <c r="H527" s="670"/>
      <c r="I527" s="671"/>
      <c r="J527" s="686"/>
      <c r="K527" s="686"/>
      <c r="L527" s="686"/>
      <c r="M527" s="688"/>
    </row>
    <row r="528" spans="1:13" ht="13.8" thickBot="1">
      <c r="A528" s="198"/>
      <c r="B528" s="199"/>
      <c r="C528" s="199"/>
      <c r="D528" s="199"/>
      <c r="E528" s="199"/>
      <c r="F528" s="199"/>
      <c r="G528" s="199"/>
      <c r="H528" s="199"/>
      <c r="I528" s="199"/>
      <c r="J528" s="199"/>
      <c r="K528" s="200"/>
      <c r="L528" s="200"/>
      <c r="M528" s="201"/>
    </row>
    <row r="529" spans="1:13">
      <c r="A529" s="202"/>
      <c r="B529" s="203"/>
      <c r="C529" s="203"/>
      <c r="D529" s="203"/>
      <c r="E529" s="203"/>
      <c r="F529" s="203"/>
      <c r="G529" s="203"/>
      <c r="H529" s="203"/>
      <c r="I529" s="203"/>
      <c r="J529" s="204" t="s">
        <v>34</v>
      </c>
      <c r="K529" s="205" t="s">
        <v>35</v>
      </c>
      <c r="L529" s="205" t="s">
        <v>36</v>
      </c>
      <c r="M529" s="206" t="s">
        <v>37</v>
      </c>
    </row>
    <row r="530" spans="1:13">
      <c r="A530" s="207"/>
      <c r="B530" s="197"/>
      <c r="C530" s="197"/>
      <c r="D530" s="197"/>
      <c r="E530" s="197"/>
      <c r="F530" s="197"/>
      <c r="G530" s="197"/>
      <c r="H530" s="197"/>
      <c r="I530" s="197"/>
      <c r="J530" s="208"/>
      <c r="K530" s="209"/>
      <c r="L530" s="209">
        <v>8</v>
      </c>
      <c r="M530" s="210">
        <v>2026</v>
      </c>
    </row>
    <row r="531" spans="1:13">
      <c r="A531" s="703" t="s">
        <v>38</v>
      </c>
      <c r="B531" s="704"/>
      <c r="C531" s="704"/>
      <c r="D531" s="704"/>
      <c r="E531" s="197"/>
      <c r="F531" s="197"/>
      <c r="G531" s="197" t="s">
        <v>39</v>
      </c>
      <c r="I531" s="197"/>
      <c r="J531" s="208"/>
      <c r="M531" s="211"/>
    </row>
    <row r="532" spans="1:13" ht="13.8">
      <c r="A532" s="212"/>
      <c r="B532" s="213"/>
      <c r="C532" s="213"/>
      <c r="D532" s="213"/>
      <c r="E532" s="213"/>
      <c r="F532" s="213"/>
      <c r="G532" s="213"/>
      <c r="H532" s="213"/>
      <c r="I532" s="213"/>
      <c r="J532" s="213"/>
      <c r="K532" s="213"/>
      <c r="L532" s="213"/>
      <c r="M532" s="214"/>
    </row>
    <row r="533" spans="1:13" ht="13.8" thickBot="1">
      <c r="A533" s="215"/>
      <c r="B533" s="216"/>
      <c r="C533" s="216"/>
      <c r="D533" s="216"/>
      <c r="E533" s="216"/>
      <c r="F533" s="216"/>
      <c r="G533" s="216"/>
      <c r="H533" s="216"/>
      <c r="I533" s="216"/>
      <c r="J533" s="216"/>
      <c r="K533" s="216"/>
      <c r="L533" s="216"/>
      <c r="M533" s="217"/>
    </row>
    <row r="534" spans="1:13">
      <c r="A534" s="728" t="s">
        <v>40</v>
      </c>
      <c r="B534" s="729"/>
      <c r="C534" s="729"/>
      <c r="D534" s="729"/>
      <c r="E534" s="729"/>
      <c r="F534" s="729"/>
      <c r="G534" s="729"/>
      <c r="H534" s="729"/>
      <c r="I534" s="729"/>
      <c r="J534" s="729"/>
      <c r="K534" s="729"/>
      <c r="L534" s="729"/>
      <c r="M534" s="730"/>
    </row>
    <row r="535" spans="1:13" ht="13.8" thickBot="1">
      <c r="A535" s="221"/>
      <c r="M535" s="222"/>
    </row>
    <row r="536" spans="1:13">
      <c r="A536" s="223" t="s">
        <v>41</v>
      </c>
      <c r="B536" s="734" t="s">
        <v>42</v>
      </c>
      <c r="C536" s="735"/>
      <c r="D536" s="735"/>
      <c r="E536" s="735"/>
      <c r="F536" s="735"/>
      <c r="G536" s="735"/>
      <c r="H536" s="735"/>
      <c r="I536" s="735"/>
      <c r="J536" s="736"/>
      <c r="K536" s="726" t="s">
        <v>43</v>
      </c>
      <c r="L536" s="727"/>
      <c r="M536" s="223" t="s">
        <v>12</v>
      </c>
    </row>
    <row r="537" spans="1:13" ht="13.8" thickBot="1">
      <c r="A537" s="224" t="s">
        <v>135</v>
      </c>
      <c r="B537" s="711" t="s">
        <v>171</v>
      </c>
      <c r="C537" s="718"/>
      <c r="D537" s="718"/>
      <c r="E537" s="718"/>
      <c r="F537" s="718"/>
      <c r="G537" s="718"/>
      <c r="H537" s="718"/>
      <c r="I537" s="718"/>
      <c r="J537" s="712"/>
      <c r="K537" s="711" t="s">
        <v>85</v>
      </c>
      <c r="L537" s="712"/>
      <c r="M537" s="225"/>
    </row>
    <row r="538" spans="1:13">
      <c r="A538" s="640" t="s">
        <v>44</v>
      </c>
      <c r="B538" s="641"/>
      <c r="C538" s="641"/>
      <c r="D538" s="641"/>
      <c r="E538" s="641"/>
      <c r="F538" s="641"/>
      <c r="G538" s="641"/>
      <c r="H538" s="641"/>
      <c r="I538" s="641"/>
      <c r="J538" s="641"/>
      <c r="K538" s="641"/>
      <c r="L538" s="641"/>
      <c r="M538" s="642"/>
    </row>
    <row r="539" spans="1:13">
      <c r="A539" s="643"/>
      <c r="B539" s="644"/>
      <c r="C539" s="644"/>
      <c r="D539" s="644"/>
      <c r="E539" s="644"/>
      <c r="F539" s="644"/>
      <c r="G539" s="644"/>
      <c r="H539" s="644"/>
      <c r="I539" s="644"/>
      <c r="J539" s="644"/>
      <c r="K539" s="644"/>
      <c r="L539" s="644"/>
      <c r="M539" s="645"/>
    </row>
    <row r="540" spans="1:13" ht="13.8" thickBot="1">
      <c r="A540" s="646"/>
      <c r="B540" s="647"/>
      <c r="C540" s="647"/>
      <c r="D540" s="647"/>
      <c r="E540" s="647"/>
      <c r="F540" s="647"/>
      <c r="G540" s="647"/>
      <c r="H540" s="647"/>
      <c r="I540" s="647"/>
      <c r="J540" s="647"/>
      <c r="K540" s="647"/>
      <c r="L540" s="647"/>
      <c r="M540" s="648"/>
    </row>
    <row r="541" spans="1:13">
      <c r="A541" s="649" t="s">
        <v>42</v>
      </c>
      <c r="B541" s="713"/>
      <c r="C541" s="713"/>
      <c r="D541" s="713"/>
      <c r="E541" s="714"/>
      <c r="F541" s="697" t="s">
        <v>45</v>
      </c>
      <c r="G541" s="713"/>
      <c r="H541" s="715" t="s">
        <v>46</v>
      </c>
      <c r="I541" s="716"/>
      <c r="J541" s="227" t="s">
        <v>47</v>
      </c>
      <c r="K541" s="697" t="s">
        <v>48</v>
      </c>
      <c r="L541" s="698"/>
      <c r="M541" s="228" t="s">
        <v>49</v>
      </c>
    </row>
    <row r="542" spans="1:13">
      <c r="A542" s="746" t="s">
        <v>154</v>
      </c>
      <c r="B542" s="747"/>
      <c r="C542" s="747"/>
      <c r="D542" s="747"/>
      <c r="E542" s="748"/>
      <c r="F542" s="731"/>
      <c r="G542" s="699"/>
      <c r="H542" s="731" t="s">
        <v>125</v>
      </c>
      <c r="I542" s="699"/>
      <c r="J542" s="232">
        <v>10853</v>
      </c>
      <c r="K542" s="719">
        <v>1.7864</v>
      </c>
      <c r="L542" s="702"/>
      <c r="M542" s="233">
        <f>J542*K542</f>
        <v>19387.799200000001</v>
      </c>
    </row>
    <row r="543" spans="1:13">
      <c r="A543" s="746" t="s">
        <v>155</v>
      </c>
      <c r="B543" s="747"/>
      <c r="C543" s="747"/>
      <c r="D543" s="747"/>
      <c r="E543" s="748"/>
      <c r="F543" s="731"/>
      <c r="G543" s="699"/>
      <c r="H543" s="731" t="s">
        <v>125</v>
      </c>
      <c r="I543" s="699"/>
      <c r="J543" s="232">
        <v>16536</v>
      </c>
      <c r="K543" s="719">
        <v>0.48</v>
      </c>
      <c r="L543" s="702"/>
      <c r="M543" s="233">
        <f>J543*K543</f>
        <v>7937.28</v>
      </c>
    </row>
    <row r="544" spans="1:13" ht="13.8" thickBot="1">
      <c r="A544" s="606"/>
      <c r="B544" s="607"/>
      <c r="C544" s="607"/>
      <c r="D544" s="607"/>
      <c r="E544" s="631"/>
      <c r="F544" s="632"/>
      <c r="G544" s="631"/>
      <c r="H544" s="632"/>
      <c r="I544" s="631"/>
      <c r="J544" s="286"/>
      <c r="K544" s="633"/>
      <c r="L544" s="634"/>
      <c r="M544" s="233">
        <f>J544*K544</f>
        <v>0</v>
      </c>
    </row>
    <row r="545" spans="1:13" ht="13.8" thickBot="1">
      <c r="A545" s="603" t="s">
        <v>50</v>
      </c>
      <c r="B545" s="604"/>
      <c r="C545" s="604"/>
      <c r="D545" s="604"/>
      <c r="E545" s="604"/>
      <c r="F545" s="604"/>
      <c r="G545" s="604"/>
      <c r="H545" s="604"/>
      <c r="I545" s="604"/>
      <c r="J545" s="604"/>
      <c r="K545" s="604"/>
      <c r="L545" s="605"/>
      <c r="M545" s="239">
        <f>SUM(M542:M544)</f>
        <v>27325.0792</v>
      </c>
    </row>
    <row r="546" spans="1:13">
      <c r="A546" s="640" t="s">
        <v>51</v>
      </c>
      <c r="B546" s="641"/>
      <c r="C546" s="641"/>
      <c r="D546" s="641"/>
      <c r="E546" s="641"/>
      <c r="F546" s="641"/>
      <c r="G546" s="641"/>
      <c r="H546" s="641"/>
      <c r="I546" s="641"/>
      <c r="J546" s="641"/>
      <c r="K546" s="641"/>
      <c r="L546" s="641"/>
      <c r="M546" s="642"/>
    </row>
    <row r="547" spans="1:13">
      <c r="A547" s="643"/>
      <c r="B547" s="644"/>
      <c r="C547" s="644"/>
      <c r="D547" s="644"/>
      <c r="E547" s="644"/>
      <c r="F547" s="644"/>
      <c r="G547" s="644"/>
      <c r="H547" s="644"/>
      <c r="I547" s="644"/>
      <c r="J547" s="644"/>
      <c r="K547" s="644"/>
      <c r="L547" s="644"/>
      <c r="M547" s="645"/>
    </row>
    <row r="548" spans="1:13" ht="13.8" thickBot="1">
      <c r="A548" s="646"/>
      <c r="B548" s="647"/>
      <c r="C548" s="647"/>
      <c r="D548" s="647"/>
      <c r="E548" s="647"/>
      <c r="F548" s="647"/>
      <c r="G548" s="647"/>
      <c r="H548" s="647"/>
      <c r="I548" s="647"/>
      <c r="J548" s="647"/>
      <c r="K548" s="647"/>
      <c r="L548" s="647"/>
      <c r="M548" s="648"/>
    </row>
    <row r="549" spans="1:13">
      <c r="A549" s="649" t="s">
        <v>42</v>
      </c>
      <c r="B549" s="650"/>
      <c r="C549" s="650"/>
      <c r="D549" s="650"/>
      <c r="E549" s="650"/>
      <c r="F549" s="650"/>
      <c r="G549" s="650"/>
      <c r="H549" s="698"/>
      <c r="I549" s="226" t="s">
        <v>43</v>
      </c>
      <c r="J549" s="227" t="s">
        <v>12</v>
      </c>
      <c r="K549" s="697" t="s">
        <v>52</v>
      </c>
      <c r="L549" s="698"/>
      <c r="M549" s="228" t="s">
        <v>49</v>
      </c>
    </row>
    <row r="550" spans="1:13" ht="19.5" customHeight="1">
      <c r="A550" s="761" t="s">
        <v>141</v>
      </c>
      <c r="B550" s="762"/>
      <c r="C550" s="762"/>
      <c r="D550" s="762"/>
      <c r="E550" s="762"/>
      <c r="F550" s="762"/>
      <c r="G550" s="762"/>
      <c r="H550" s="763"/>
      <c r="I550" s="324" t="s">
        <v>150</v>
      </c>
      <c r="J550" s="493">
        <v>315</v>
      </c>
      <c r="K550" s="700">
        <v>614</v>
      </c>
      <c r="L550" s="701"/>
      <c r="M550" s="301">
        <f>J550*K550</f>
        <v>193410</v>
      </c>
    </row>
    <row r="551" spans="1:13" ht="15" customHeight="1">
      <c r="A551" s="761" t="s">
        <v>142</v>
      </c>
      <c r="B551" s="762"/>
      <c r="C551" s="762"/>
      <c r="D551" s="762"/>
      <c r="E551" s="762"/>
      <c r="F551" s="762"/>
      <c r="G551" s="762"/>
      <c r="H551" s="763"/>
      <c r="I551" s="324" t="s">
        <v>151</v>
      </c>
      <c r="J551" s="493">
        <v>178.5</v>
      </c>
      <c r="K551" s="700">
        <v>100</v>
      </c>
      <c r="L551" s="701"/>
      <c r="M551" s="301">
        <f>J551*K551</f>
        <v>17850</v>
      </c>
    </row>
    <row r="552" spans="1:13" ht="16.5" customHeight="1">
      <c r="A552" s="761" t="s">
        <v>143</v>
      </c>
      <c r="B552" s="762"/>
      <c r="C552" s="762"/>
      <c r="D552" s="762"/>
      <c r="E552" s="762"/>
      <c r="F552" s="762"/>
      <c r="G552" s="762"/>
      <c r="H552" s="763"/>
      <c r="I552" s="324" t="s">
        <v>152</v>
      </c>
      <c r="J552" s="491">
        <v>0.504</v>
      </c>
      <c r="K552" s="700">
        <v>36811</v>
      </c>
      <c r="L552" s="701"/>
      <c r="M552" s="301">
        <f>J552*K552</f>
        <v>18552.743999999999</v>
      </c>
    </row>
    <row r="553" spans="1:13" ht="15.75" customHeight="1" thickBot="1">
      <c r="A553" s="768" t="s">
        <v>153</v>
      </c>
      <c r="B553" s="769"/>
      <c r="C553" s="769"/>
      <c r="D553" s="769"/>
      <c r="E553" s="769"/>
      <c r="F553" s="769"/>
      <c r="G553" s="769"/>
      <c r="H553" s="770"/>
      <c r="I553" s="324" t="s">
        <v>152</v>
      </c>
      <c r="J553" s="491">
        <v>0.99750000000000005</v>
      </c>
      <c r="K553" s="695">
        <v>80066</v>
      </c>
      <c r="L553" s="696"/>
      <c r="M553" s="301">
        <f>J553*K553</f>
        <v>79865.835000000006</v>
      </c>
    </row>
    <row r="554" spans="1:13" ht="13.8" thickBot="1">
      <c r="A554" s="603" t="s">
        <v>50</v>
      </c>
      <c r="B554" s="604"/>
      <c r="C554" s="604"/>
      <c r="D554" s="604"/>
      <c r="E554" s="604"/>
      <c r="F554" s="604"/>
      <c r="G554" s="604"/>
      <c r="H554" s="604"/>
      <c r="I554" s="604"/>
      <c r="J554" s="604"/>
      <c r="K554" s="604"/>
      <c r="L554" s="605"/>
      <c r="M554" s="245">
        <f>SUM(M550:M553)</f>
        <v>309678.57900000003</v>
      </c>
    </row>
    <row r="555" spans="1:13">
      <c r="A555" s="640" t="s">
        <v>53</v>
      </c>
      <c r="B555" s="641"/>
      <c r="C555" s="641"/>
      <c r="D555" s="641"/>
      <c r="E555" s="641"/>
      <c r="F555" s="641"/>
      <c r="G555" s="641"/>
      <c r="H555" s="641"/>
      <c r="I555" s="641"/>
      <c r="J555" s="641"/>
      <c r="K555" s="641"/>
      <c r="L555" s="641"/>
      <c r="M555" s="642"/>
    </row>
    <row r="556" spans="1:13">
      <c r="A556" s="643"/>
      <c r="B556" s="644"/>
      <c r="C556" s="644"/>
      <c r="D556" s="644"/>
      <c r="E556" s="644"/>
      <c r="F556" s="644"/>
      <c r="G556" s="644"/>
      <c r="H556" s="644"/>
      <c r="I556" s="644"/>
      <c r="J556" s="644"/>
      <c r="K556" s="644"/>
      <c r="L556" s="644"/>
      <c r="M556" s="645"/>
    </row>
    <row r="557" spans="1:13" ht="13.8" thickBot="1">
      <c r="A557" s="646"/>
      <c r="B557" s="647"/>
      <c r="C557" s="647"/>
      <c r="D557" s="647"/>
      <c r="E557" s="647"/>
      <c r="F557" s="647"/>
      <c r="G557" s="647"/>
      <c r="H557" s="647"/>
      <c r="I557" s="647"/>
      <c r="J557" s="647"/>
      <c r="K557" s="647"/>
      <c r="L557" s="647"/>
      <c r="M557" s="648"/>
    </row>
    <row r="558" spans="1:13">
      <c r="A558" s="649" t="s">
        <v>54</v>
      </c>
      <c r="B558" s="650"/>
      <c r="C558" s="650"/>
      <c r="D558" s="650"/>
      <c r="E558" s="650"/>
      <c r="F558" s="650"/>
      <c r="G558" s="650"/>
      <c r="H558" s="227" t="s">
        <v>55</v>
      </c>
      <c r="I558" s="240" t="s">
        <v>56</v>
      </c>
      <c r="J558" s="246" t="s">
        <v>304</v>
      </c>
      <c r="K558" s="697" t="s">
        <v>57</v>
      </c>
      <c r="L558" s="698"/>
      <c r="M558" s="228" t="s">
        <v>49</v>
      </c>
    </row>
    <row r="559" spans="1:13" ht="20.25" customHeight="1">
      <c r="A559" s="803" t="s">
        <v>136</v>
      </c>
      <c r="B559" s="804"/>
      <c r="C559" s="804"/>
      <c r="D559" s="804"/>
      <c r="E559" s="804"/>
      <c r="F559" s="804"/>
      <c r="G559" s="805"/>
      <c r="H559" s="247"/>
      <c r="I559" s="487">
        <v>0.504</v>
      </c>
      <c r="J559" s="488" t="s">
        <v>152</v>
      </c>
      <c r="K559" s="596">
        <f>+M143</f>
        <v>19834</v>
      </c>
      <c r="L559" s="597"/>
      <c r="M559" s="233">
        <f>I559*K559</f>
        <v>9996.3359999999993</v>
      </c>
    </row>
    <row r="560" spans="1:13">
      <c r="A560" s="746" t="s">
        <v>147</v>
      </c>
      <c r="B560" s="747"/>
      <c r="C560" s="747"/>
      <c r="D560" s="747"/>
      <c r="E560" s="747"/>
      <c r="F560" s="747"/>
      <c r="G560" s="748"/>
      <c r="H560" s="488" t="s">
        <v>156</v>
      </c>
      <c r="I560" s="487">
        <v>0.315</v>
      </c>
      <c r="J560" s="488"/>
      <c r="K560" s="596">
        <f>+M232</f>
        <v>27906</v>
      </c>
      <c r="L560" s="597"/>
      <c r="M560" s="233">
        <f>I560*K560</f>
        <v>8790.39</v>
      </c>
    </row>
    <row r="561" spans="1:13">
      <c r="A561" s="746" t="s">
        <v>157</v>
      </c>
      <c r="B561" s="747"/>
      <c r="C561" s="747"/>
      <c r="D561" s="747"/>
      <c r="E561" s="747"/>
      <c r="F561" s="747"/>
      <c r="G561" s="748"/>
      <c r="H561" s="247"/>
      <c r="I561" s="491">
        <v>0.99750000000000005</v>
      </c>
      <c r="J561" s="488" t="s">
        <v>152</v>
      </c>
      <c r="K561" s="596">
        <f>+M57</f>
        <v>19834</v>
      </c>
      <c r="L561" s="597"/>
      <c r="M561" s="233">
        <f>I561*K561</f>
        <v>19784.415000000001</v>
      </c>
    </row>
    <row r="562" spans="1:13" ht="13.8" thickBot="1">
      <c r="A562" s="653"/>
      <c r="B562" s="654"/>
      <c r="C562" s="654"/>
      <c r="D562" s="654"/>
      <c r="E562" s="654"/>
      <c r="F562" s="654"/>
      <c r="G562" s="654"/>
      <c r="H562" s="247"/>
      <c r="I562" s="248"/>
      <c r="J562" s="247"/>
      <c r="K562" s="596"/>
      <c r="L562" s="597"/>
      <c r="M562" s="233">
        <f>I562*K562</f>
        <v>0</v>
      </c>
    </row>
    <row r="563" spans="1:13" ht="13.8" thickBot="1">
      <c r="A563" s="603" t="s">
        <v>50</v>
      </c>
      <c r="B563" s="604"/>
      <c r="C563" s="604"/>
      <c r="D563" s="604"/>
      <c r="E563" s="604"/>
      <c r="F563" s="604"/>
      <c r="G563" s="604"/>
      <c r="H563" s="604"/>
      <c r="I563" s="604"/>
      <c r="J563" s="604"/>
      <c r="K563" s="604"/>
      <c r="L563" s="605"/>
      <c r="M563" s="239">
        <f>SUM(M559:M562)</f>
        <v>38571.141000000003</v>
      </c>
    </row>
    <row r="564" spans="1:13">
      <c r="A564" s="640" t="s">
        <v>58</v>
      </c>
      <c r="B564" s="641"/>
      <c r="C564" s="641"/>
      <c r="D564" s="641"/>
      <c r="E564" s="641"/>
      <c r="F564" s="641"/>
      <c r="G564" s="641"/>
      <c r="H564" s="641"/>
      <c r="I564" s="641"/>
      <c r="J564" s="641"/>
      <c r="K564" s="641"/>
      <c r="L564" s="641"/>
      <c r="M564" s="642"/>
    </row>
    <row r="565" spans="1:13">
      <c r="A565" s="643"/>
      <c r="B565" s="644"/>
      <c r="C565" s="644"/>
      <c r="D565" s="644"/>
      <c r="E565" s="644"/>
      <c r="F565" s="644"/>
      <c r="G565" s="644"/>
      <c r="H565" s="644"/>
      <c r="I565" s="644"/>
      <c r="J565" s="644"/>
      <c r="K565" s="644"/>
      <c r="L565" s="644"/>
      <c r="M565" s="645"/>
    </row>
    <row r="566" spans="1:13" ht="13.8" thickBot="1">
      <c r="A566" s="646"/>
      <c r="B566" s="647"/>
      <c r="C566" s="647"/>
      <c r="D566" s="647"/>
      <c r="E566" s="647"/>
      <c r="F566" s="647"/>
      <c r="G566" s="647"/>
      <c r="H566" s="647"/>
      <c r="I566" s="647"/>
      <c r="J566" s="647"/>
      <c r="K566" s="647"/>
      <c r="L566" s="647"/>
      <c r="M566" s="648"/>
    </row>
    <row r="567" spans="1:13">
      <c r="A567" s="649" t="s">
        <v>59</v>
      </c>
      <c r="B567" s="650"/>
      <c r="C567" s="650"/>
      <c r="D567" s="650"/>
      <c r="E567" s="650"/>
      <c r="F567" s="650"/>
      <c r="G567" s="650"/>
      <c r="H567" s="227" t="s">
        <v>60</v>
      </c>
      <c r="I567" s="251" t="s">
        <v>61</v>
      </c>
      <c r="J567" s="252" t="s">
        <v>62</v>
      </c>
      <c r="K567" s="651" t="s">
        <v>48</v>
      </c>
      <c r="L567" s="652"/>
      <c r="M567" s="254" t="s">
        <v>49</v>
      </c>
    </row>
    <row r="568" spans="1:13" ht="25.5" customHeight="1">
      <c r="A568" s="600" t="s">
        <v>158</v>
      </c>
      <c r="B568" s="601"/>
      <c r="C568" s="601"/>
      <c r="D568" s="601"/>
      <c r="E568" s="601"/>
      <c r="F568" s="601"/>
      <c r="G568" s="602"/>
      <c r="H568" s="255" t="s">
        <v>125</v>
      </c>
      <c r="I568" s="256"/>
      <c r="J568" s="257">
        <v>108531</v>
      </c>
      <c r="K568" s="598">
        <v>1.7864</v>
      </c>
      <c r="L568" s="599"/>
      <c r="M568" s="258">
        <f>J568*K568</f>
        <v>193879.77840000001</v>
      </c>
    </row>
    <row r="569" spans="1:13" ht="13.8" thickBot="1">
      <c r="A569" s="619"/>
      <c r="B569" s="620"/>
      <c r="C569" s="620"/>
      <c r="D569" s="620"/>
      <c r="E569" s="620"/>
      <c r="F569" s="620"/>
      <c r="G569" s="702"/>
      <c r="H569" s="255"/>
      <c r="I569" s="256"/>
      <c r="J569" s="259"/>
      <c r="K569" s="598"/>
      <c r="L569" s="599"/>
      <c r="M569" s="258">
        <f>J569*K569</f>
        <v>0</v>
      </c>
    </row>
    <row r="570" spans="1:13" ht="13.8" thickBot="1">
      <c r="A570" s="603" t="s">
        <v>50</v>
      </c>
      <c r="B570" s="604"/>
      <c r="C570" s="604"/>
      <c r="D570" s="604"/>
      <c r="E570" s="604"/>
      <c r="F570" s="604"/>
      <c r="G570" s="604"/>
      <c r="H570" s="604"/>
      <c r="I570" s="604"/>
      <c r="J570" s="604"/>
      <c r="K570" s="604"/>
      <c r="L570" s="605"/>
      <c r="M570" s="245">
        <f>SUM(M568:M569)</f>
        <v>193879.77840000001</v>
      </c>
    </row>
    <row r="571" spans="1:13" ht="13.8" thickBot="1">
      <c r="A571" s="221"/>
      <c r="M571" s="222"/>
    </row>
    <row r="572" spans="1:13" ht="13.8" thickBot="1">
      <c r="A572" s="637" t="s">
        <v>63</v>
      </c>
      <c r="B572" s="638"/>
      <c r="C572" s="638"/>
      <c r="D572" s="638"/>
      <c r="E572" s="638"/>
      <c r="F572" s="638"/>
      <c r="G572" s="638"/>
      <c r="H572" s="638"/>
      <c r="I572" s="638"/>
      <c r="J572" s="638"/>
      <c r="K572" s="638"/>
      <c r="L572" s="639"/>
      <c r="M572" s="260">
        <f>ROUND(M545+M554+M563+M570,0)</f>
        <v>569455</v>
      </c>
    </row>
    <row r="573" spans="1:13">
      <c r="A573" s="640" t="s">
        <v>64</v>
      </c>
      <c r="B573" s="641"/>
      <c r="C573" s="641"/>
      <c r="D573" s="641"/>
      <c r="E573" s="641"/>
      <c r="F573" s="641"/>
      <c r="G573" s="641"/>
      <c r="H573" s="641"/>
      <c r="I573" s="641"/>
      <c r="J573" s="641"/>
      <c r="K573" s="641"/>
      <c r="L573" s="641"/>
      <c r="M573" s="642"/>
    </row>
    <row r="574" spans="1:13">
      <c r="A574" s="643"/>
      <c r="B574" s="644"/>
      <c r="C574" s="644"/>
      <c r="D574" s="644"/>
      <c r="E574" s="644"/>
      <c r="F574" s="644"/>
      <c r="G574" s="644"/>
      <c r="H574" s="644"/>
      <c r="I574" s="644"/>
      <c r="J574" s="644"/>
      <c r="K574" s="644"/>
      <c r="L574" s="644"/>
      <c r="M574" s="645"/>
    </row>
    <row r="575" spans="1:13" ht="13.8" thickBot="1">
      <c r="A575" s="646"/>
      <c r="B575" s="647"/>
      <c r="C575" s="647"/>
      <c r="D575" s="647"/>
      <c r="E575" s="647"/>
      <c r="F575" s="647"/>
      <c r="G575" s="647"/>
      <c r="H575" s="647"/>
      <c r="I575" s="647"/>
      <c r="J575" s="647"/>
      <c r="K575" s="647"/>
      <c r="L575" s="647"/>
      <c r="M575" s="648"/>
    </row>
    <row r="576" spans="1:13">
      <c r="A576" s="649" t="s">
        <v>65</v>
      </c>
      <c r="B576" s="650"/>
      <c r="C576" s="650"/>
      <c r="D576" s="650"/>
      <c r="E576" s="650"/>
      <c r="F576" s="650"/>
      <c r="G576" s="650"/>
      <c r="H576" s="240"/>
      <c r="I576" s="253"/>
      <c r="J576" s="252" t="s">
        <v>66</v>
      </c>
      <c r="K576" s="651" t="s">
        <v>67</v>
      </c>
      <c r="L576" s="652"/>
      <c r="M576" s="254"/>
    </row>
    <row r="577" spans="1:13">
      <c r="A577" s="653" t="s">
        <v>20</v>
      </c>
      <c r="B577" s="654"/>
      <c r="C577" s="654"/>
      <c r="D577" s="654"/>
      <c r="E577" s="654"/>
      <c r="F577" s="654"/>
      <c r="G577" s="654"/>
      <c r="H577" s="261"/>
      <c r="I577" s="262"/>
      <c r="J577" s="594"/>
      <c r="K577" s="595"/>
      <c r="L577" s="484"/>
    </row>
    <row r="578" spans="1:13">
      <c r="A578" s="265" t="s">
        <v>68</v>
      </c>
      <c r="B578" s="243"/>
      <c r="C578" s="243"/>
      <c r="D578" s="243"/>
      <c r="E578" s="243"/>
      <c r="F578" s="243"/>
      <c r="G578" s="243"/>
      <c r="H578" s="261"/>
      <c r="I578" s="262"/>
      <c r="J578" s="594"/>
      <c r="K578" s="595"/>
      <c r="L578" s="484"/>
    </row>
    <row r="579" spans="1:13" ht="13.8" thickBot="1">
      <c r="A579" s="215" t="s">
        <v>69</v>
      </c>
      <c r="B579" s="216"/>
      <c r="C579" s="216"/>
      <c r="D579" s="216"/>
      <c r="E579" s="216"/>
      <c r="F579" s="216"/>
      <c r="G579" s="216"/>
      <c r="H579" s="266"/>
      <c r="I579" s="267"/>
      <c r="J579" s="635"/>
      <c r="K579" s="636"/>
      <c r="L579" s="484"/>
    </row>
    <row r="580" spans="1:13" ht="13.8" thickBot="1">
      <c r="A580" s="603" t="s">
        <v>50</v>
      </c>
      <c r="B580" s="604"/>
      <c r="C580" s="604"/>
      <c r="D580" s="604"/>
      <c r="E580" s="604"/>
      <c r="F580" s="604"/>
      <c r="G580" s="604"/>
      <c r="H580" s="604"/>
      <c r="I580" s="604"/>
      <c r="J580" s="604"/>
      <c r="K580" s="604"/>
      <c r="L580" s="605"/>
      <c r="M580" s="268">
        <f>SUM(L577:L579)</f>
        <v>0</v>
      </c>
    </row>
    <row r="581" spans="1:13" ht="13.8" thickBot="1">
      <c r="A581" s="221"/>
      <c r="M581" s="222"/>
    </row>
    <row r="582" spans="1:13" ht="13.8" thickBot="1">
      <c r="A582" s="637" t="s">
        <v>70</v>
      </c>
      <c r="B582" s="638"/>
      <c r="C582" s="638"/>
      <c r="D582" s="638"/>
      <c r="E582" s="638"/>
      <c r="F582" s="638"/>
      <c r="G582" s="638"/>
      <c r="H582" s="638"/>
      <c r="I582" s="638"/>
      <c r="J582" s="638"/>
      <c r="K582" s="638"/>
      <c r="L582" s="639"/>
      <c r="M582" s="269">
        <f>M570+M580</f>
        <v>193879.77840000001</v>
      </c>
    </row>
    <row r="583" spans="1:13">
      <c r="A583" s="218"/>
      <c r="B583" s="219"/>
      <c r="C583" s="219"/>
      <c r="D583" s="219"/>
      <c r="E583" s="219"/>
      <c r="F583" s="219"/>
      <c r="G583" s="219"/>
      <c r="H583" s="219"/>
      <c r="I583" s="219"/>
      <c r="J583" s="219"/>
      <c r="K583" s="219"/>
      <c r="L583" s="219"/>
      <c r="M583" s="220"/>
    </row>
    <row r="584" spans="1:13">
      <c r="A584" s="221"/>
      <c r="M584" s="222"/>
    </row>
    <row r="585" spans="1:13" ht="4.5" customHeight="1">
      <c r="A585" s="221"/>
      <c r="M585" s="222"/>
    </row>
    <row r="586" spans="1:13">
      <c r="A586" s="221"/>
      <c r="F586" s="270" t="s">
        <v>71</v>
      </c>
      <c r="G586" s="270"/>
      <c r="H586" s="270"/>
      <c r="I586" s="270"/>
      <c r="M586" s="222"/>
    </row>
    <row r="587" spans="1:13" ht="13.8">
      <c r="A587" s="271"/>
      <c r="B587" s="272"/>
      <c r="C587" s="272"/>
      <c r="D587" s="272"/>
      <c r="E587" s="272"/>
      <c r="F587" s="196" t="s">
        <v>305</v>
      </c>
      <c r="G587" s="196" t="s">
        <v>102</v>
      </c>
      <c r="I587" s="273"/>
      <c r="J587" s="272"/>
      <c r="K587" s="272"/>
      <c r="L587" s="272"/>
      <c r="M587" s="274"/>
    </row>
    <row r="588" spans="1:13" ht="13.8">
      <c r="A588" s="271"/>
      <c r="B588" s="272"/>
      <c r="C588" s="272"/>
      <c r="D588" s="272"/>
      <c r="E588" s="272"/>
      <c r="F588" s="196" t="s">
        <v>99</v>
      </c>
      <c r="I588" s="273"/>
      <c r="J588" s="272"/>
      <c r="K588" s="272"/>
      <c r="L588" s="272"/>
      <c r="M588" s="274"/>
    </row>
    <row r="589" spans="1:13">
      <c r="A589" s="207"/>
      <c r="B589" s="275"/>
      <c r="C589" s="275"/>
      <c r="D589" s="275"/>
      <c r="E589" s="275"/>
      <c r="I589" s="275"/>
      <c r="J589" s="275"/>
      <c r="K589" s="275"/>
      <c r="L589" s="275"/>
      <c r="M589" s="276"/>
    </row>
    <row r="590" spans="1:13">
      <c r="A590" s="221"/>
      <c r="F590" s="196" t="s">
        <v>73</v>
      </c>
      <c r="M590" s="222"/>
    </row>
    <row r="591" spans="1:13">
      <c r="A591" s="277" t="s">
        <v>74</v>
      </c>
      <c r="B591" s="230"/>
      <c r="C591" s="230"/>
      <c r="D591" s="230"/>
      <c r="E591" s="230"/>
      <c r="F591" s="230"/>
      <c r="G591" s="230"/>
      <c r="H591" s="230"/>
      <c r="I591" s="230"/>
      <c r="J591" s="230"/>
      <c r="K591" s="230"/>
      <c r="L591" s="230"/>
      <c r="M591" s="278"/>
    </row>
    <row r="592" spans="1:13">
      <c r="A592" s="207"/>
      <c r="B592" s="275"/>
      <c r="C592" s="275"/>
      <c r="D592" s="275"/>
      <c r="E592" s="275"/>
      <c r="F592" s="275"/>
      <c r="G592" s="275"/>
      <c r="H592" s="275"/>
      <c r="I592" s="275"/>
      <c r="J592" s="275"/>
      <c r="K592" s="275"/>
      <c r="L592" s="275"/>
      <c r="M592" s="276"/>
    </row>
    <row r="593" spans="1:13">
      <c r="A593" s="279" t="s">
        <v>75</v>
      </c>
      <c r="B593" s="275"/>
      <c r="C593" s="275"/>
      <c r="D593" s="275"/>
      <c r="E593" s="275"/>
      <c r="F593" s="275"/>
      <c r="G593" s="275"/>
      <c r="H593" s="275"/>
      <c r="I593" s="275"/>
      <c r="J593" s="275"/>
      <c r="K593" s="275"/>
      <c r="L593" s="275"/>
      <c r="M593" s="276"/>
    </row>
    <row r="594" spans="1:13">
      <c r="A594" s="622" t="s">
        <v>76</v>
      </c>
      <c r="B594" s="623"/>
      <c r="C594" s="623"/>
      <c r="D594" s="623"/>
      <c r="E594" s="623"/>
      <c r="F594" s="623"/>
      <c r="G594" s="623"/>
      <c r="H594" s="623"/>
      <c r="I594" s="623"/>
      <c r="J594" s="623"/>
      <c r="K594" s="623"/>
      <c r="L594" s="623"/>
      <c r="M594" s="624"/>
    </row>
    <row r="595" spans="1:13">
      <c r="A595" s="622"/>
      <c r="B595" s="623"/>
      <c r="C595" s="623"/>
      <c r="D595" s="623"/>
      <c r="E595" s="623"/>
      <c r="F595" s="623"/>
      <c r="G595" s="623"/>
      <c r="H595" s="623"/>
      <c r="I595" s="623"/>
      <c r="J595" s="623"/>
      <c r="K595" s="623"/>
      <c r="L595" s="623"/>
      <c r="M595" s="624"/>
    </row>
    <row r="596" spans="1:13">
      <c r="A596" s="622" t="s">
        <v>77</v>
      </c>
      <c r="B596" s="623"/>
      <c r="C596" s="623"/>
      <c r="D596" s="623"/>
      <c r="E596" s="623"/>
      <c r="F596" s="623"/>
      <c r="G596" s="623"/>
      <c r="H596" s="623"/>
      <c r="I596" s="623"/>
      <c r="J596" s="623"/>
      <c r="K596" s="623"/>
      <c r="L596" s="623"/>
      <c r="M596" s="624"/>
    </row>
    <row r="597" spans="1:13">
      <c r="A597" s="622"/>
      <c r="B597" s="623"/>
      <c r="C597" s="623"/>
      <c r="D597" s="623"/>
      <c r="E597" s="623"/>
      <c r="F597" s="623"/>
      <c r="G597" s="623"/>
      <c r="H597" s="623"/>
      <c r="I597" s="623"/>
      <c r="J597" s="623"/>
      <c r="K597" s="623"/>
      <c r="L597" s="623"/>
      <c r="M597" s="624"/>
    </row>
    <row r="598" spans="1:13">
      <c r="A598" s="207"/>
      <c r="B598" s="275"/>
      <c r="C598" s="275"/>
      <c r="D598" s="275"/>
      <c r="E598" s="275"/>
      <c r="F598" s="275"/>
      <c r="G598" s="275"/>
      <c r="H598" s="275"/>
      <c r="I598" s="275"/>
      <c r="J598" s="275"/>
      <c r="K598" s="275"/>
      <c r="L598" s="275"/>
      <c r="M598" s="276"/>
    </row>
    <row r="599" spans="1:13">
      <c r="A599" s="221"/>
      <c r="F599" s="270" t="s">
        <v>71</v>
      </c>
      <c r="M599" s="222"/>
    </row>
    <row r="600" spans="1:13">
      <c r="A600" s="221"/>
      <c r="F600" s="196" t="s">
        <v>72</v>
      </c>
      <c r="G600" s="243" t="s">
        <v>100</v>
      </c>
      <c r="H600" s="243"/>
      <c r="I600" s="243"/>
      <c r="M600" s="222"/>
    </row>
    <row r="601" spans="1:13">
      <c r="A601" s="221"/>
      <c r="F601" s="196" t="s">
        <v>101</v>
      </c>
      <c r="G601" s="280"/>
      <c r="H601" s="280"/>
      <c r="I601" s="280"/>
      <c r="M601" s="222"/>
    </row>
  </sheetData>
  <mergeCells count="586">
    <mergeCell ref="A594:M595"/>
    <mergeCell ref="A596:M597"/>
    <mergeCell ref="A576:G576"/>
    <mergeCell ref="K576:L576"/>
    <mergeCell ref="A577:G577"/>
    <mergeCell ref="J577:K577"/>
    <mergeCell ref="J578:K578"/>
    <mergeCell ref="J579:K579"/>
    <mergeCell ref="A1:D1"/>
    <mergeCell ref="A87:D87"/>
    <mergeCell ref="A174:D174"/>
    <mergeCell ref="A261:D261"/>
    <mergeCell ref="A347:D347"/>
    <mergeCell ref="A433:D433"/>
    <mergeCell ref="A517:D517"/>
    <mergeCell ref="A580:L580"/>
    <mergeCell ref="A582:L582"/>
    <mergeCell ref="A570:L570"/>
    <mergeCell ref="A572:L572"/>
    <mergeCell ref="A573:M575"/>
    <mergeCell ref="A563:L563"/>
    <mergeCell ref="A564:M566"/>
    <mergeCell ref="A567:G567"/>
    <mergeCell ref="K567:L567"/>
    <mergeCell ref="K568:L568"/>
    <mergeCell ref="K569:L569"/>
    <mergeCell ref="A568:G568"/>
    <mergeCell ref="A569:G569"/>
    <mergeCell ref="A560:G560"/>
    <mergeCell ref="K560:L560"/>
    <mergeCell ref="A561:G561"/>
    <mergeCell ref="K561:L561"/>
    <mergeCell ref="A562:G562"/>
    <mergeCell ref="K562:L562"/>
    <mergeCell ref="A554:L554"/>
    <mergeCell ref="A555:M557"/>
    <mergeCell ref="A558:G558"/>
    <mergeCell ref="K558:L558"/>
    <mergeCell ref="A559:G559"/>
    <mergeCell ref="K559:L559"/>
    <mergeCell ref="A551:H551"/>
    <mergeCell ref="K551:L551"/>
    <mergeCell ref="A552:H552"/>
    <mergeCell ref="K552:L552"/>
    <mergeCell ref="A553:H553"/>
    <mergeCell ref="K553:L553"/>
    <mergeCell ref="A545:L545"/>
    <mergeCell ref="A546:M548"/>
    <mergeCell ref="A549:H549"/>
    <mergeCell ref="K549:L549"/>
    <mergeCell ref="A550:H550"/>
    <mergeCell ref="K550:L550"/>
    <mergeCell ref="A543:E543"/>
    <mergeCell ref="F543:G543"/>
    <mergeCell ref="H543:I543"/>
    <mergeCell ref="K543:L543"/>
    <mergeCell ref="A544:E544"/>
    <mergeCell ref="F544:G544"/>
    <mergeCell ref="H544:I544"/>
    <mergeCell ref="K544:L544"/>
    <mergeCell ref="A538:M540"/>
    <mergeCell ref="A541:E541"/>
    <mergeCell ref="F541:G541"/>
    <mergeCell ref="H541:I541"/>
    <mergeCell ref="K541:L541"/>
    <mergeCell ref="A542:E542"/>
    <mergeCell ref="F542:G542"/>
    <mergeCell ref="H542:I542"/>
    <mergeCell ref="K542:L542"/>
    <mergeCell ref="A534:M534"/>
    <mergeCell ref="B536:J536"/>
    <mergeCell ref="K536:L536"/>
    <mergeCell ref="B537:J537"/>
    <mergeCell ref="K537:L537"/>
    <mergeCell ref="B524:I524"/>
    <mergeCell ref="B525:I526"/>
    <mergeCell ref="J525:J527"/>
    <mergeCell ref="K525:K527"/>
    <mergeCell ref="L525:L527"/>
    <mergeCell ref="M525:M527"/>
    <mergeCell ref="B527:I527"/>
    <mergeCell ref="A519:M519"/>
    <mergeCell ref="A521:A527"/>
    <mergeCell ref="B521:I521"/>
    <mergeCell ref="J521:M522"/>
    <mergeCell ref="B522:I522"/>
    <mergeCell ref="B523:I523"/>
    <mergeCell ref="J523:J524"/>
    <mergeCell ref="K523:M524"/>
    <mergeCell ref="A531:D531"/>
    <mergeCell ref="A496:L496"/>
    <mergeCell ref="A498:L498"/>
    <mergeCell ref="A509:M510"/>
    <mergeCell ref="A511:M512"/>
    <mergeCell ref="A492:G492"/>
    <mergeCell ref="K492:L492"/>
    <mergeCell ref="A493:G493"/>
    <mergeCell ref="K493:L493"/>
    <mergeCell ref="K494:L494"/>
    <mergeCell ref="K495:L495"/>
    <mergeCell ref="A486:L486"/>
    <mergeCell ref="A488:L488"/>
    <mergeCell ref="A489:M491"/>
    <mergeCell ref="A479:L479"/>
    <mergeCell ref="A480:M482"/>
    <mergeCell ref="A483:G483"/>
    <mergeCell ref="K483:L483"/>
    <mergeCell ref="K484:L484"/>
    <mergeCell ref="K485:L485"/>
    <mergeCell ref="A476:G476"/>
    <mergeCell ref="K476:L476"/>
    <mergeCell ref="A477:G477"/>
    <mergeCell ref="K477:L477"/>
    <mergeCell ref="A478:G478"/>
    <mergeCell ref="K478:L478"/>
    <mergeCell ref="A470:L470"/>
    <mergeCell ref="A471:M473"/>
    <mergeCell ref="A474:G474"/>
    <mergeCell ref="K474:L474"/>
    <mergeCell ref="A475:G475"/>
    <mergeCell ref="K475:L475"/>
    <mergeCell ref="A467:H467"/>
    <mergeCell ref="K467:L467"/>
    <mergeCell ref="A468:H468"/>
    <mergeCell ref="K468:L468"/>
    <mergeCell ref="A469:H469"/>
    <mergeCell ref="K469:L469"/>
    <mergeCell ref="A461:L461"/>
    <mergeCell ref="A462:M464"/>
    <mergeCell ref="A465:H465"/>
    <mergeCell ref="K465:L465"/>
    <mergeCell ref="A466:H466"/>
    <mergeCell ref="K466:L466"/>
    <mergeCell ref="A459:E459"/>
    <mergeCell ref="F459:G459"/>
    <mergeCell ref="H459:I459"/>
    <mergeCell ref="K459:L459"/>
    <mergeCell ref="A460:E460"/>
    <mergeCell ref="F460:G460"/>
    <mergeCell ref="H460:I460"/>
    <mergeCell ref="K460:L460"/>
    <mergeCell ref="A454:M456"/>
    <mergeCell ref="A457:E457"/>
    <mergeCell ref="F457:G457"/>
    <mergeCell ref="H457:I457"/>
    <mergeCell ref="K457:L457"/>
    <mergeCell ref="A458:E458"/>
    <mergeCell ref="F458:G458"/>
    <mergeCell ref="H458:I458"/>
    <mergeCell ref="K458:L458"/>
    <mergeCell ref="A450:M450"/>
    <mergeCell ref="B452:J452"/>
    <mergeCell ref="K452:L452"/>
    <mergeCell ref="B453:J453"/>
    <mergeCell ref="K453:L453"/>
    <mergeCell ref="B440:I440"/>
    <mergeCell ref="B441:I442"/>
    <mergeCell ref="J441:J443"/>
    <mergeCell ref="K441:K443"/>
    <mergeCell ref="L441:L443"/>
    <mergeCell ref="M441:M443"/>
    <mergeCell ref="B443:I443"/>
    <mergeCell ref="A435:M435"/>
    <mergeCell ref="A437:A443"/>
    <mergeCell ref="B437:I437"/>
    <mergeCell ref="J437:M438"/>
    <mergeCell ref="B438:I438"/>
    <mergeCell ref="B439:I439"/>
    <mergeCell ref="J439:J440"/>
    <mergeCell ref="K439:M440"/>
    <mergeCell ref="A447:D447"/>
    <mergeCell ref="A411:L411"/>
    <mergeCell ref="A413:L413"/>
    <mergeCell ref="A425:M426"/>
    <mergeCell ref="A427:M428"/>
    <mergeCell ref="A407:G407"/>
    <mergeCell ref="K407:L407"/>
    <mergeCell ref="A408:G408"/>
    <mergeCell ref="K408:L408"/>
    <mergeCell ref="K409:L409"/>
    <mergeCell ref="K410:L410"/>
    <mergeCell ref="K399:L399"/>
    <mergeCell ref="A400:G400"/>
    <mergeCell ref="K400:L400"/>
    <mergeCell ref="A401:L401"/>
    <mergeCell ref="A403:L403"/>
    <mergeCell ref="A404:M406"/>
    <mergeCell ref="A393:L393"/>
    <mergeCell ref="A394:M396"/>
    <mergeCell ref="A397:G397"/>
    <mergeCell ref="K397:L397"/>
    <mergeCell ref="K398:L398"/>
    <mergeCell ref="A398:G398"/>
    <mergeCell ref="A390:G390"/>
    <mergeCell ref="K390:L390"/>
    <mergeCell ref="A391:G391"/>
    <mergeCell ref="K391:L391"/>
    <mergeCell ref="A392:G392"/>
    <mergeCell ref="K392:L392"/>
    <mergeCell ref="A384:L384"/>
    <mergeCell ref="A385:M387"/>
    <mergeCell ref="A388:G388"/>
    <mergeCell ref="K388:L388"/>
    <mergeCell ref="A389:G389"/>
    <mergeCell ref="K389:L389"/>
    <mergeCell ref="A381:H381"/>
    <mergeCell ref="K381:L381"/>
    <mergeCell ref="A382:H382"/>
    <mergeCell ref="K382:L382"/>
    <mergeCell ref="A383:H383"/>
    <mergeCell ref="K383:L383"/>
    <mergeCell ref="A375:L375"/>
    <mergeCell ref="A376:M378"/>
    <mergeCell ref="A379:H379"/>
    <mergeCell ref="K379:L379"/>
    <mergeCell ref="A380:H380"/>
    <mergeCell ref="K380:L380"/>
    <mergeCell ref="A373:E373"/>
    <mergeCell ref="F373:G373"/>
    <mergeCell ref="H373:I373"/>
    <mergeCell ref="K373:L373"/>
    <mergeCell ref="A374:E374"/>
    <mergeCell ref="F374:G374"/>
    <mergeCell ref="H374:I374"/>
    <mergeCell ref="K374:L374"/>
    <mergeCell ref="A368:M370"/>
    <mergeCell ref="A371:E371"/>
    <mergeCell ref="F371:G371"/>
    <mergeCell ref="H371:I371"/>
    <mergeCell ref="K371:L371"/>
    <mergeCell ref="A372:E372"/>
    <mergeCell ref="F372:G372"/>
    <mergeCell ref="H372:I372"/>
    <mergeCell ref="K372:L372"/>
    <mergeCell ref="A364:M364"/>
    <mergeCell ref="B366:J366"/>
    <mergeCell ref="K366:L366"/>
    <mergeCell ref="B367:J367"/>
    <mergeCell ref="K367:L367"/>
    <mergeCell ref="B354:I354"/>
    <mergeCell ref="B355:I356"/>
    <mergeCell ref="J355:J357"/>
    <mergeCell ref="K355:K357"/>
    <mergeCell ref="L355:L357"/>
    <mergeCell ref="M355:M357"/>
    <mergeCell ref="B357:I357"/>
    <mergeCell ref="A349:M349"/>
    <mergeCell ref="A351:A357"/>
    <mergeCell ref="B351:I351"/>
    <mergeCell ref="J351:M352"/>
    <mergeCell ref="B352:I352"/>
    <mergeCell ref="B353:I353"/>
    <mergeCell ref="J353:J354"/>
    <mergeCell ref="K353:M354"/>
    <mergeCell ref="A361:D361"/>
    <mergeCell ref="A325:L325"/>
    <mergeCell ref="A327:L327"/>
    <mergeCell ref="A336:M336"/>
    <mergeCell ref="A339:M340"/>
    <mergeCell ref="A341:M342"/>
    <mergeCell ref="A321:G321"/>
    <mergeCell ref="K321:L321"/>
    <mergeCell ref="A322:G322"/>
    <mergeCell ref="K322:L322"/>
    <mergeCell ref="K323:L323"/>
    <mergeCell ref="K324:L324"/>
    <mergeCell ref="A315:L315"/>
    <mergeCell ref="A317:L317"/>
    <mergeCell ref="A318:M320"/>
    <mergeCell ref="A308:L308"/>
    <mergeCell ref="A309:M311"/>
    <mergeCell ref="A312:G312"/>
    <mergeCell ref="K312:L312"/>
    <mergeCell ref="K313:L313"/>
    <mergeCell ref="K314:L314"/>
    <mergeCell ref="A305:G305"/>
    <mergeCell ref="K305:L305"/>
    <mergeCell ref="A306:G306"/>
    <mergeCell ref="K306:L306"/>
    <mergeCell ref="A307:G307"/>
    <mergeCell ref="K307:L307"/>
    <mergeCell ref="A299:L299"/>
    <mergeCell ref="A300:M302"/>
    <mergeCell ref="A303:G303"/>
    <mergeCell ref="K303:L303"/>
    <mergeCell ref="A304:G304"/>
    <mergeCell ref="K304:L304"/>
    <mergeCell ref="A296:H296"/>
    <mergeCell ref="K296:L296"/>
    <mergeCell ref="A297:H297"/>
    <mergeCell ref="K297:L297"/>
    <mergeCell ref="A298:H298"/>
    <mergeCell ref="K298:L298"/>
    <mergeCell ref="A290:L290"/>
    <mergeCell ref="A291:M293"/>
    <mergeCell ref="A294:H294"/>
    <mergeCell ref="K294:L294"/>
    <mergeCell ref="A295:H295"/>
    <mergeCell ref="K295:L295"/>
    <mergeCell ref="A288:E288"/>
    <mergeCell ref="F288:G288"/>
    <mergeCell ref="H288:I288"/>
    <mergeCell ref="K288:L288"/>
    <mergeCell ref="A289:E289"/>
    <mergeCell ref="F289:G289"/>
    <mergeCell ref="H289:I289"/>
    <mergeCell ref="K289:L289"/>
    <mergeCell ref="A283:M285"/>
    <mergeCell ref="A286:E286"/>
    <mergeCell ref="F286:G286"/>
    <mergeCell ref="H286:I286"/>
    <mergeCell ref="K286:L286"/>
    <mergeCell ref="A287:E287"/>
    <mergeCell ref="F287:G287"/>
    <mergeCell ref="H287:I287"/>
    <mergeCell ref="K287:L287"/>
    <mergeCell ref="A279:M279"/>
    <mergeCell ref="B281:J281"/>
    <mergeCell ref="K281:L281"/>
    <mergeCell ref="B282:J282"/>
    <mergeCell ref="K282:L282"/>
    <mergeCell ref="B268:I268"/>
    <mergeCell ref="B269:I270"/>
    <mergeCell ref="J269:J271"/>
    <mergeCell ref="K269:K271"/>
    <mergeCell ref="L269:L271"/>
    <mergeCell ref="M269:M271"/>
    <mergeCell ref="B271:I271"/>
    <mergeCell ref="A263:M263"/>
    <mergeCell ref="A265:A271"/>
    <mergeCell ref="B265:I265"/>
    <mergeCell ref="J265:M266"/>
    <mergeCell ref="B266:I266"/>
    <mergeCell ref="B267:I267"/>
    <mergeCell ref="J267:J268"/>
    <mergeCell ref="K267:M268"/>
    <mergeCell ref="A275:D275"/>
    <mergeCell ref="A240:L240"/>
    <mergeCell ref="A242:L242"/>
    <mergeCell ref="A253:M254"/>
    <mergeCell ref="A255:M256"/>
    <mergeCell ref="A236:G236"/>
    <mergeCell ref="K236:L236"/>
    <mergeCell ref="A237:G237"/>
    <mergeCell ref="K237:L237"/>
    <mergeCell ref="K238:L238"/>
    <mergeCell ref="K239:L239"/>
    <mergeCell ref="K228:L228"/>
    <mergeCell ref="A229:G229"/>
    <mergeCell ref="K229:L229"/>
    <mergeCell ref="A230:L230"/>
    <mergeCell ref="A232:L232"/>
    <mergeCell ref="A233:M235"/>
    <mergeCell ref="A221:L221"/>
    <mergeCell ref="A222:M224"/>
    <mergeCell ref="A225:G225"/>
    <mergeCell ref="K225:L225"/>
    <mergeCell ref="K226:L226"/>
    <mergeCell ref="K227:L227"/>
    <mergeCell ref="A218:G218"/>
    <mergeCell ref="K218:L218"/>
    <mergeCell ref="A219:G219"/>
    <mergeCell ref="K219:L219"/>
    <mergeCell ref="A220:G220"/>
    <mergeCell ref="K220:L220"/>
    <mergeCell ref="A212:L212"/>
    <mergeCell ref="A213:M215"/>
    <mergeCell ref="A216:G216"/>
    <mergeCell ref="K216:L216"/>
    <mergeCell ref="A217:G217"/>
    <mergeCell ref="K217:L217"/>
    <mergeCell ref="A209:H209"/>
    <mergeCell ref="K209:L209"/>
    <mergeCell ref="A210:H210"/>
    <mergeCell ref="K210:L210"/>
    <mergeCell ref="A211:H211"/>
    <mergeCell ref="K211:L211"/>
    <mergeCell ref="A203:L203"/>
    <mergeCell ref="A204:M206"/>
    <mergeCell ref="A207:H207"/>
    <mergeCell ref="K207:L207"/>
    <mergeCell ref="A208:H208"/>
    <mergeCell ref="K208:L208"/>
    <mergeCell ref="A201:E201"/>
    <mergeCell ref="F201:G201"/>
    <mergeCell ref="H201:I201"/>
    <mergeCell ref="K201:L201"/>
    <mergeCell ref="A202:E202"/>
    <mergeCell ref="F202:G202"/>
    <mergeCell ref="H202:I202"/>
    <mergeCell ref="K202:L202"/>
    <mergeCell ref="A196:M198"/>
    <mergeCell ref="A199:E199"/>
    <mergeCell ref="F199:G199"/>
    <mergeCell ref="H199:I199"/>
    <mergeCell ref="K199:L199"/>
    <mergeCell ref="A200:E200"/>
    <mergeCell ref="F200:G200"/>
    <mergeCell ref="H200:I200"/>
    <mergeCell ref="K200:L200"/>
    <mergeCell ref="A192:M192"/>
    <mergeCell ref="B194:J194"/>
    <mergeCell ref="K194:L194"/>
    <mergeCell ref="B195:J195"/>
    <mergeCell ref="K195:L195"/>
    <mergeCell ref="B181:I181"/>
    <mergeCell ref="B182:I183"/>
    <mergeCell ref="J182:J184"/>
    <mergeCell ref="K182:K184"/>
    <mergeCell ref="L182:L184"/>
    <mergeCell ref="M182:M184"/>
    <mergeCell ref="B184:I184"/>
    <mergeCell ref="A176:M176"/>
    <mergeCell ref="A178:A184"/>
    <mergeCell ref="B178:I178"/>
    <mergeCell ref="J178:M179"/>
    <mergeCell ref="B179:I179"/>
    <mergeCell ref="B180:I180"/>
    <mergeCell ref="J180:J181"/>
    <mergeCell ref="K180:M181"/>
    <mergeCell ref="A188:D188"/>
    <mergeCell ref="A168:M169"/>
    <mergeCell ref="A151:L151"/>
    <mergeCell ref="A153:L153"/>
    <mergeCell ref="A166:M167"/>
    <mergeCell ref="A143:L143"/>
    <mergeCell ref="A144:M146"/>
    <mergeCell ref="A148:G148"/>
    <mergeCell ref="K148:L148"/>
    <mergeCell ref="K149:L149"/>
    <mergeCell ref="K150:L150"/>
    <mergeCell ref="A147:G147"/>
    <mergeCell ref="K147:L147"/>
    <mergeCell ref="A163:M163"/>
    <mergeCell ref="A135:M137"/>
    <mergeCell ref="A138:G138"/>
    <mergeCell ref="K138:L138"/>
    <mergeCell ref="K139:L139"/>
    <mergeCell ref="K131:L131"/>
    <mergeCell ref="K132:L132"/>
    <mergeCell ref="K133:L133"/>
    <mergeCell ref="A131:G131"/>
    <mergeCell ref="A132:G132"/>
    <mergeCell ref="A133:G133"/>
    <mergeCell ref="A79:M80"/>
    <mergeCell ref="A101:D101"/>
    <mergeCell ref="A105:M105"/>
    <mergeCell ref="B107:J107"/>
    <mergeCell ref="K107:L107"/>
    <mergeCell ref="A114:E114"/>
    <mergeCell ref="A123:H123"/>
    <mergeCell ref="K124:L124"/>
    <mergeCell ref="A134:L134"/>
    <mergeCell ref="F114:G114"/>
    <mergeCell ref="H114:I114"/>
    <mergeCell ref="K114:L114"/>
    <mergeCell ref="A81:M82"/>
    <mergeCell ref="B108:J108"/>
    <mergeCell ref="K108:L108"/>
    <mergeCell ref="J93:J94"/>
    <mergeCell ref="K93:M94"/>
    <mergeCell ref="B94:I94"/>
    <mergeCell ref="B95:I96"/>
    <mergeCell ref="J95:J97"/>
    <mergeCell ref="B91:I91"/>
    <mergeCell ref="J91:M92"/>
    <mergeCell ref="B92:I92"/>
    <mergeCell ref="B93:I93"/>
    <mergeCell ref="A140:G140"/>
    <mergeCell ref="K140:L140"/>
    <mergeCell ref="A141:L141"/>
    <mergeCell ref="K95:K97"/>
    <mergeCell ref="L95:L97"/>
    <mergeCell ref="M95:M97"/>
    <mergeCell ref="B97:I97"/>
    <mergeCell ref="A126:M128"/>
    <mergeCell ref="A129:G129"/>
    <mergeCell ref="K129:L129"/>
    <mergeCell ref="K120:L120"/>
    <mergeCell ref="A121:H121"/>
    <mergeCell ref="K121:L121"/>
    <mergeCell ref="A130:G130"/>
    <mergeCell ref="K130:L130"/>
    <mergeCell ref="K123:L123"/>
    <mergeCell ref="A124:H124"/>
    <mergeCell ref="A125:L125"/>
    <mergeCell ref="A109:M111"/>
    <mergeCell ref="A112:E112"/>
    <mergeCell ref="F112:G112"/>
    <mergeCell ref="H112:I112"/>
    <mergeCell ref="K112:L112"/>
    <mergeCell ref="A113:E113"/>
    <mergeCell ref="A47:G47"/>
    <mergeCell ref="K47:L47"/>
    <mergeCell ref="F113:G113"/>
    <mergeCell ref="H113:I113"/>
    <mergeCell ref="K113:L113"/>
    <mergeCell ref="A122:H122"/>
    <mergeCell ref="K122:L122"/>
    <mergeCell ref="A115:E115"/>
    <mergeCell ref="F115:G115"/>
    <mergeCell ref="H115:I115"/>
    <mergeCell ref="K115:L115"/>
    <mergeCell ref="A116:L116"/>
    <mergeCell ref="A117:M119"/>
    <mergeCell ref="A120:H120"/>
    <mergeCell ref="A57:L57"/>
    <mergeCell ref="A58:M60"/>
    <mergeCell ref="A61:G61"/>
    <mergeCell ref="K61:L61"/>
    <mergeCell ref="A62:G62"/>
    <mergeCell ref="K62:L62"/>
    <mergeCell ref="K63:L63"/>
    <mergeCell ref="K64:L64"/>
    <mergeCell ref="A65:L65"/>
    <mergeCell ref="A67:L67"/>
    <mergeCell ref="A39:L39"/>
    <mergeCell ref="A40:M42"/>
    <mergeCell ref="A43:G43"/>
    <mergeCell ref="K43:L43"/>
    <mergeCell ref="A44:G44"/>
    <mergeCell ref="K44:L44"/>
    <mergeCell ref="A45:G45"/>
    <mergeCell ref="K45:L45"/>
    <mergeCell ref="A46:G46"/>
    <mergeCell ref="K46:L46"/>
    <mergeCell ref="K53:L53"/>
    <mergeCell ref="A54:G54"/>
    <mergeCell ref="A89:M89"/>
    <mergeCell ref="A91:A97"/>
    <mergeCell ref="A30:L30"/>
    <mergeCell ref="A28:E28"/>
    <mergeCell ref="F28:G28"/>
    <mergeCell ref="H28:I28"/>
    <mergeCell ref="K54:L54"/>
    <mergeCell ref="A55:L55"/>
    <mergeCell ref="A34:H34"/>
    <mergeCell ref="K34:L34"/>
    <mergeCell ref="A35:H35"/>
    <mergeCell ref="K35:L35"/>
    <mergeCell ref="A38:H38"/>
    <mergeCell ref="K38:L38"/>
    <mergeCell ref="K37:L37"/>
    <mergeCell ref="A36:H36"/>
    <mergeCell ref="K36:L36"/>
    <mergeCell ref="A37:H37"/>
    <mergeCell ref="A48:L48"/>
    <mergeCell ref="A49:M51"/>
    <mergeCell ref="A52:G52"/>
    <mergeCell ref="K52:L52"/>
    <mergeCell ref="F26:G26"/>
    <mergeCell ref="H26:I26"/>
    <mergeCell ref="K26:L26"/>
    <mergeCell ref="A27:E27"/>
    <mergeCell ref="F27:G27"/>
    <mergeCell ref="H27:I27"/>
    <mergeCell ref="K28:L28"/>
    <mergeCell ref="A29:E29"/>
    <mergeCell ref="F29:G29"/>
    <mergeCell ref="H29:I29"/>
    <mergeCell ref="K29:L29"/>
    <mergeCell ref="K27:L27"/>
    <mergeCell ref="A19:M19"/>
    <mergeCell ref="B21:J21"/>
    <mergeCell ref="K21:L21"/>
    <mergeCell ref="B22:J22"/>
    <mergeCell ref="K22:L22"/>
    <mergeCell ref="A23:M25"/>
    <mergeCell ref="A31:M33"/>
    <mergeCell ref="A3:M3"/>
    <mergeCell ref="A5:A11"/>
    <mergeCell ref="B5:I5"/>
    <mergeCell ref="J5:M6"/>
    <mergeCell ref="B6:I6"/>
    <mergeCell ref="B7:I7"/>
    <mergeCell ref="J7:J8"/>
    <mergeCell ref="K7:M8"/>
    <mergeCell ref="B8:I8"/>
    <mergeCell ref="B9:I10"/>
    <mergeCell ref="J9:J11"/>
    <mergeCell ref="K9:K11"/>
    <mergeCell ref="L9:L11"/>
    <mergeCell ref="M9:M11"/>
    <mergeCell ref="B11:I11"/>
    <mergeCell ref="A15:D15"/>
    <mergeCell ref="A26:E26"/>
  </mergeCells>
  <pageMargins left="0.70866141732283472" right="0.70866141732283472" top="0.74803149606299213" bottom="0.74803149606299213" header="0.31496062992125984" footer="0.31496062992125984"/>
  <pageSetup scale="55" fitToHeight="0" orientation="portrait" r:id="rId1"/>
  <rowBreaks count="6" manualBreakCount="6">
    <brk id="86" max="12" man="1"/>
    <brk id="173" max="12" man="1"/>
    <brk id="260" max="12" man="1"/>
    <brk id="346" max="12" man="1"/>
    <brk id="432" max="12" man="1"/>
    <brk id="516" max="12"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336"/>
  <sheetViews>
    <sheetView view="pageBreakPreview" topLeftCell="A268" zoomScale="60" zoomScaleNormal="60" zoomScalePageLayoutView="60" workbookViewId="0">
      <selection activeCell="B272" sqref="B272"/>
    </sheetView>
  </sheetViews>
  <sheetFormatPr baseColWidth="10" defaultColWidth="11.44140625" defaultRowHeight="13.8"/>
  <cols>
    <col min="1" max="1" width="15.6640625" style="373" customWidth="1"/>
    <col min="2" max="2" width="21.88671875" style="373" customWidth="1"/>
    <col min="3" max="3" width="12.6640625" style="373" customWidth="1"/>
    <col min="4" max="4" width="19.33203125" style="373" customWidth="1"/>
    <col min="5" max="5" width="15.33203125" style="373" customWidth="1"/>
    <col min="6" max="6" width="30.88671875" style="373" customWidth="1"/>
    <col min="7" max="8" width="11.44140625" style="373"/>
    <col min="9" max="9" width="17.44140625" style="373" customWidth="1"/>
    <col min="10" max="10" width="12.6640625" style="373" customWidth="1"/>
    <col min="11" max="11" width="17.109375" style="373" customWidth="1"/>
    <col min="12" max="12" width="14.6640625" style="373" customWidth="1"/>
    <col min="13" max="16384" width="11.44140625" style="373"/>
  </cols>
  <sheetData>
    <row r="1" spans="1:12" ht="12.75" customHeight="1">
      <c r="A1" s="844"/>
      <c r="B1" s="845"/>
      <c r="C1" s="846"/>
      <c r="D1" s="852" t="s">
        <v>107</v>
      </c>
      <c r="E1" s="853"/>
      <c r="F1" s="853"/>
      <c r="G1" s="853"/>
      <c r="H1" s="853"/>
      <c r="I1" s="853"/>
      <c r="J1" s="853"/>
      <c r="K1" s="853"/>
      <c r="L1" s="854"/>
    </row>
    <row r="2" spans="1:12" ht="13.5" customHeight="1" thickBot="1">
      <c r="A2" s="847"/>
      <c r="B2" s="848"/>
      <c r="C2" s="849"/>
      <c r="D2" s="855"/>
      <c r="E2" s="856"/>
      <c r="F2" s="856"/>
      <c r="G2" s="856"/>
      <c r="H2" s="856"/>
      <c r="I2" s="856"/>
      <c r="J2" s="856"/>
      <c r="K2" s="856"/>
      <c r="L2" s="857"/>
    </row>
    <row r="3" spans="1:12" ht="12.75" customHeight="1">
      <c r="A3" s="847"/>
      <c r="B3" s="848"/>
      <c r="C3" s="848"/>
      <c r="D3" s="852" t="s">
        <v>108</v>
      </c>
      <c r="E3" s="853"/>
      <c r="F3" s="853"/>
      <c r="G3" s="853"/>
      <c r="H3" s="853"/>
      <c r="I3" s="853"/>
      <c r="J3" s="853"/>
      <c r="K3" s="853"/>
      <c r="L3" s="854"/>
    </row>
    <row r="4" spans="1:12" ht="13.5" customHeight="1" thickBot="1">
      <c r="A4" s="847"/>
      <c r="B4" s="848"/>
      <c r="C4" s="848"/>
      <c r="D4" s="855"/>
      <c r="E4" s="856"/>
      <c r="F4" s="856"/>
      <c r="G4" s="856"/>
      <c r="H4" s="856"/>
      <c r="I4" s="856"/>
      <c r="J4" s="856"/>
      <c r="K4" s="856"/>
      <c r="L4" s="857"/>
    </row>
    <row r="5" spans="1:12" ht="12.75" customHeight="1">
      <c r="A5" s="847"/>
      <c r="B5" s="848"/>
      <c r="C5" s="848"/>
      <c r="D5" s="852" t="s">
        <v>109</v>
      </c>
      <c r="E5" s="853"/>
      <c r="F5" s="853"/>
      <c r="G5" s="853"/>
      <c r="H5" s="853"/>
      <c r="I5" s="853"/>
      <c r="J5" s="853"/>
      <c r="K5" s="853"/>
      <c r="L5" s="854"/>
    </row>
    <row r="6" spans="1:12" ht="13.5" customHeight="1" thickBot="1">
      <c r="A6" s="850"/>
      <c r="B6" s="851"/>
      <c r="C6" s="851"/>
      <c r="D6" s="855"/>
      <c r="E6" s="856"/>
      <c r="F6" s="856"/>
      <c r="G6" s="856"/>
      <c r="H6" s="856"/>
      <c r="I6" s="856"/>
      <c r="J6" s="856"/>
      <c r="K6" s="856"/>
      <c r="L6" s="857"/>
    </row>
    <row r="7" spans="1:12" ht="50.1" customHeight="1" thickBot="1">
      <c r="A7" s="858" t="s">
        <v>110</v>
      </c>
      <c r="B7" s="859"/>
      <c r="C7" s="860"/>
      <c r="D7" s="861" t="s">
        <v>321</v>
      </c>
      <c r="E7" s="862"/>
      <c r="F7" s="862"/>
      <c r="G7" s="862"/>
      <c r="H7" s="862"/>
      <c r="I7" s="862"/>
      <c r="J7" s="862"/>
      <c r="K7" s="862"/>
      <c r="L7" s="863"/>
    </row>
    <row r="8" spans="1:12" ht="14.4" thickBot="1">
      <c r="A8" s="822" t="str">
        <f>+'PRESUPUESTO OFICIAL'!A11</f>
        <v>1. PRELIMINARES - DEMOLICIONES</v>
      </c>
      <c r="B8" s="823"/>
      <c r="C8" s="823"/>
      <c r="D8" s="823"/>
      <c r="E8" s="823"/>
      <c r="F8" s="823"/>
      <c r="G8" s="823"/>
      <c r="H8" s="823"/>
      <c r="I8" s="823"/>
      <c r="J8" s="823"/>
      <c r="K8" s="823"/>
      <c r="L8" s="824"/>
    </row>
    <row r="9" spans="1:12" ht="60.75" customHeight="1" thickBot="1">
      <c r="A9" s="374" t="s">
        <v>41</v>
      </c>
      <c r="B9" s="375">
        <f>+'PRESUPUESTO OFICIAL'!B12</f>
        <v>1.1000000000000001</v>
      </c>
      <c r="C9" s="825" t="s">
        <v>42</v>
      </c>
      <c r="D9" s="826"/>
      <c r="E9" s="827"/>
      <c r="F9" s="828" t="str">
        <f>+'PRESUPUESTO OFICIAL'!E12</f>
        <v>Demolicion andenes, sardineles y cunetas (Incluye:
Retiro)</v>
      </c>
      <c r="G9" s="829"/>
      <c r="H9" s="830"/>
      <c r="I9" s="376" t="s">
        <v>111</v>
      </c>
      <c r="J9" s="377">
        <f>L19</f>
        <v>2.76</v>
      </c>
      <c r="K9" s="378" t="s">
        <v>43</v>
      </c>
      <c r="L9" s="379" t="str">
        <f>+'PRESUPUESTO OFICIAL'!F12</f>
        <v>M3</v>
      </c>
    </row>
    <row r="10" spans="1:12">
      <c r="A10" s="831" t="s">
        <v>112</v>
      </c>
      <c r="B10" s="832"/>
      <c r="C10" s="832"/>
      <c r="D10" s="832"/>
      <c r="E10" s="832"/>
      <c r="F10" s="380" t="s">
        <v>113</v>
      </c>
      <c r="G10" s="381" t="s">
        <v>114</v>
      </c>
      <c r="H10" s="381" t="s">
        <v>115</v>
      </c>
      <c r="I10" s="381" t="s">
        <v>116</v>
      </c>
      <c r="J10" s="381" t="s">
        <v>117</v>
      </c>
      <c r="K10" s="381" t="s">
        <v>12</v>
      </c>
      <c r="L10" s="382" t="s">
        <v>118</v>
      </c>
    </row>
    <row r="11" spans="1:12" ht="60" customHeight="1">
      <c r="A11" s="833"/>
      <c r="B11" s="834"/>
      <c r="C11" s="834"/>
      <c r="D11" s="834"/>
      <c r="E11" s="835"/>
      <c r="F11" s="383" t="s">
        <v>229</v>
      </c>
      <c r="G11" s="384">
        <v>0.35</v>
      </c>
      <c r="H11" s="384">
        <v>16.5</v>
      </c>
      <c r="I11" s="385">
        <v>0.05</v>
      </c>
      <c r="J11" s="384"/>
      <c r="K11" s="385"/>
      <c r="L11" s="386">
        <f>G11*H11*I11</f>
        <v>0.28875000000000001</v>
      </c>
    </row>
    <row r="12" spans="1:12" ht="87.75" customHeight="1">
      <c r="A12" s="836"/>
      <c r="B12" s="837"/>
      <c r="C12" s="837"/>
      <c r="D12" s="837"/>
      <c r="E12" s="838"/>
      <c r="F12" s="383" t="s">
        <v>232</v>
      </c>
      <c r="G12" s="384">
        <v>0.35</v>
      </c>
      <c r="H12" s="384">
        <v>104.4</v>
      </c>
      <c r="I12" s="385">
        <v>0.05</v>
      </c>
      <c r="J12" s="384"/>
      <c r="K12" s="385"/>
      <c r="L12" s="386">
        <f t="shared" ref="L12:L18" si="0">G12*H12*I12</f>
        <v>1.827</v>
      </c>
    </row>
    <row r="13" spans="1:12" ht="60" customHeight="1">
      <c r="A13" s="836"/>
      <c r="B13" s="837"/>
      <c r="C13" s="837"/>
      <c r="D13" s="837"/>
      <c r="E13" s="838"/>
      <c r="F13" s="383" t="s">
        <v>228</v>
      </c>
      <c r="G13" s="384">
        <v>1.02</v>
      </c>
      <c r="H13" s="384">
        <v>3.14</v>
      </c>
      <c r="I13" s="385">
        <v>0.2</v>
      </c>
      <c r="J13" s="384"/>
      <c r="K13" s="385"/>
      <c r="L13" s="386">
        <f t="shared" si="0"/>
        <v>0.64056000000000013</v>
      </c>
    </row>
    <row r="14" spans="1:12" ht="60" customHeight="1">
      <c r="A14" s="836"/>
      <c r="B14" s="837"/>
      <c r="C14" s="837"/>
      <c r="D14" s="837"/>
      <c r="E14" s="838"/>
      <c r="F14" s="864"/>
      <c r="G14" s="865"/>
      <c r="H14" s="865"/>
      <c r="I14" s="865"/>
      <c r="J14" s="865"/>
      <c r="K14" s="866"/>
      <c r="L14" s="386">
        <f t="shared" si="0"/>
        <v>0</v>
      </c>
    </row>
    <row r="15" spans="1:12" ht="60" customHeight="1">
      <c r="A15" s="836"/>
      <c r="B15" s="837"/>
      <c r="C15" s="837"/>
      <c r="D15" s="837"/>
      <c r="E15" s="838"/>
      <c r="F15" s="867"/>
      <c r="G15" s="868"/>
      <c r="H15" s="868"/>
      <c r="I15" s="868"/>
      <c r="J15" s="868"/>
      <c r="K15" s="869"/>
      <c r="L15" s="386">
        <f t="shared" si="0"/>
        <v>0</v>
      </c>
    </row>
    <row r="16" spans="1:12" ht="60" customHeight="1">
      <c r="A16" s="836"/>
      <c r="B16" s="837"/>
      <c r="C16" s="837"/>
      <c r="D16" s="837"/>
      <c r="E16" s="838"/>
      <c r="F16" s="867"/>
      <c r="G16" s="868"/>
      <c r="H16" s="868"/>
      <c r="I16" s="868"/>
      <c r="J16" s="868"/>
      <c r="K16" s="869"/>
      <c r="L16" s="386">
        <f t="shared" si="0"/>
        <v>0</v>
      </c>
    </row>
    <row r="17" spans="1:12" ht="60" customHeight="1">
      <c r="A17" s="836"/>
      <c r="B17" s="837"/>
      <c r="C17" s="837"/>
      <c r="D17" s="837"/>
      <c r="E17" s="838"/>
      <c r="F17" s="867"/>
      <c r="G17" s="868"/>
      <c r="H17" s="868"/>
      <c r="I17" s="868"/>
      <c r="J17" s="868"/>
      <c r="K17" s="869"/>
      <c r="L17" s="386">
        <f t="shared" si="0"/>
        <v>0</v>
      </c>
    </row>
    <row r="18" spans="1:12" ht="150" customHeight="1" thickBot="1">
      <c r="A18" s="836"/>
      <c r="B18" s="837"/>
      <c r="C18" s="837"/>
      <c r="D18" s="837"/>
      <c r="E18" s="838"/>
      <c r="F18" s="873"/>
      <c r="G18" s="874"/>
      <c r="H18" s="874"/>
      <c r="I18" s="874"/>
      <c r="J18" s="874"/>
      <c r="K18" s="875"/>
      <c r="L18" s="386">
        <f t="shared" si="0"/>
        <v>0</v>
      </c>
    </row>
    <row r="19" spans="1:12" ht="18" customHeight="1" thickBot="1">
      <c r="A19" s="839"/>
      <c r="B19" s="840"/>
      <c r="C19" s="840"/>
      <c r="D19" s="840"/>
      <c r="E19" s="840"/>
      <c r="F19" s="841" t="s">
        <v>118</v>
      </c>
      <c r="G19" s="842"/>
      <c r="H19" s="842"/>
      <c r="I19" s="842"/>
      <c r="J19" s="842"/>
      <c r="K19" s="843"/>
      <c r="L19" s="395">
        <f>+ROUND(SUM(L11:L18),2)</f>
        <v>2.76</v>
      </c>
    </row>
    <row r="20" spans="1:12" ht="14.25" customHeight="1">
      <c r="A20" s="810" t="s">
        <v>119</v>
      </c>
      <c r="B20" s="811"/>
      <c r="C20" s="812"/>
      <c r="D20" s="813"/>
      <c r="E20" s="813"/>
      <c r="F20" s="813"/>
      <c r="G20" s="813"/>
      <c r="H20" s="813"/>
      <c r="I20" s="813"/>
      <c r="J20" s="813"/>
      <c r="K20" s="814"/>
      <c r="L20" s="371"/>
    </row>
    <row r="21" spans="1:12" ht="25.5" customHeight="1">
      <c r="A21" s="810"/>
      <c r="B21" s="811"/>
      <c r="C21" s="815"/>
      <c r="D21" s="816"/>
      <c r="E21" s="816"/>
      <c r="F21" s="816"/>
      <c r="G21" s="816"/>
      <c r="H21" s="816"/>
      <c r="I21" s="816"/>
      <c r="J21" s="816"/>
      <c r="K21" s="817"/>
      <c r="L21" s="371"/>
    </row>
    <row r="22" spans="1:12" ht="16.8">
      <c r="A22" s="397"/>
      <c r="B22" s="818"/>
      <c r="C22" s="818"/>
      <c r="D22" s="818"/>
      <c r="E22" s="818"/>
      <c r="F22" s="398"/>
      <c r="G22" s="398"/>
      <c r="H22" s="818"/>
      <c r="I22" s="818"/>
      <c r="J22" s="818"/>
      <c r="K22" s="818"/>
      <c r="L22" s="371"/>
    </row>
    <row r="23" spans="1:12" ht="16.8">
      <c r="A23" s="399" t="s">
        <v>120</v>
      </c>
      <c r="B23" s="819"/>
      <c r="C23" s="819"/>
      <c r="D23" s="819"/>
      <c r="E23" s="819"/>
      <c r="F23" s="398"/>
      <c r="G23" s="400"/>
      <c r="H23" s="819"/>
      <c r="I23" s="819"/>
      <c r="J23" s="819"/>
      <c r="K23" s="819"/>
      <c r="L23" s="371"/>
    </row>
    <row r="24" spans="1:12">
      <c r="A24" s="401"/>
      <c r="B24" s="820" t="s">
        <v>102</v>
      </c>
      <c r="C24" s="820"/>
      <c r="D24" s="820"/>
      <c r="E24" s="820"/>
      <c r="F24" s="402"/>
      <c r="G24" s="402"/>
      <c r="H24" s="821" t="s">
        <v>100</v>
      </c>
      <c r="I24" s="821"/>
      <c r="J24" s="821"/>
      <c r="K24" s="821"/>
      <c r="L24" s="403"/>
    </row>
    <row r="25" spans="1:12">
      <c r="A25" s="401"/>
      <c r="B25" s="807" t="s">
        <v>121</v>
      </c>
      <c r="C25" s="807"/>
      <c r="D25" s="807"/>
      <c r="E25" s="807"/>
      <c r="F25" s="404"/>
      <c r="G25" s="404"/>
      <c r="H25" s="808" t="s">
        <v>122</v>
      </c>
      <c r="I25" s="808"/>
      <c r="J25" s="808"/>
      <c r="K25" s="808"/>
      <c r="L25" s="403"/>
    </row>
    <row r="26" spans="1:12">
      <c r="A26" s="401"/>
      <c r="B26" s="807" t="s">
        <v>123</v>
      </c>
      <c r="C26" s="807"/>
      <c r="D26" s="807"/>
      <c r="E26" s="807"/>
      <c r="F26" s="404"/>
      <c r="G26" s="404"/>
      <c r="H26" s="807" t="s">
        <v>124</v>
      </c>
      <c r="I26" s="807"/>
      <c r="J26" s="807"/>
      <c r="K26" s="807"/>
      <c r="L26" s="403"/>
    </row>
    <row r="27" spans="1:12" ht="14.4" thickBot="1">
      <c r="A27" s="372"/>
      <c r="B27" s="809"/>
      <c r="C27" s="809"/>
      <c r="D27" s="809"/>
      <c r="E27" s="809"/>
      <c r="F27" s="405"/>
      <c r="G27" s="405"/>
      <c r="H27" s="406"/>
      <c r="I27" s="405"/>
      <c r="J27" s="405"/>
      <c r="K27" s="405"/>
      <c r="L27" s="407"/>
    </row>
    <row r="28" spans="1:12">
      <c r="A28" s="844"/>
      <c r="B28" s="845"/>
      <c r="C28" s="846"/>
      <c r="D28" s="852" t="s">
        <v>107</v>
      </c>
      <c r="E28" s="853"/>
      <c r="F28" s="853"/>
      <c r="G28" s="853"/>
      <c r="H28" s="853"/>
      <c r="I28" s="853"/>
      <c r="J28" s="853"/>
      <c r="K28" s="853"/>
      <c r="L28" s="854"/>
    </row>
    <row r="29" spans="1:12" ht="14.4" thickBot="1">
      <c r="A29" s="847"/>
      <c r="B29" s="848"/>
      <c r="C29" s="849"/>
      <c r="D29" s="855"/>
      <c r="E29" s="856"/>
      <c r="F29" s="856"/>
      <c r="G29" s="856"/>
      <c r="H29" s="856"/>
      <c r="I29" s="856"/>
      <c r="J29" s="856"/>
      <c r="K29" s="856"/>
      <c r="L29" s="857"/>
    </row>
    <row r="30" spans="1:12">
      <c r="A30" s="847"/>
      <c r="B30" s="848"/>
      <c r="C30" s="848"/>
      <c r="D30" s="852" t="s">
        <v>108</v>
      </c>
      <c r="E30" s="853"/>
      <c r="F30" s="853"/>
      <c r="G30" s="853"/>
      <c r="H30" s="853"/>
      <c r="I30" s="853"/>
      <c r="J30" s="853"/>
      <c r="K30" s="853"/>
      <c r="L30" s="854"/>
    </row>
    <row r="31" spans="1:12" ht="14.4" thickBot="1">
      <c r="A31" s="847"/>
      <c r="B31" s="848"/>
      <c r="C31" s="848"/>
      <c r="D31" s="855"/>
      <c r="E31" s="856"/>
      <c r="F31" s="856"/>
      <c r="G31" s="856"/>
      <c r="H31" s="856"/>
      <c r="I31" s="856"/>
      <c r="J31" s="856"/>
      <c r="K31" s="856"/>
      <c r="L31" s="857"/>
    </row>
    <row r="32" spans="1:12">
      <c r="A32" s="847"/>
      <c r="B32" s="848"/>
      <c r="C32" s="848"/>
      <c r="D32" s="852" t="s">
        <v>109</v>
      </c>
      <c r="E32" s="853"/>
      <c r="F32" s="853"/>
      <c r="G32" s="853"/>
      <c r="H32" s="853"/>
      <c r="I32" s="853"/>
      <c r="J32" s="853"/>
      <c r="K32" s="853"/>
      <c r="L32" s="854"/>
    </row>
    <row r="33" spans="1:12" ht="14.4" thickBot="1">
      <c r="A33" s="850"/>
      <c r="B33" s="851"/>
      <c r="C33" s="851"/>
      <c r="D33" s="855"/>
      <c r="E33" s="856"/>
      <c r="F33" s="856"/>
      <c r="G33" s="856"/>
      <c r="H33" s="856"/>
      <c r="I33" s="856"/>
      <c r="J33" s="856"/>
      <c r="K33" s="856"/>
      <c r="L33" s="857"/>
    </row>
    <row r="34" spans="1:12" ht="50.1" customHeight="1" thickBot="1">
      <c r="A34" s="858" t="s">
        <v>110</v>
      </c>
      <c r="B34" s="859"/>
      <c r="C34" s="860"/>
      <c r="D34" s="861" t="str">
        <f>+D7</f>
        <v>CONSTRUCCIÓN DE ANDENES PEATONALES EN CONCRETO ESTAMPADO EN EL CASCO URBANO DEL MUNICIPIO DE SABANALARGA, DEPARTAMENTO DE CASANARE</v>
      </c>
      <c r="E34" s="862"/>
      <c r="F34" s="862"/>
      <c r="G34" s="862"/>
      <c r="H34" s="862"/>
      <c r="I34" s="862"/>
      <c r="J34" s="862"/>
      <c r="K34" s="862"/>
      <c r="L34" s="863"/>
    </row>
    <row r="35" spans="1:12" ht="14.4" thickBot="1">
      <c r="A35" s="822" t="str">
        <f>+'PRESUPUESTO OFICIAL'!A11</f>
        <v>1. PRELIMINARES - DEMOLICIONES</v>
      </c>
      <c r="B35" s="823"/>
      <c r="C35" s="823"/>
      <c r="D35" s="823"/>
      <c r="E35" s="823"/>
      <c r="F35" s="823"/>
      <c r="G35" s="823"/>
      <c r="H35" s="823"/>
      <c r="I35" s="823"/>
      <c r="J35" s="823"/>
      <c r="K35" s="823"/>
      <c r="L35" s="824"/>
    </row>
    <row r="36" spans="1:12" ht="28.2" thickBot="1">
      <c r="A36" s="374" t="s">
        <v>41</v>
      </c>
      <c r="B36" s="375">
        <f>+'PRESUPUESTO OFICIAL'!B13</f>
        <v>1.2</v>
      </c>
      <c r="C36" s="825" t="s">
        <v>42</v>
      </c>
      <c r="D36" s="826"/>
      <c r="E36" s="827"/>
      <c r="F36" s="828" t="str">
        <f>+'PRESUPUESTO OFICIAL'!E13</f>
        <v>Replanteo mano de obra "Arquitectonico"</v>
      </c>
      <c r="G36" s="829"/>
      <c r="H36" s="830"/>
      <c r="I36" s="376" t="s">
        <v>111</v>
      </c>
      <c r="J36" s="377">
        <f>L46</f>
        <v>150.4</v>
      </c>
      <c r="K36" s="378" t="s">
        <v>43</v>
      </c>
      <c r="L36" s="379" t="str">
        <f>+'PRESUPUESTO OFICIAL'!F13</f>
        <v>M2</v>
      </c>
    </row>
    <row r="37" spans="1:12">
      <c r="A37" s="831" t="s">
        <v>112</v>
      </c>
      <c r="B37" s="832"/>
      <c r="C37" s="832"/>
      <c r="D37" s="832"/>
      <c r="E37" s="832"/>
      <c r="F37" s="380" t="s">
        <v>113</v>
      </c>
      <c r="G37" s="381" t="s">
        <v>114</v>
      </c>
      <c r="H37" s="381" t="s">
        <v>115</v>
      </c>
      <c r="I37" s="381" t="s">
        <v>116</v>
      </c>
      <c r="J37" s="381" t="s">
        <v>117</v>
      </c>
      <c r="K37" s="381" t="s">
        <v>12</v>
      </c>
      <c r="L37" s="382" t="s">
        <v>118</v>
      </c>
    </row>
    <row r="38" spans="1:12" ht="60" customHeight="1">
      <c r="A38" s="833"/>
      <c r="B38" s="877"/>
      <c r="C38" s="877"/>
      <c r="D38" s="877"/>
      <c r="E38" s="835"/>
      <c r="F38" s="383" t="s">
        <v>229</v>
      </c>
      <c r="G38" s="384"/>
      <c r="H38" s="384"/>
      <c r="I38" s="385"/>
      <c r="J38" s="385">
        <v>38</v>
      </c>
      <c r="K38" s="385"/>
      <c r="L38" s="386">
        <f>J38</f>
        <v>38</v>
      </c>
    </row>
    <row r="39" spans="1:12" ht="60" customHeight="1">
      <c r="A39" s="836"/>
      <c r="B39" s="837"/>
      <c r="C39" s="837"/>
      <c r="D39" s="837"/>
      <c r="E39" s="838"/>
      <c r="F39" s="383" t="s">
        <v>230</v>
      </c>
      <c r="G39" s="384"/>
      <c r="H39" s="384"/>
      <c r="I39" s="385"/>
      <c r="J39" s="385">
        <v>28.4</v>
      </c>
      <c r="K39" s="385"/>
      <c r="L39" s="386">
        <f t="shared" ref="L39:L45" si="1">J39</f>
        <v>28.4</v>
      </c>
    </row>
    <row r="40" spans="1:12" ht="60" customHeight="1">
      <c r="A40" s="836"/>
      <c r="B40" s="837"/>
      <c r="C40" s="837"/>
      <c r="D40" s="837"/>
      <c r="E40" s="838"/>
      <c r="F40" s="383" t="s">
        <v>231</v>
      </c>
      <c r="G40" s="384"/>
      <c r="H40" s="384"/>
      <c r="I40" s="385"/>
      <c r="J40" s="408">
        <v>84</v>
      </c>
      <c r="K40" s="385"/>
      <c r="L40" s="386">
        <f t="shared" si="1"/>
        <v>84</v>
      </c>
    </row>
    <row r="41" spans="1:12" ht="60" customHeight="1">
      <c r="A41" s="836"/>
      <c r="B41" s="837"/>
      <c r="C41" s="837"/>
      <c r="D41" s="837"/>
      <c r="E41" s="838"/>
      <c r="F41" s="864"/>
      <c r="G41" s="865"/>
      <c r="H41" s="865"/>
      <c r="I41" s="865"/>
      <c r="J41" s="865"/>
      <c r="K41" s="866"/>
      <c r="L41" s="386">
        <f t="shared" si="1"/>
        <v>0</v>
      </c>
    </row>
    <row r="42" spans="1:12" ht="60" customHeight="1">
      <c r="A42" s="836"/>
      <c r="B42" s="837"/>
      <c r="C42" s="837"/>
      <c r="D42" s="837"/>
      <c r="E42" s="838"/>
      <c r="F42" s="867"/>
      <c r="G42" s="868"/>
      <c r="H42" s="868"/>
      <c r="I42" s="868"/>
      <c r="J42" s="868"/>
      <c r="K42" s="869"/>
      <c r="L42" s="386">
        <f t="shared" si="1"/>
        <v>0</v>
      </c>
    </row>
    <row r="43" spans="1:12" ht="60" customHeight="1">
      <c r="A43" s="836"/>
      <c r="B43" s="837"/>
      <c r="C43" s="837"/>
      <c r="D43" s="837"/>
      <c r="E43" s="838"/>
      <c r="F43" s="867"/>
      <c r="G43" s="868"/>
      <c r="H43" s="868"/>
      <c r="I43" s="868"/>
      <c r="J43" s="868"/>
      <c r="K43" s="869"/>
      <c r="L43" s="386">
        <f t="shared" si="1"/>
        <v>0</v>
      </c>
    </row>
    <row r="44" spans="1:12" ht="60" customHeight="1">
      <c r="A44" s="836"/>
      <c r="B44" s="837"/>
      <c r="C44" s="837"/>
      <c r="D44" s="837"/>
      <c r="E44" s="838"/>
      <c r="F44" s="867"/>
      <c r="G44" s="868"/>
      <c r="H44" s="868"/>
      <c r="I44" s="868"/>
      <c r="J44" s="868"/>
      <c r="K44" s="869"/>
      <c r="L44" s="386">
        <f t="shared" si="1"/>
        <v>0</v>
      </c>
    </row>
    <row r="45" spans="1:12" ht="150" customHeight="1" thickBot="1">
      <c r="A45" s="836"/>
      <c r="B45" s="837"/>
      <c r="C45" s="837"/>
      <c r="D45" s="837"/>
      <c r="E45" s="838"/>
      <c r="F45" s="873"/>
      <c r="G45" s="874"/>
      <c r="H45" s="874"/>
      <c r="I45" s="874"/>
      <c r="J45" s="874"/>
      <c r="K45" s="875"/>
      <c r="L45" s="386">
        <f t="shared" si="1"/>
        <v>0</v>
      </c>
    </row>
    <row r="46" spans="1:12" ht="14.4" thickBot="1">
      <c r="A46" s="839"/>
      <c r="B46" s="840"/>
      <c r="C46" s="840"/>
      <c r="D46" s="840"/>
      <c r="E46" s="840"/>
      <c r="F46" s="841" t="s">
        <v>118</v>
      </c>
      <c r="G46" s="842"/>
      <c r="H46" s="842"/>
      <c r="I46" s="842"/>
      <c r="J46" s="842"/>
      <c r="K46" s="843"/>
      <c r="L46" s="395">
        <f>+ROUND(SUM(L38:L45),2)</f>
        <v>150.4</v>
      </c>
    </row>
    <row r="47" spans="1:12" ht="16.8">
      <c r="A47" s="396"/>
      <c r="B47" s="369"/>
      <c r="C47" s="369"/>
      <c r="D47" s="369"/>
      <c r="E47" s="369"/>
      <c r="F47" s="369"/>
      <c r="G47" s="369"/>
      <c r="H47" s="369"/>
      <c r="I47" s="369"/>
      <c r="J47" s="369"/>
      <c r="K47" s="369"/>
      <c r="L47" s="370"/>
    </row>
    <row r="48" spans="1:12">
      <c r="A48" s="810" t="s">
        <v>119</v>
      </c>
      <c r="B48" s="811"/>
      <c r="C48" s="812"/>
      <c r="D48" s="878"/>
      <c r="E48" s="878"/>
      <c r="F48" s="878"/>
      <c r="G48" s="878"/>
      <c r="H48" s="878"/>
      <c r="I48" s="878"/>
      <c r="J48" s="878"/>
      <c r="K48" s="814"/>
      <c r="L48" s="371"/>
    </row>
    <row r="49" spans="1:12">
      <c r="A49" s="810"/>
      <c r="B49" s="811"/>
      <c r="C49" s="815"/>
      <c r="D49" s="816"/>
      <c r="E49" s="816"/>
      <c r="F49" s="816"/>
      <c r="G49" s="816"/>
      <c r="H49" s="816"/>
      <c r="I49" s="816"/>
      <c r="J49" s="816"/>
      <c r="K49" s="817"/>
      <c r="L49" s="371"/>
    </row>
    <row r="50" spans="1:12" ht="16.8">
      <c r="A50" s="397"/>
      <c r="B50" s="818"/>
      <c r="C50" s="818"/>
      <c r="D50" s="818"/>
      <c r="E50" s="818"/>
      <c r="F50" s="398"/>
      <c r="G50" s="398"/>
      <c r="H50" s="818"/>
      <c r="I50" s="818"/>
      <c r="J50" s="818"/>
      <c r="K50" s="818"/>
      <c r="L50" s="371"/>
    </row>
    <row r="51" spans="1:12" ht="16.8">
      <c r="A51" s="399" t="s">
        <v>120</v>
      </c>
      <c r="B51" s="819"/>
      <c r="C51" s="819"/>
      <c r="D51" s="819"/>
      <c r="E51" s="819"/>
      <c r="F51" s="398"/>
      <c r="G51" s="400"/>
      <c r="H51" s="819"/>
      <c r="I51" s="819"/>
      <c r="J51" s="819"/>
      <c r="K51" s="819"/>
      <c r="L51" s="371"/>
    </row>
    <row r="52" spans="1:12">
      <c r="A52" s="401"/>
      <c r="B52" s="820" t="s">
        <v>102</v>
      </c>
      <c r="C52" s="820"/>
      <c r="D52" s="820"/>
      <c r="E52" s="820"/>
      <c r="F52" s="402"/>
      <c r="G52" s="402"/>
      <c r="H52" s="876" t="s">
        <v>100</v>
      </c>
      <c r="I52" s="876"/>
      <c r="J52" s="876"/>
      <c r="K52" s="876"/>
      <c r="L52" s="403"/>
    </row>
    <row r="53" spans="1:12">
      <c r="A53" s="401"/>
      <c r="B53" s="807" t="s">
        <v>121</v>
      </c>
      <c r="C53" s="807"/>
      <c r="D53" s="807"/>
      <c r="E53" s="807"/>
      <c r="F53" s="404"/>
      <c r="G53" s="404"/>
      <c r="H53" s="808" t="s">
        <v>122</v>
      </c>
      <c r="I53" s="808"/>
      <c r="J53" s="808"/>
      <c r="K53" s="808"/>
      <c r="L53" s="403"/>
    </row>
    <row r="54" spans="1:12">
      <c r="A54" s="401"/>
      <c r="B54" s="807" t="s">
        <v>123</v>
      </c>
      <c r="C54" s="807"/>
      <c r="D54" s="807"/>
      <c r="E54" s="807"/>
      <c r="F54" s="404"/>
      <c r="G54" s="404"/>
      <c r="H54" s="807" t="s">
        <v>124</v>
      </c>
      <c r="I54" s="807"/>
      <c r="J54" s="807"/>
      <c r="K54" s="807"/>
      <c r="L54" s="403"/>
    </row>
    <row r="55" spans="1:12" ht="14.4" thickBot="1">
      <c r="A55" s="372"/>
      <c r="B55" s="809"/>
      <c r="C55" s="809"/>
      <c r="D55" s="809"/>
      <c r="E55" s="809"/>
      <c r="F55" s="405"/>
      <c r="G55" s="405"/>
      <c r="H55" s="406"/>
      <c r="I55" s="405"/>
      <c r="J55" s="405"/>
      <c r="K55" s="405"/>
      <c r="L55" s="407"/>
    </row>
    <row r="56" spans="1:12">
      <c r="A56" s="844"/>
      <c r="B56" s="845"/>
      <c r="C56" s="846"/>
      <c r="D56" s="852" t="s">
        <v>107</v>
      </c>
      <c r="E56" s="853"/>
      <c r="F56" s="853"/>
      <c r="G56" s="853"/>
      <c r="H56" s="853"/>
      <c r="I56" s="853"/>
      <c r="J56" s="853"/>
      <c r="K56" s="853"/>
      <c r="L56" s="854"/>
    </row>
    <row r="57" spans="1:12" ht="14.4" thickBot="1">
      <c r="A57" s="847"/>
      <c r="B57" s="848"/>
      <c r="C57" s="849"/>
      <c r="D57" s="855"/>
      <c r="E57" s="856"/>
      <c r="F57" s="856"/>
      <c r="G57" s="856"/>
      <c r="H57" s="856"/>
      <c r="I57" s="856"/>
      <c r="J57" s="856"/>
      <c r="K57" s="856"/>
      <c r="L57" s="857"/>
    </row>
    <row r="58" spans="1:12" ht="30" customHeight="1">
      <c r="A58" s="847"/>
      <c r="B58" s="848"/>
      <c r="C58" s="848"/>
      <c r="D58" s="852" t="s">
        <v>108</v>
      </c>
      <c r="E58" s="853"/>
      <c r="F58" s="853"/>
      <c r="G58" s="853"/>
      <c r="H58" s="853"/>
      <c r="I58" s="853"/>
      <c r="J58" s="853"/>
      <c r="K58" s="853"/>
      <c r="L58" s="854"/>
    </row>
    <row r="59" spans="1:12" ht="30" customHeight="1" thickBot="1">
      <c r="A59" s="847"/>
      <c r="B59" s="848"/>
      <c r="C59" s="848"/>
      <c r="D59" s="855"/>
      <c r="E59" s="856"/>
      <c r="F59" s="856"/>
      <c r="G59" s="856"/>
      <c r="H59" s="856"/>
      <c r="I59" s="856"/>
      <c r="J59" s="856"/>
      <c r="K59" s="856"/>
      <c r="L59" s="857"/>
    </row>
    <row r="60" spans="1:12">
      <c r="A60" s="847"/>
      <c r="B60" s="848"/>
      <c r="C60" s="848"/>
      <c r="D60" s="852" t="s">
        <v>109</v>
      </c>
      <c r="E60" s="853"/>
      <c r="F60" s="853"/>
      <c r="G60" s="853"/>
      <c r="H60" s="853"/>
      <c r="I60" s="853"/>
      <c r="J60" s="853"/>
      <c r="K60" s="853"/>
      <c r="L60" s="854"/>
    </row>
    <row r="61" spans="1:12" ht="14.4" thickBot="1">
      <c r="A61" s="850"/>
      <c r="B61" s="851"/>
      <c r="C61" s="851"/>
      <c r="D61" s="855"/>
      <c r="E61" s="856"/>
      <c r="F61" s="856"/>
      <c r="G61" s="856"/>
      <c r="H61" s="856"/>
      <c r="I61" s="856"/>
      <c r="J61" s="856"/>
      <c r="K61" s="856"/>
      <c r="L61" s="857"/>
    </row>
    <row r="62" spans="1:12" ht="50.1" customHeight="1" thickBot="1">
      <c r="A62" s="858" t="s">
        <v>110</v>
      </c>
      <c r="B62" s="859"/>
      <c r="C62" s="860"/>
      <c r="D62" s="861" t="str">
        <f>+D34</f>
        <v>CONSTRUCCIÓN DE ANDENES PEATONALES EN CONCRETO ESTAMPADO EN EL CASCO URBANO DEL MUNICIPIO DE SABANALARGA, DEPARTAMENTO DE CASANARE</v>
      </c>
      <c r="E62" s="862"/>
      <c r="F62" s="862"/>
      <c r="G62" s="862"/>
      <c r="H62" s="862"/>
      <c r="I62" s="862"/>
      <c r="J62" s="862"/>
      <c r="K62" s="862"/>
      <c r="L62" s="863"/>
    </row>
    <row r="63" spans="1:12" ht="14.4" thickBot="1">
      <c r="A63" s="822" t="str">
        <f>+'PRESUPUESTO OFICIAL'!A11</f>
        <v>1. PRELIMINARES - DEMOLICIONES</v>
      </c>
      <c r="B63" s="823"/>
      <c r="C63" s="823"/>
      <c r="D63" s="823"/>
      <c r="E63" s="823"/>
      <c r="F63" s="823"/>
      <c r="G63" s="823"/>
      <c r="H63" s="823"/>
      <c r="I63" s="823"/>
      <c r="J63" s="823"/>
      <c r="K63" s="823"/>
      <c r="L63" s="824"/>
    </row>
    <row r="64" spans="1:12" ht="28.2" thickBot="1">
      <c r="A64" s="374" t="s">
        <v>41</v>
      </c>
      <c r="B64" s="375">
        <f>+'PRESUPUESTO OFICIAL'!B14</f>
        <v>1.3</v>
      </c>
      <c r="C64" s="825" t="s">
        <v>42</v>
      </c>
      <c r="D64" s="826"/>
      <c r="E64" s="827"/>
      <c r="F64" s="828" t="str">
        <f>+'PRESUPUESTO OFICIAL'!E14</f>
        <v>Excavacion manual en conglomerado</v>
      </c>
      <c r="G64" s="829"/>
      <c r="H64" s="830"/>
      <c r="I64" s="376" t="s">
        <v>111</v>
      </c>
      <c r="J64" s="377" t="str">
        <f>+'PRESUPUESTO OFICIAL'!F14</f>
        <v>M3</v>
      </c>
      <c r="K64" s="378" t="s">
        <v>43</v>
      </c>
      <c r="L64" s="410">
        <f>+'PRESUPUESTO OFICIAL'!G14</f>
        <v>19.41</v>
      </c>
    </row>
    <row r="65" spans="1:12">
      <c r="A65" s="831" t="s">
        <v>112</v>
      </c>
      <c r="B65" s="832"/>
      <c r="C65" s="832"/>
      <c r="D65" s="832"/>
      <c r="E65" s="832"/>
      <c r="F65" s="380" t="s">
        <v>113</v>
      </c>
      <c r="G65" s="381" t="s">
        <v>114</v>
      </c>
      <c r="H65" s="381" t="s">
        <v>115</v>
      </c>
      <c r="I65" s="381" t="s">
        <v>116</v>
      </c>
      <c r="J65" s="381" t="s">
        <v>117</v>
      </c>
      <c r="K65" s="381" t="s">
        <v>12</v>
      </c>
      <c r="L65" s="382" t="s">
        <v>118</v>
      </c>
    </row>
    <row r="66" spans="1:12">
      <c r="A66" s="833"/>
      <c r="B66" s="834"/>
      <c r="C66" s="834"/>
      <c r="D66" s="834"/>
      <c r="E66" s="835"/>
      <c r="F66" s="383" t="s">
        <v>229</v>
      </c>
      <c r="G66" s="384"/>
      <c r="H66" s="384"/>
      <c r="I66" s="385">
        <v>0.15</v>
      </c>
      <c r="J66" s="408">
        <v>35</v>
      </c>
      <c r="K66" s="385"/>
      <c r="L66" s="386">
        <f>I66*J66</f>
        <v>5.25</v>
      </c>
    </row>
    <row r="67" spans="1:12" ht="60" customHeight="1">
      <c r="A67" s="836"/>
      <c r="B67" s="837"/>
      <c r="C67" s="837"/>
      <c r="D67" s="837"/>
      <c r="E67" s="838"/>
      <c r="F67" s="383" t="s">
        <v>230</v>
      </c>
      <c r="G67" s="384"/>
      <c r="H67" s="384"/>
      <c r="I67" s="385">
        <v>0.15</v>
      </c>
      <c r="J67" s="408">
        <v>22.4</v>
      </c>
      <c r="K67" s="385"/>
      <c r="L67" s="386">
        <f t="shared" ref="L67:L76" si="2">I67*J67</f>
        <v>3.36</v>
      </c>
    </row>
    <row r="68" spans="1:12" ht="60" customHeight="1">
      <c r="A68" s="836"/>
      <c r="B68" s="837"/>
      <c r="C68" s="837"/>
      <c r="D68" s="837"/>
      <c r="E68" s="838"/>
      <c r="F68" s="383" t="s">
        <v>231</v>
      </c>
      <c r="G68" s="384"/>
      <c r="H68" s="384"/>
      <c r="I68" s="385">
        <v>0.15</v>
      </c>
      <c r="J68" s="408">
        <v>72</v>
      </c>
      <c r="K68" s="385"/>
      <c r="L68" s="386">
        <f t="shared" si="2"/>
        <v>10.799999999999999</v>
      </c>
    </row>
    <row r="69" spans="1:12" ht="60" customHeight="1">
      <c r="A69" s="836"/>
      <c r="B69" s="837"/>
      <c r="C69" s="837"/>
      <c r="D69" s="837"/>
      <c r="E69" s="838"/>
      <c r="F69" s="864"/>
      <c r="G69" s="865"/>
      <c r="H69" s="865"/>
      <c r="I69" s="865"/>
      <c r="J69" s="865"/>
      <c r="K69" s="866"/>
      <c r="L69" s="386">
        <f t="shared" si="2"/>
        <v>0</v>
      </c>
    </row>
    <row r="70" spans="1:12" ht="60" customHeight="1">
      <c r="A70" s="836"/>
      <c r="B70" s="837"/>
      <c r="C70" s="837"/>
      <c r="D70" s="837"/>
      <c r="E70" s="838"/>
      <c r="F70" s="867"/>
      <c r="G70" s="868"/>
      <c r="H70" s="868"/>
      <c r="I70" s="868"/>
      <c r="J70" s="868"/>
      <c r="K70" s="869"/>
      <c r="L70" s="386">
        <f t="shared" si="2"/>
        <v>0</v>
      </c>
    </row>
    <row r="71" spans="1:12" ht="60" customHeight="1">
      <c r="A71" s="836"/>
      <c r="B71" s="837"/>
      <c r="C71" s="837"/>
      <c r="D71" s="837"/>
      <c r="E71" s="838"/>
      <c r="F71" s="867"/>
      <c r="G71" s="868"/>
      <c r="H71" s="868"/>
      <c r="I71" s="868"/>
      <c r="J71" s="868"/>
      <c r="K71" s="869"/>
      <c r="L71" s="386">
        <f t="shared" si="2"/>
        <v>0</v>
      </c>
    </row>
    <row r="72" spans="1:12" ht="60" customHeight="1">
      <c r="A72" s="836"/>
      <c r="B72" s="837"/>
      <c r="C72" s="837"/>
      <c r="D72" s="837"/>
      <c r="E72" s="838"/>
      <c r="F72" s="867"/>
      <c r="G72" s="868"/>
      <c r="H72" s="868"/>
      <c r="I72" s="868"/>
      <c r="J72" s="868"/>
      <c r="K72" s="869"/>
      <c r="L72" s="386">
        <f t="shared" si="2"/>
        <v>0</v>
      </c>
    </row>
    <row r="73" spans="1:12" ht="60" customHeight="1">
      <c r="A73" s="836"/>
      <c r="B73" s="837"/>
      <c r="C73" s="837"/>
      <c r="D73" s="837"/>
      <c r="E73" s="838"/>
      <c r="F73" s="867"/>
      <c r="G73" s="868"/>
      <c r="H73" s="868"/>
      <c r="I73" s="868"/>
      <c r="J73" s="868"/>
      <c r="K73" s="869"/>
      <c r="L73" s="386">
        <f t="shared" si="2"/>
        <v>0</v>
      </c>
    </row>
    <row r="74" spans="1:12" ht="60" customHeight="1">
      <c r="A74" s="836"/>
      <c r="B74" s="837"/>
      <c r="C74" s="837"/>
      <c r="D74" s="837"/>
      <c r="E74" s="838"/>
      <c r="F74" s="867"/>
      <c r="G74" s="868"/>
      <c r="H74" s="868"/>
      <c r="I74" s="868"/>
      <c r="J74" s="868"/>
      <c r="K74" s="869"/>
      <c r="L74" s="386">
        <f t="shared" si="2"/>
        <v>0</v>
      </c>
    </row>
    <row r="75" spans="1:12" ht="60" customHeight="1">
      <c r="A75" s="836"/>
      <c r="B75" s="837"/>
      <c r="C75" s="837"/>
      <c r="D75" s="837"/>
      <c r="E75" s="838"/>
      <c r="F75" s="867"/>
      <c r="G75" s="868"/>
      <c r="H75" s="868"/>
      <c r="I75" s="868"/>
      <c r="J75" s="868"/>
      <c r="K75" s="869"/>
      <c r="L75" s="386">
        <f t="shared" si="2"/>
        <v>0</v>
      </c>
    </row>
    <row r="76" spans="1:12" ht="30" customHeight="1" thickBot="1">
      <c r="A76" s="836"/>
      <c r="B76" s="837"/>
      <c r="C76" s="837"/>
      <c r="D76" s="837"/>
      <c r="E76" s="838"/>
      <c r="F76" s="873"/>
      <c r="G76" s="874"/>
      <c r="H76" s="874"/>
      <c r="I76" s="874"/>
      <c r="J76" s="874"/>
      <c r="K76" s="875"/>
      <c r="L76" s="386">
        <f t="shared" si="2"/>
        <v>0</v>
      </c>
    </row>
    <row r="77" spans="1:12" ht="14.4" thickBot="1">
      <c r="A77" s="839"/>
      <c r="B77" s="840"/>
      <c r="C77" s="840"/>
      <c r="D77" s="840"/>
      <c r="E77" s="840"/>
      <c r="F77" s="841" t="s">
        <v>118</v>
      </c>
      <c r="G77" s="842"/>
      <c r="H77" s="842"/>
      <c r="I77" s="842"/>
      <c r="J77" s="842"/>
      <c r="K77" s="843"/>
      <c r="L77" s="395">
        <f>+ROUND(SUM(L66:L76),2)</f>
        <v>19.41</v>
      </c>
    </row>
    <row r="78" spans="1:12" ht="16.8">
      <c r="A78" s="396"/>
      <c r="B78" s="369"/>
      <c r="C78" s="369"/>
      <c r="D78" s="369"/>
      <c r="E78" s="369"/>
      <c r="F78" s="369"/>
      <c r="G78" s="369"/>
      <c r="H78" s="369"/>
      <c r="I78" s="369"/>
      <c r="J78" s="369"/>
      <c r="K78" s="369"/>
      <c r="L78" s="370"/>
    </row>
    <row r="79" spans="1:12">
      <c r="A79" s="810" t="s">
        <v>119</v>
      </c>
      <c r="B79" s="811"/>
      <c r="C79" s="812"/>
      <c r="D79" s="813"/>
      <c r="E79" s="813"/>
      <c r="F79" s="813"/>
      <c r="G79" s="813"/>
      <c r="H79" s="813"/>
      <c r="I79" s="813"/>
      <c r="J79" s="813"/>
      <c r="K79" s="814"/>
      <c r="L79" s="371"/>
    </row>
    <row r="80" spans="1:12">
      <c r="A80" s="810"/>
      <c r="B80" s="811"/>
      <c r="C80" s="815"/>
      <c r="D80" s="816"/>
      <c r="E80" s="816"/>
      <c r="F80" s="816"/>
      <c r="G80" s="816"/>
      <c r="H80" s="816"/>
      <c r="I80" s="816"/>
      <c r="J80" s="816"/>
      <c r="K80" s="817"/>
      <c r="L80" s="371"/>
    </row>
    <row r="81" spans="1:12" ht="16.8">
      <c r="A81" s="397"/>
      <c r="B81" s="818"/>
      <c r="C81" s="818"/>
      <c r="D81" s="818"/>
      <c r="E81" s="818"/>
      <c r="F81" s="398"/>
      <c r="G81" s="398"/>
      <c r="H81" s="818"/>
      <c r="I81" s="818"/>
      <c r="J81" s="818"/>
      <c r="K81" s="818"/>
      <c r="L81" s="371"/>
    </row>
    <row r="82" spans="1:12" ht="16.8">
      <c r="A82" s="399" t="s">
        <v>120</v>
      </c>
      <c r="B82" s="819"/>
      <c r="C82" s="819"/>
      <c r="D82" s="819"/>
      <c r="E82" s="819"/>
      <c r="F82" s="398"/>
      <c r="G82" s="400"/>
      <c r="H82" s="819"/>
      <c r="I82" s="819"/>
      <c r="J82" s="819"/>
      <c r="K82" s="819"/>
      <c r="L82" s="371"/>
    </row>
    <row r="83" spans="1:12">
      <c r="A83" s="401"/>
      <c r="B83" s="820" t="s">
        <v>102</v>
      </c>
      <c r="C83" s="820"/>
      <c r="D83" s="820"/>
      <c r="E83" s="820"/>
      <c r="F83" s="402"/>
      <c r="G83" s="402"/>
      <c r="H83" s="821" t="s">
        <v>100</v>
      </c>
      <c r="I83" s="821"/>
      <c r="J83" s="821"/>
      <c r="K83" s="821"/>
      <c r="L83" s="403"/>
    </row>
    <row r="84" spans="1:12">
      <c r="A84" s="401"/>
      <c r="B84" s="807" t="s">
        <v>121</v>
      </c>
      <c r="C84" s="807"/>
      <c r="D84" s="807"/>
      <c r="E84" s="807"/>
      <c r="F84" s="404"/>
      <c r="G84" s="404"/>
      <c r="H84" s="808" t="s">
        <v>122</v>
      </c>
      <c r="I84" s="808"/>
      <c r="J84" s="808"/>
      <c r="K84" s="808"/>
      <c r="L84" s="403"/>
    </row>
    <row r="85" spans="1:12">
      <c r="A85" s="401"/>
      <c r="B85" s="807" t="s">
        <v>123</v>
      </c>
      <c r="C85" s="807"/>
      <c r="D85" s="807"/>
      <c r="E85" s="807"/>
      <c r="F85" s="404"/>
      <c r="G85" s="404"/>
      <c r="H85" s="807" t="s">
        <v>124</v>
      </c>
      <c r="I85" s="807"/>
      <c r="J85" s="807"/>
      <c r="K85" s="807"/>
      <c r="L85" s="403"/>
    </row>
    <row r="86" spans="1:12" ht="14.4" thickBot="1">
      <c r="A86" s="372"/>
      <c r="B86" s="809"/>
      <c r="C86" s="809"/>
      <c r="D86" s="809"/>
      <c r="E86" s="809"/>
      <c r="F86" s="405"/>
      <c r="G86" s="405"/>
      <c r="H86" s="406"/>
      <c r="I86" s="405"/>
      <c r="J86" s="405"/>
      <c r="K86" s="405"/>
      <c r="L86" s="407"/>
    </row>
    <row r="87" spans="1:12">
      <c r="A87" s="844"/>
      <c r="B87" s="845"/>
      <c r="C87" s="846"/>
      <c r="D87" s="852" t="s">
        <v>107</v>
      </c>
      <c r="E87" s="853"/>
      <c r="F87" s="853"/>
      <c r="G87" s="853"/>
      <c r="H87" s="853"/>
      <c r="I87" s="853"/>
      <c r="J87" s="853"/>
      <c r="K87" s="853"/>
      <c r="L87" s="854"/>
    </row>
    <row r="88" spans="1:12" ht="14.4" thickBot="1">
      <c r="A88" s="847"/>
      <c r="B88" s="848"/>
      <c r="C88" s="849"/>
      <c r="D88" s="855"/>
      <c r="E88" s="856"/>
      <c r="F88" s="856"/>
      <c r="G88" s="856"/>
      <c r="H88" s="856"/>
      <c r="I88" s="856"/>
      <c r="J88" s="856"/>
      <c r="K88" s="856"/>
      <c r="L88" s="857"/>
    </row>
    <row r="89" spans="1:12">
      <c r="A89" s="847"/>
      <c r="B89" s="848"/>
      <c r="C89" s="848"/>
      <c r="D89" s="852" t="s">
        <v>108</v>
      </c>
      <c r="E89" s="853"/>
      <c r="F89" s="853"/>
      <c r="G89" s="853"/>
      <c r="H89" s="853"/>
      <c r="I89" s="853"/>
      <c r="J89" s="853"/>
      <c r="K89" s="853"/>
      <c r="L89" s="854"/>
    </row>
    <row r="90" spans="1:12" ht="14.4" thickBot="1">
      <c r="A90" s="847"/>
      <c r="B90" s="848"/>
      <c r="C90" s="848"/>
      <c r="D90" s="855"/>
      <c r="E90" s="856"/>
      <c r="F90" s="856"/>
      <c r="G90" s="856"/>
      <c r="H90" s="856"/>
      <c r="I90" s="856"/>
      <c r="J90" s="856"/>
      <c r="K90" s="856"/>
      <c r="L90" s="857"/>
    </row>
    <row r="91" spans="1:12">
      <c r="A91" s="847"/>
      <c r="B91" s="848"/>
      <c r="C91" s="848"/>
      <c r="D91" s="852" t="s">
        <v>109</v>
      </c>
      <c r="E91" s="853"/>
      <c r="F91" s="853"/>
      <c r="G91" s="853"/>
      <c r="H91" s="853"/>
      <c r="I91" s="853"/>
      <c r="J91" s="853"/>
      <c r="K91" s="853"/>
      <c r="L91" s="854"/>
    </row>
    <row r="92" spans="1:12" ht="14.4" thickBot="1">
      <c r="A92" s="850"/>
      <c r="B92" s="851"/>
      <c r="C92" s="851"/>
      <c r="D92" s="855"/>
      <c r="E92" s="856"/>
      <c r="F92" s="856"/>
      <c r="G92" s="856"/>
      <c r="H92" s="856"/>
      <c r="I92" s="856"/>
      <c r="J92" s="856"/>
      <c r="K92" s="856"/>
      <c r="L92" s="857"/>
    </row>
    <row r="93" spans="1:12" ht="50.1" customHeight="1" thickBot="1">
      <c r="A93" s="858" t="s">
        <v>110</v>
      </c>
      <c r="B93" s="859"/>
      <c r="C93" s="860"/>
      <c r="D93" s="861" t="str">
        <f>+D62</f>
        <v>CONSTRUCCIÓN DE ANDENES PEATONALES EN CONCRETO ESTAMPADO EN EL CASCO URBANO DEL MUNICIPIO DE SABANALARGA, DEPARTAMENTO DE CASANARE</v>
      </c>
      <c r="E93" s="862"/>
      <c r="F93" s="862"/>
      <c r="G93" s="862"/>
      <c r="H93" s="862"/>
      <c r="I93" s="862"/>
      <c r="J93" s="862"/>
      <c r="K93" s="862"/>
      <c r="L93" s="863"/>
    </row>
    <row r="94" spans="1:12" ht="14.4" thickBot="1">
      <c r="A94" s="822" t="str">
        <f>+'PRESUPUESTO OFICIAL'!A11</f>
        <v>1. PRELIMINARES - DEMOLICIONES</v>
      </c>
      <c r="B94" s="823"/>
      <c r="C94" s="823"/>
      <c r="D94" s="823"/>
      <c r="E94" s="823"/>
      <c r="F94" s="823"/>
      <c r="G94" s="823"/>
      <c r="H94" s="823"/>
      <c r="I94" s="823"/>
      <c r="J94" s="823"/>
      <c r="K94" s="823"/>
      <c r="L94" s="824"/>
    </row>
    <row r="95" spans="1:12" ht="28.2" thickBot="1">
      <c r="A95" s="374" t="s">
        <v>41</v>
      </c>
      <c r="B95" s="375">
        <f>+'PRESUPUESTO OFICIAL'!B15</f>
        <v>1.4</v>
      </c>
      <c r="C95" s="825" t="s">
        <v>42</v>
      </c>
      <c r="D95" s="826"/>
      <c r="E95" s="827"/>
      <c r="F95" s="828" t="str">
        <f>+'PRESUPUESTO OFICIAL'!E15</f>
        <v>Relleno con base granular seleccionada o clasificada, compactada y transportada</v>
      </c>
      <c r="G95" s="829"/>
      <c r="H95" s="830"/>
      <c r="I95" s="376" t="s">
        <v>111</v>
      </c>
      <c r="J95" s="377">
        <f>L104</f>
        <v>38.4</v>
      </c>
      <c r="K95" s="378" t="s">
        <v>43</v>
      </c>
      <c r="L95" s="379" t="str">
        <f>+'PRESUPUESTO OFICIAL'!F15</f>
        <v>M3</v>
      </c>
    </row>
    <row r="96" spans="1:12" ht="35.1" customHeight="1">
      <c r="A96" s="831" t="s">
        <v>112</v>
      </c>
      <c r="B96" s="832"/>
      <c r="C96" s="832"/>
      <c r="D96" s="832"/>
      <c r="E96" s="832"/>
      <c r="F96" s="380" t="s">
        <v>113</v>
      </c>
      <c r="G96" s="381" t="s">
        <v>114</v>
      </c>
      <c r="H96" s="381" t="s">
        <v>115</v>
      </c>
      <c r="I96" s="381" t="s">
        <v>116</v>
      </c>
      <c r="J96" s="381" t="s">
        <v>117</v>
      </c>
      <c r="K96" s="381" t="s">
        <v>12</v>
      </c>
      <c r="L96" s="382" t="s">
        <v>118</v>
      </c>
    </row>
    <row r="97" spans="1:12" ht="60" customHeight="1">
      <c r="A97" s="833"/>
      <c r="B97" s="834"/>
      <c r="C97" s="834"/>
      <c r="D97" s="834"/>
      <c r="E97" s="835"/>
      <c r="F97" s="383" t="s">
        <v>229</v>
      </c>
      <c r="G97" s="384"/>
      <c r="H97" s="384"/>
      <c r="I97" s="385">
        <v>0.3</v>
      </c>
      <c r="J97" s="408">
        <v>35</v>
      </c>
      <c r="K97" s="385"/>
      <c r="L97" s="386">
        <f>I97*J97</f>
        <v>10.5</v>
      </c>
    </row>
    <row r="98" spans="1:12" ht="60" customHeight="1">
      <c r="A98" s="836"/>
      <c r="B98" s="837"/>
      <c r="C98" s="837"/>
      <c r="D98" s="837"/>
      <c r="E98" s="838"/>
      <c r="F98" s="383" t="s">
        <v>230</v>
      </c>
      <c r="G98" s="384"/>
      <c r="H98" s="384"/>
      <c r="I98" s="385">
        <v>0.3</v>
      </c>
      <c r="J98" s="408">
        <v>22</v>
      </c>
      <c r="K98" s="385"/>
      <c r="L98" s="386">
        <f t="shared" ref="L98:L103" si="3">I98*J98</f>
        <v>6.6</v>
      </c>
    </row>
    <row r="99" spans="1:12" ht="60" customHeight="1">
      <c r="A99" s="836"/>
      <c r="B99" s="837"/>
      <c r="C99" s="837"/>
      <c r="D99" s="837"/>
      <c r="E99" s="838"/>
      <c r="F99" s="383" t="s">
        <v>231</v>
      </c>
      <c r="G99" s="384"/>
      <c r="H99" s="384"/>
      <c r="I99" s="385">
        <v>0.3</v>
      </c>
      <c r="J99" s="408">
        <v>71</v>
      </c>
      <c r="K99" s="385"/>
      <c r="L99" s="386">
        <f t="shared" si="3"/>
        <v>21.3</v>
      </c>
    </row>
    <row r="100" spans="1:12" ht="60" customHeight="1">
      <c r="A100" s="836"/>
      <c r="B100" s="837"/>
      <c r="C100" s="837"/>
      <c r="D100" s="837"/>
      <c r="E100" s="838"/>
      <c r="F100" s="864"/>
      <c r="G100" s="865"/>
      <c r="H100" s="865"/>
      <c r="I100" s="865"/>
      <c r="J100" s="865"/>
      <c r="K100" s="866"/>
      <c r="L100" s="386">
        <f t="shared" si="3"/>
        <v>0</v>
      </c>
    </row>
    <row r="101" spans="1:12" ht="60" customHeight="1">
      <c r="A101" s="836"/>
      <c r="B101" s="837"/>
      <c r="C101" s="837"/>
      <c r="D101" s="837"/>
      <c r="E101" s="838"/>
      <c r="F101" s="867"/>
      <c r="G101" s="868"/>
      <c r="H101" s="868"/>
      <c r="I101" s="868"/>
      <c r="J101" s="868"/>
      <c r="K101" s="869"/>
      <c r="L101" s="386">
        <f t="shared" si="3"/>
        <v>0</v>
      </c>
    </row>
    <row r="102" spans="1:12" ht="60" customHeight="1">
      <c r="A102" s="836"/>
      <c r="B102" s="837"/>
      <c r="C102" s="837"/>
      <c r="D102" s="837"/>
      <c r="E102" s="838"/>
      <c r="F102" s="867"/>
      <c r="G102" s="868"/>
      <c r="H102" s="868"/>
      <c r="I102" s="868"/>
      <c r="J102" s="868"/>
      <c r="K102" s="869"/>
      <c r="L102" s="386">
        <f t="shared" si="3"/>
        <v>0</v>
      </c>
    </row>
    <row r="103" spans="1:12" ht="200.1" customHeight="1" thickBot="1">
      <c r="A103" s="836"/>
      <c r="B103" s="837"/>
      <c r="C103" s="837"/>
      <c r="D103" s="837"/>
      <c r="E103" s="838"/>
      <c r="F103" s="873"/>
      <c r="G103" s="874"/>
      <c r="H103" s="874"/>
      <c r="I103" s="874"/>
      <c r="J103" s="874"/>
      <c r="K103" s="875"/>
      <c r="L103" s="386">
        <f t="shared" si="3"/>
        <v>0</v>
      </c>
    </row>
    <row r="104" spans="1:12" ht="14.4" thickBot="1">
      <c r="A104" s="839"/>
      <c r="B104" s="840"/>
      <c r="C104" s="840"/>
      <c r="D104" s="840"/>
      <c r="E104" s="840"/>
      <c r="F104" s="841" t="s">
        <v>118</v>
      </c>
      <c r="G104" s="842"/>
      <c r="H104" s="842"/>
      <c r="I104" s="842"/>
      <c r="J104" s="842"/>
      <c r="K104" s="843"/>
      <c r="L104" s="395">
        <f>+ROUND(SUM(L97:L103),2)</f>
        <v>38.4</v>
      </c>
    </row>
    <row r="105" spans="1:12" ht="16.8">
      <c r="A105" s="396"/>
      <c r="B105" s="369"/>
      <c r="C105" s="369"/>
      <c r="D105" s="369"/>
      <c r="E105" s="369"/>
      <c r="F105" s="369"/>
      <c r="G105" s="369"/>
      <c r="H105" s="369"/>
      <c r="I105" s="369"/>
      <c r="J105" s="369"/>
      <c r="K105" s="369"/>
      <c r="L105" s="370"/>
    </row>
    <row r="106" spans="1:12">
      <c r="A106" s="810" t="s">
        <v>119</v>
      </c>
      <c r="B106" s="811"/>
      <c r="C106" s="812"/>
      <c r="D106" s="813"/>
      <c r="E106" s="813"/>
      <c r="F106" s="813"/>
      <c r="G106" s="813"/>
      <c r="H106" s="813"/>
      <c r="I106" s="813"/>
      <c r="J106" s="813"/>
      <c r="K106" s="814"/>
      <c r="L106" s="371"/>
    </row>
    <row r="107" spans="1:12">
      <c r="A107" s="810"/>
      <c r="B107" s="811"/>
      <c r="C107" s="815"/>
      <c r="D107" s="816"/>
      <c r="E107" s="816"/>
      <c r="F107" s="816"/>
      <c r="G107" s="816"/>
      <c r="H107" s="816"/>
      <c r="I107" s="816"/>
      <c r="J107" s="816"/>
      <c r="K107" s="817"/>
      <c r="L107" s="371"/>
    </row>
    <row r="108" spans="1:12" ht="16.8">
      <c r="A108" s="397"/>
      <c r="B108" s="818"/>
      <c r="C108" s="818"/>
      <c r="D108" s="818"/>
      <c r="E108" s="818"/>
      <c r="F108" s="398"/>
      <c r="G108" s="398"/>
      <c r="H108" s="818"/>
      <c r="I108" s="818"/>
      <c r="J108" s="818"/>
      <c r="K108" s="818"/>
      <c r="L108" s="371"/>
    </row>
    <row r="109" spans="1:12" ht="16.8">
      <c r="A109" s="399" t="s">
        <v>120</v>
      </c>
      <c r="B109" s="819"/>
      <c r="C109" s="819"/>
      <c r="D109" s="819"/>
      <c r="E109" s="819"/>
      <c r="F109" s="398"/>
      <c r="G109" s="400"/>
      <c r="H109" s="819"/>
      <c r="I109" s="819"/>
      <c r="J109" s="819"/>
      <c r="K109" s="819"/>
      <c r="L109" s="371"/>
    </row>
    <row r="110" spans="1:12">
      <c r="A110" s="401"/>
      <c r="B110" s="820" t="s">
        <v>102</v>
      </c>
      <c r="C110" s="820"/>
      <c r="D110" s="820"/>
      <c r="E110" s="820"/>
      <c r="F110" s="402"/>
      <c r="G110" s="402"/>
      <c r="H110" s="821" t="s">
        <v>100</v>
      </c>
      <c r="I110" s="821"/>
      <c r="J110" s="821"/>
      <c r="K110" s="821"/>
      <c r="L110" s="403"/>
    </row>
    <row r="111" spans="1:12">
      <c r="A111" s="401"/>
      <c r="B111" s="807" t="s">
        <v>121</v>
      </c>
      <c r="C111" s="807"/>
      <c r="D111" s="807"/>
      <c r="E111" s="807"/>
      <c r="F111" s="404"/>
      <c r="G111" s="404"/>
      <c r="H111" s="808" t="s">
        <v>122</v>
      </c>
      <c r="I111" s="808"/>
      <c r="J111" s="808"/>
      <c r="K111" s="808"/>
      <c r="L111" s="403"/>
    </row>
    <row r="112" spans="1:12">
      <c r="A112" s="401"/>
      <c r="B112" s="807" t="s">
        <v>123</v>
      </c>
      <c r="C112" s="807"/>
      <c r="D112" s="807"/>
      <c r="E112" s="807"/>
      <c r="F112" s="404"/>
      <c r="G112" s="404"/>
      <c r="H112" s="807" t="s">
        <v>124</v>
      </c>
      <c r="I112" s="807"/>
      <c r="J112" s="807"/>
      <c r="K112" s="807"/>
      <c r="L112" s="403"/>
    </row>
    <row r="113" spans="1:12" ht="14.4" thickBot="1">
      <c r="A113" s="372"/>
      <c r="B113" s="809"/>
      <c r="C113" s="809"/>
      <c r="D113" s="809"/>
      <c r="E113" s="809"/>
      <c r="F113" s="405"/>
      <c r="G113" s="405"/>
      <c r="H113" s="406"/>
      <c r="I113" s="405"/>
      <c r="J113" s="405"/>
      <c r="K113" s="405"/>
      <c r="L113" s="407"/>
    </row>
    <row r="114" spans="1:12">
      <c r="A114" s="844"/>
      <c r="B114" s="845"/>
      <c r="C114" s="846"/>
      <c r="D114" s="852" t="s">
        <v>107</v>
      </c>
      <c r="E114" s="853"/>
      <c r="F114" s="853"/>
      <c r="G114" s="853"/>
      <c r="H114" s="853"/>
      <c r="I114" s="853"/>
      <c r="J114" s="853"/>
      <c r="K114" s="853"/>
      <c r="L114" s="854"/>
    </row>
    <row r="115" spans="1:12" ht="14.4" thickBot="1">
      <c r="A115" s="847"/>
      <c r="B115" s="848"/>
      <c r="C115" s="849"/>
      <c r="D115" s="855"/>
      <c r="E115" s="856"/>
      <c r="F115" s="856"/>
      <c r="G115" s="856"/>
      <c r="H115" s="856"/>
      <c r="I115" s="856"/>
      <c r="J115" s="856"/>
      <c r="K115" s="856"/>
      <c r="L115" s="857"/>
    </row>
    <row r="116" spans="1:12">
      <c r="A116" s="847"/>
      <c r="B116" s="848"/>
      <c r="C116" s="848"/>
      <c r="D116" s="852" t="s">
        <v>108</v>
      </c>
      <c r="E116" s="853"/>
      <c r="F116" s="853"/>
      <c r="G116" s="853"/>
      <c r="H116" s="853"/>
      <c r="I116" s="853"/>
      <c r="J116" s="853"/>
      <c r="K116" s="853"/>
      <c r="L116" s="854"/>
    </row>
    <row r="117" spans="1:12" ht="14.4" thickBot="1">
      <c r="A117" s="847"/>
      <c r="B117" s="848"/>
      <c r="C117" s="848"/>
      <c r="D117" s="855"/>
      <c r="E117" s="856"/>
      <c r="F117" s="856"/>
      <c r="G117" s="856"/>
      <c r="H117" s="856"/>
      <c r="I117" s="856"/>
      <c r="J117" s="856"/>
      <c r="K117" s="856"/>
      <c r="L117" s="857"/>
    </row>
    <row r="118" spans="1:12">
      <c r="A118" s="847"/>
      <c r="B118" s="848"/>
      <c r="C118" s="848"/>
      <c r="D118" s="852" t="s">
        <v>109</v>
      </c>
      <c r="E118" s="853"/>
      <c r="F118" s="853"/>
      <c r="G118" s="853"/>
      <c r="H118" s="853"/>
      <c r="I118" s="853"/>
      <c r="J118" s="853"/>
      <c r="K118" s="853"/>
      <c r="L118" s="854"/>
    </row>
    <row r="119" spans="1:12" ht="14.4" thickBot="1">
      <c r="A119" s="850"/>
      <c r="B119" s="851"/>
      <c r="C119" s="851"/>
      <c r="D119" s="855"/>
      <c r="E119" s="856"/>
      <c r="F119" s="856"/>
      <c r="G119" s="856"/>
      <c r="H119" s="856"/>
      <c r="I119" s="856"/>
      <c r="J119" s="856"/>
      <c r="K119" s="856"/>
      <c r="L119" s="857"/>
    </row>
    <row r="120" spans="1:12" ht="50.1" customHeight="1" thickBot="1">
      <c r="A120" s="858" t="s">
        <v>110</v>
      </c>
      <c r="B120" s="859"/>
      <c r="C120" s="860"/>
      <c r="D120" s="861" t="str">
        <f>+D93</f>
        <v>CONSTRUCCIÓN DE ANDENES PEATONALES EN CONCRETO ESTAMPADO EN EL CASCO URBANO DEL MUNICIPIO DE SABANALARGA, DEPARTAMENTO DE CASANARE</v>
      </c>
      <c r="E120" s="862"/>
      <c r="F120" s="862"/>
      <c r="G120" s="862"/>
      <c r="H120" s="862"/>
      <c r="I120" s="862"/>
      <c r="J120" s="862"/>
      <c r="K120" s="862"/>
      <c r="L120" s="863"/>
    </row>
    <row r="121" spans="1:12" ht="14.4" thickBot="1">
      <c r="A121" s="822" t="str">
        <f>+'PRESUPUESTO OFICIAL'!A11</f>
        <v>1. PRELIMINARES - DEMOLICIONES</v>
      </c>
      <c r="B121" s="823"/>
      <c r="C121" s="823"/>
      <c r="D121" s="823"/>
      <c r="E121" s="823"/>
      <c r="F121" s="823"/>
      <c r="G121" s="823"/>
      <c r="H121" s="823"/>
      <c r="I121" s="823"/>
      <c r="J121" s="823"/>
      <c r="K121" s="823"/>
      <c r="L121" s="824"/>
    </row>
    <row r="122" spans="1:12" ht="28.2" thickBot="1">
      <c r="A122" s="374" t="s">
        <v>41</v>
      </c>
      <c r="B122" s="375">
        <f>+'PRESUPUESTO OFICIAL'!B16</f>
        <v>1.5</v>
      </c>
      <c r="C122" s="825" t="s">
        <v>42</v>
      </c>
      <c r="D122" s="826"/>
      <c r="E122" s="827"/>
      <c r="F122" s="828" t="str">
        <f>+'PRESUPUESTO OFICIAL'!E16</f>
        <v>Nivelacion de cajas de valvulas para Red de acueducto</v>
      </c>
      <c r="G122" s="829"/>
      <c r="H122" s="830"/>
      <c r="I122" s="376" t="s">
        <v>111</v>
      </c>
      <c r="J122" s="377">
        <f>L134</f>
        <v>1</v>
      </c>
      <c r="K122" s="378" t="s">
        <v>43</v>
      </c>
      <c r="L122" s="379" t="str">
        <f>+'PRESUPUESTO OFICIAL'!F16</f>
        <v>UND</v>
      </c>
    </row>
    <row r="123" spans="1:12">
      <c r="A123" s="831" t="s">
        <v>112</v>
      </c>
      <c r="B123" s="832"/>
      <c r="C123" s="832"/>
      <c r="D123" s="832"/>
      <c r="E123" s="832"/>
      <c r="F123" s="380" t="s">
        <v>113</v>
      </c>
      <c r="G123" s="381" t="s">
        <v>114</v>
      </c>
      <c r="H123" s="381" t="s">
        <v>115</v>
      </c>
      <c r="I123" s="381" t="s">
        <v>116</v>
      </c>
      <c r="J123" s="381" t="s">
        <v>117</v>
      </c>
      <c r="K123" s="381" t="s">
        <v>12</v>
      </c>
      <c r="L123" s="382" t="s">
        <v>118</v>
      </c>
    </row>
    <row r="124" spans="1:12" ht="38.1" customHeight="1">
      <c r="A124" s="833"/>
      <c r="B124" s="834"/>
      <c r="C124" s="834"/>
      <c r="D124" s="834"/>
      <c r="E124" s="835"/>
      <c r="F124" s="383" t="s">
        <v>233</v>
      </c>
      <c r="G124" s="384"/>
      <c r="H124" s="384"/>
      <c r="I124" s="385"/>
      <c r="J124" s="385"/>
      <c r="K124" s="384">
        <v>1</v>
      </c>
      <c r="L124" s="386">
        <f>K124</f>
        <v>1</v>
      </c>
    </row>
    <row r="125" spans="1:12" ht="38.1" customHeight="1">
      <c r="A125" s="836"/>
      <c r="B125" s="837"/>
      <c r="C125" s="837"/>
      <c r="D125" s="837"/>
      <c r="E125" s="838"/>
      <c r="F125" s="383"/>
      <c r="G125" s="384"/>
      <c r="H125" s="384"/>
      <c r="I125" s="385"/>
      <c r="J125" s="385"/>
      <c r="K125" s="384"/>
      <c r="L125" s="386">
        <f t="shared" ref="L125:L133" si="4">K125</f>
        <v>0</v>
      </c>
    </row>
    <row r="126" spans="1:12" ht="38.1" customHeight="1">
      <c r="A126" s="836"/>
      <c r="B126" s="837"/>
      <c r="C126" s="837"/>
      <c r="D126" s="837"/>
      <c r="E126" s="838"/>
      <c r="F126" s="383"/>
      <c r="G126" s="384"/>
      <c r="H126" s="384"/>
      <c r="I126" s="385"/>
      <c r="J126" s="384"/>
      <c r="K126" s="385"/>
      <c r="L126" s="386">
        <f t="shared" si="4"/>
        <v>0</v>
      </c>
    </row>
    <row r="127" spans="1:12" ht="38.1" customHeight="1">
      <c r="A127" s="836"/>
      <c r="B127" s="837"/>
      <c r="C127" s="837"/>
      <c r="D127" s="837"/>
      <c r="E127" s="838"/>
      <c r="F127" s="383"/>
      <c r="G127" s="384"/>
      <c r="H127" s="384"/>
      <c r="I127" s="385"/>
      <c r="J127" s="384"/>
      <c r="K127" s="385"/>
      <c r="L127" s="386">
        <f t="shared" si="4"/>
        <v>0</v>
      </c>
    </row>
    <row r="128" spans="1:12" ht="38.1" customHeight="1">
      <c r="A128" s="836"/>
      <c r="B128" s="837"/>
      <c r="C128" s="837"/>
      <c r="D128" s="837"/>
      <c r="E128" s="838"/>
      <c r="F128" s="383"/>
      <c r="G128" s="384"/>
      <c r="H128" s="384"/>
      <c r="I128" s="385"/>
      <c r="J128" s="384"/>
      <c r="K128" s="385"/>
      <c r="L128" s="386">
        <f t="shared" si="4"/>
        <v>0</v>
      </c>
    </row>
    <row r="129" spans="1:12" ht="38.1" customHeight="1">
      <c r="A129" s="836"/>
      <c r="B129" s="837"/>
      <c r="C129" s="837"/>
      <c r="D129" s="837"/>
      <c r="E129" s="838"/>
      <c r="F129" s="383"/>
      <c r="G129" s="384"/>
      <c r="H129" s="384"/>
      <c r="I129" s="385"/>
      <c r="J129" s="384"/>
      <c r="K129" s="385"/>
      <c r="L129" s="386">
        <f t="shared" si="4"/>
        <v>0</v>
      </c>
    </row>
    <row r="130" spans="1:12" ht="38.1" customHeight="1">
      <c r="A130" s="836"/>
      <c r="B130" s="837"/>
      <c r="C130" s="837"/>
      <c r="D130" s="837"/>
      <c r="E130" s="838"/>
      <c r="F130" s="383"/>
      <c r="G130" s="384"/>
      <c r="H130" s="384"/>
      <c r="I130" s="385"/>
      <c r="J130" s="384"/>
      <c r="K130" s="385"/>
      <c r="L130" s="386">
        <f t="shared" si="4"/>
        <v>0</v>
      </c>
    </row>
    <row r="131" spans="1:12" ht="38.1" customHeight="1">
      <c r="A131" s="836"/>
      <c r="B131" s="837"/>
      <c r="C131" s="837"/>
      <c r="D131" s="837"/>
      <c r="E131" s="838"/>
      <c r="F131" s="383"/>
      <c r="G131" s="384"/>
      <c r="H131" s="384"/>
      <c r="I131" s="385"/>
      <c r="J131" s="384"/>
      <c r="K131" s="385"/>
      <c r="L131" s="386">
        <f t="shared" si="4"/>
        <v>0</v>
      </c>
    </row>
    <row r="132" spans="1:12" ht="38.1" customHeight="1">
      <c r="A132" s="836"/>
      <c r="B132" s="837"/>
      <c r="C132" s="837"/>
      <c r="D132" s="837"/>
      <c r="E132" s="838"/>
      <c r="F132" s="383"/>
      <c r="G132" s="388"/>
      <c r="H132" s="388"/>
      <c r="I132" s="385"/>
      <c r="J132" s="384"/>
      <c r="K132" s="383"/>
      <c r="L132" s="386">
        <f t="shared" si="4"/>
        <v>0</v>
      </c>
    </row>
    <row r="133" spans="1:12" ht="38.1" customHeight="1" thickBot="1">
      <c r="A133" s="836"/>
      <c r="B133" s="837"/>
      <c r="C133" s="837"/>
      <c r="D133" s="837"/>
      <c r="E133" s="838"/>
      <c r="F133" s="389"/>
      <c r="G133" s="388"/>
      <c r="H133" s="388"/>
      <c r="I133" s="385"/>
      <c r="J133" s="384"/>
      <c r="K133" s="383"/>
      <c r="L133" s="386">
        <f t="shared" si="4"/>
        <v>0</v>
      </c>
    </row>
    <row r="134" spans="1:12" ht="14.4" thickBot="1">
      <c r="A134" s="839"/>
      <c r="B134" s="840"/>
      <c r="C134" s="840"/>
      <c r="D134" s="840"/>
      <c r="E134" s="840"/>
      <c r="F134" s="841" t="s">
        <v>118</v>
      </c>
      <c r="G134" s="842"/>
      <c r="H134" s="842"/>
      <c r="I134" s="842"/>
      <c r="J134" s="842"/>
      <c r="K134" s="843"/>
      <c r="L134" s="395">
        <f>+ROUND(SUM(L124:L133),2)</f>
        <v>1</v>
      </c>
    </row>
    <row r="135" spans="1:12" ht="16.8">
      <c r="A135" s="396"/>
      <c r="B135" s="369"/>
      <c r="C135" s="369"/>
      <c r="D135" s="369"/>
      <c r="E135" s="369"/>
      <c r="F135" s="369"/>
      <c r="G135" s="369"/>
      <c r="H135" s="369"/>
      <c r="I135" s="369"/>
      <c r="J135" s="369"/>
      <c r="K135" s="369"/>
      <c r="L135" s="370"/>
    </row>
    <row r="136" spans="1:12">
      <c r="A136" s="810" t="s">
        <v>119</v>
      </c>
      <c r="B136" s="811"/>
      <c r="C136" s="812"/>
      <c r="D136" s="813"/>
      <c r="E136" s="813"/>
      <c r="F136" s="813"/>
      <c r="G136" s="813"/>
      <c r="H136" s="813"/>
      <c r="I136" s="813"/>
      <c r="J136" s="813"/>
      <c r="K136" s="814"/>
      <c r="L136" s="371"/>
    </row>
    <row r="137" spans="1:12">
      <c r="A137" s="810"/>
      <c r="B137" s="811"/>
      <c r="C137" s="815"/>
      <c r="D137" s="816"/>
      <c r="E137" s="816"/>
      <c r="F137" s="816"/>
      <c r="G137" s="816"/>
      <c r="H137" s="816"/>
      <c r="I137" s="816"/>
      <c r="J137" s="816"/>
      <c r="K137" s="817"/>
      <c r="L137" s="371"/>
    </row>
    <row r="138" spans="1:12" ht="53.25" customHeight="1">
      <c r="A138" s="397"/>
      <c r="B138" s="818"/>
      <c r="C138" s="818"/>
      <c r="D138" s="818"/>
      <c r="E138" s="818"/>
      <c r="F138" s="398"/>
      <c r="G138" s="398"/>
      <c r="H138" s="818"/>
      <c r="I138" s="818"/>
      <c r="J138" s="818"/>
      <c r="K138" s="818"/>
      <c r="L138" s="371"/>
    </row>
    <row r="139" spans="1:12" ht="16.8">
      <c r="A139" s="399" t="s">
        <v>120</v>
      </c>
      <c r="B139" s="819"/>
      <c r="C139" s="819"/>
      <c r="D139" s="819"/>
      <c r="E139" s="819"/>
      <c r="F139" s="398"/>
      <c r="G139" s="400"/>
      <c r="H139" s="819"/>
      <c r="I139" s="819"/>
      <c r="J139" s="819"/>
      <c r="K139" s="819"/>
      <c r="L139" s="371"/>
    </row>
    <row r="140" spans="1:12">
      <c r="A140" s="401"/>
      <c r="B140" s="820" t="s">
        <v>102</v>
      </c>
      <c r="C140" s="820"/>
      <c r="D140" s="820"/>
      <c r="E140" s="820"/>
      <c r="F140" s="402"/>
      <c r="G140" s="402"/>
      <c r="H140" s="821" t="s">
        <v>100</v>
      </c>
      <c r="I140" s="821"/>
      <c r="J140" s="821"/>
      <c r="K140" s="821"/>
      <c r="L140" s="403"/>
    </row>
    <row r="141" spans="1:12">
      <c r="A141" s="401"/>
      <c r="B141" s="807" t="s">
        <v>121</v>
      </c>
      <c r="C141" s="807"/>
      <c r="D141" s="807"/>
      <c r="E141" s="807"/>
      <c r="F141" s="404"/>
      <c r="G141" s="404"/>
      <c r="H141" s="808" t="s">
        <v>122</v>
      </c>
      <c r="I141" s="808"/>
      <c r="J141" s="808"/>
      <c r="K141" s="808"/>
      <c r="L141" s="403"/>
    </row>
    <row r="142" spans="1:12">
      <c r="A142" s="401"/>
      <c r="B142" s="807" t="s">
        <v>123</v>
      </c>
      <c r="C142" s="807"/>
      <c r="D142" s="807"/>
      <c r="E142" s="807"/>
      <c r="F142" s="404"/>
      <c r="G142" s="404"/>
      <c r="H142" s="807" t="s">
        <v>124</v>
      </c>
      <c r="I142" s="807"/>
      <c r="J142" s="807"/>
      <c r="K142" s="807"/>
      <c r="L142" s="403"/>
    </row>
    <row r="143" spans="1:12" ht="14.4" thickBot="1">
      <c r="A143" s="372"/>
      <c r="B143" s="809"/>
      <c r="C143" s="809"/>
      <c r="D143" s="809"/>
      <c r="E143" s="809"/>
      <c r="F143" s="405"/>
      <c r="G143" s="405"/>
      <c r="H143" s="406"/>
      <c r="I143" s="405"/>
      <c r="J143" s="405"/>
      <c r="K143" s="405"/>
      <c r="L143" s="407"/>
    </row>
    <row r="144" spans="1:12">
      <c r="A144" s="844"/>
      <c r="B144" s="845"/>
      <c r="C144" s="846"/>
      <c r="D144" s="852" t="s">
        <v>107</v>
      </c>
      <c r="E144" s="853"/>
      <c r="F144" s="853"/>
      <c r="G144" s="853"/>
      <c r="H144" s="853"/>
      <c r="I144" s="853"/>
      <c r="J144" s="853"/>
      <c r="K144" s="853"/>
      <c r="L144" s="854"/>
    </row>
    <row r="145" spans="1:12" ht="14.4" thickBot="1">
      <c r="A145" s="847"/>
      <c r="B145" s="848"/>
      <c r="C145" s="849"/>
      <c r="D145" s="855"/>
      <c r="E145" s="856"/>
      <c r="F145" s="856"/>
      <c r="G145" s="856"/>
      <c r="H145" s="856"/>
      <c r="I145" s="856"/>
      <c r="J145" s="856"/>
      <c r="K145" s="856"/>
      <c r="L145" s="857"/>
    </row>
    <row r="146" spans="1:12">
      <c r="A146" s="847"/>
      <c r="B146" s="848"/>
      <c r="C146" s="848"/>
      <c r="D146" s="852" t="s">
        <v>108</v>
      </c>
      <c r="E146" s="853"/>
      <c r="F146" s="853"/>
      <c r="G146" s="853"/>
      <c r="H146" s="853"/>
      <c r="I146" s="853"/>
      <c r="J146" s="853"/>
      <c r="K146" s="853"/>
      <c r="L146" s="854"/>
    </row>
    <row r="147" spans="1:12" ht="14.4" thickBot="1">
      <c r="A147" s="847"/>
      <c r="B147" s="848"/>
      <c r="C147" s="848"/>
      <c r="D147" s="855"/>
      <c r="E147" s="856"/>
      <c r="F147" s="856"/>
      <c r="G147" s="856"/>
      <c r="H147" s="856"/>
      <c r="I147" s="856"/>
      <c r="J147" s="856"/>
      <c r="K147" s="856"/>
      <c r="L147" s="857"/>
    </row>
    <row r="148" spans="1:12">
      <c r="A148" s="847"/>
      <c r="B148" s="848"/>
      <c r="C148" s="848"/>
      <c r="D148" s="852" t="s">
        <v>109</v>
      </c>
      <c r="E148" s="853"/>
      <c r="F148" s="853"/>
      <c r="G148" s="853"/>
      <c r="H148" s="853"/>
      <c r="I148" s="853"/>
      <c r="J148" s="853"/>
      <c r="K148" s="853"/>
      <c r="L148" s="854"/>
    </row>
    <row r="149" spans="1:12" ht="14.4" thickBot="1">
      <c r="A149" s="850"/>
      <c r="B149" s="851"/>
      <c r="C149" s="851"/>
      <c r="D149" s="855"/>
      <c r="E149" s="856"/>
      <c r="F149" s="856"/>
      <c r="G149" s="856"/>
      <c r="H149" s="856"/>
      <c r="I149" s="856"/>
      <c r="J149" s="856"/>
      <c r="K149" s="856"/>
      <c r="L149" s="857"/>
    </row>
    <row r="150" spans="1:12" ht="50.1" customHeight="1" thickBot="1">
      <c r="A150" s="858" t="s">
        <v>110</v>
      </c>
      <c r="B150" s="859"/>
      <c r="C150" s="860"/>
      <c r="D150" s="861" t="str">
        <f>+D120</f>
        <v>CONSTRUCCIÓN DE ANDENES PEATONALES EN CONCRETO ESTAMPADO EN EL CASCO URBANO DEL MUNICIPIO DE SABANALARGA, DEPARTAMENTO DE CASANARE</v>
      </c>
      <c r="E150" s="862"/>
      <c r="F150" s="862"/>
      <c r="G150" s="862"/>
      <c r="H150" s="862"/>
      <c r="I150" s="862"/>
      <c r="J150" s="862"/>
      <c r="K150" s="862"/>
      <c r="L150" s="863"/>
    </row>
    <row r="151" spans="1:12" ht="14.4" thickBot="1">
      <c r="A151" s="822" t="str">
        <f>+'PRESUPUESTO OFICIAL'!A18</f>
        <v>2. URBANISMO</v>
      </c>
      <c r="B151" s="823"/>
      <c r="C151" s="823"/>
      <c r="D151" s="823"/>
      <c r="E151" s="823"/>
      <c r="F151" s="823"/>
      <c r="G151" s="823"/>
      <c r="H151" s="823"/>
      <c r="I151" s="823"/>
      <c r="J151" s="823"/>
      <c r="K151" s="823"/>
      <c r="L151" s="824"/>
    </row>
    <row r="152" spans="1:12" ht="114" customHeight="1" thickBot="1">
      <c r="A152" s="374" t="s">
        <v>41</v>
      </c>
      <c r="B152" s="375">
        <f>+'PRESUPUESTO OFICIAL'!B19</f>
        <v>2.1</v>
      </c>
      <c r="C152" s="825" t="s">
        <v>42</v>
      </c>
      <c r="D152" s="826"/>
      <c r="E152" s="827"/>
      <c r="F152" s="828" t="str">
        <f>+'PRESUPUESTO OFICIAL'!E19</f>
        <v>Piso en concreto estampado, endurecido con color,
desmoldante neutro y sellante dos capas, incluye
placa base en concreto 3000 psi e=0.10 m reforzada
con malla Q-7.</v>
      </c>
      <c r="G152" s="829"/>
      <c r="H152" s="830"/>
      <c r="I152" s="376" t="s">
        <v>111</v>
      </c>
      <c r="J152" s="377">
        <f>L164</f>
        <v>126</v>
      </c>
      <c r="K152" s="378" t="s">
        <v>43</v>
      </c>
      <c r="L152" s="379" t="str">
        <f>+'PRESUPUESTO OFICIAL'!F19</f>
        <v>M2</v>
      </c>
    </row>
    <row r="153" spans="1:12">
      <c r="A153" s="831" t="s">
        <v>112</v>
      </c>
      <c r="B153" s="832"/>
      <c r="C153" s="832"/>
      <c r="D153" s="832"/>
      <c r="E153" s="832"/>
      <c r="F153" s="380" t="s">
        <v>113</v>
      </c>
      <c r="G153" s="381" t="s">
        <v>114</v>
      </c>
      <c r="H153" s="381" t="s">
        <v>115</v>
      </c>
      <c r="I153" s="381" t="s">
        <v>116</v>
      </c>
      <c r="J153" s="381" t="s">
        <v>117</v>
      </c>
      <c r="K153" s="381" t="s">
        <v>12</v>
      </c>
      <c r="L153" s="382" t="s">
        <v>118</v>
      </c>
    </row>
    <row r="154" spans="1:12" ht="60" customHeight="1">
      <c r="A154" s="833"/>
      <c r="B154" s="834"/>
      <c r="C154" s="834"/>
      <c r="D154" s="834"/>
      <c r="E154" s="835"/>
      <c r="F154" s="383" t="s">
        <v>244</v>
      </c>
      <c r="G154" s="384"/>
      <c r="H154" s="384"/>
      <c r="I154" s="385"/>
      <c r="J154" s="385">
        <v>33</v>
      </c>
      <c r="K154" s="385"/>
      <c r="L154" s="386">
        <f>J154</f>
        <v>33</v>
      </c>
    </row>
    <row r="155" spans="1:12" ht="60" customHeight="1">
      <c r="A155" s="836"/>
      <c r="B155" s="837"/>
      <c r="C155" s="837"/>
      <c r="D155" s="837"/>
      <c r="E155" s="838"/>
      <c r="F155" s="383" t="s">
        <v>226</v>
      </c>
      <c r="G155" s="384"/>
      <c r="H155" s="384"/>
      <c r="I155" s="385"/>
      <c r="J155" s="385">
        <v>22</v>
      </c>
      <c r="K155" s="385"/>
      <c r="L155" s="386">
        <f t="shared" ref="L155:L163" si="5">J155</f>
        <v>22</v>
      </c>
    </row>
    <row r="156" spans="1:12" ht="60" customHeight="1">
      <c r="A156" s="836"/>
      <c r="B156" s="837"/>
      <c r="C156" s="837"/>
      <c r="D156" s="837"/>
      <c r="E156" s="838"/>
      <c r="F156" s="383" t="s">
        <v>227</v>
      </c>
      <c r="G156" s="384"/>
      <c r="H156" s="384"/>
      <c r="I156" s="385"/>
      <c r="J156" s="385">
        <v>71</v>
      </c>
      <c r="K156" s="385"/>
      <c r="L156" s="386">
        <f t="shared" si="5"/>
        <v>71</v>
      </c>
    </row>
    <row r="157" spans="1:12" ht="60" customHeight="1">
      <c r="A157" s="836"/>
      <c r="B157" s="837"/>
      <c r="C157" s="837"/>
      <c r="D157" s="837"/>
      <c r="E157" s="838"/>
      <c r="F157" s="864"/>
      <c r="G157" s="865"/>
      <c r="H157" s="865"/>
      <c r="I157" s="865"/>
      <c r="J157" s="865"/>
      <c r="K157" s="866"/>
      <c r="L157" s="386">
        <f>J157</f>
        <v>0</v>
      </c>
    </row>
    <row r="158" spans="1:12" ht="60" customHeight="1">
      <c r="A158" s="836"/>
      <c r="B158" s="837"/>
      <c r="C158" s="837"/>
      <c r="D158" s="837"/>
      <c r="E158" s="838"/>
      <c r="F158" s="867"/>
      <c r="G158" s="868"/>
      <c r="H158" s="868"/>
      <c r="I158" s="868"/>
      <c r="J158" s="868"/>
      <c r="K158" s="869"/>
      <c r="L158" s="386">
        <f t="shared" si="5"/>
        <v>0</v>
      </c>
    </row>
    <row r="159" spans="1:12" ht="60" customHeight="1">
      <c r="A159" s="836"/>
      <c r="B159" s="837"/>
      <c r="C159" s="837"/>
      <c r="D159" s="837"/>
      <c r="E159" s="838"/>
      <c r="F159" s="867"/>
      <c r="G159" s="868"/>
      <c r="H159" s="868"/>
      <c r="I159" s="868"/>
      <c r="J159" s="868"/>
      <c r="K159" s="869"/>
      <c r="L159" s="386">
        <f t="shared" si="5"/>
        <v>0</v>
      </c>
    </row>
    <row r="160" spans="1:12" ht="60" customHeight="1">
      <c r="A160" s="836"/>
      <c r="B160" s="837"/>
      <c r="C160" s="837"/>
      <c r="D160" s="837"/>
      <c r="E160" s="838"/>
      <c r="F160" s="867"/>
      <c r="G160" s="868"/>
      <c r="H160" s="868"/>
      <c r="I160" s="868"/>
      <c r="J160" s="868"/>
      <c r="K160" s="869"/>
      <c r="L160" s="386">
        <f t="shared" si="5"/>
        <v>0</v>
      </c>
    </row>
    <row r="161" spans="1:12" ht="60" customHeight="1">
      <c r="A161" s="836"/>
      <c r="B161" s="837"/>
      <c r="C161" s="837"/>
      <c r="D161" s="837"/>
      <c r="E161" s="838"/>
      <c r="F161" s="867"/>
      <c r="G161" s="868"/>
      <c r="H161" s="868"/>
      <c r="I161" s="868"/>
      <c r="J161" s="868"/>
      <c r="K161" s="869"/>
      <c r="L161" s="386">
        <f t="shared" si="5"/>
        <v>0</v>
      </c>
    </row>
    <row r="162" spans="1:12" ht="60" customHeight="1">
      <c r="A162" s="836"/>
      <c r="B162" s="837"/>
      <c r="C162" s="837"/>
      <c r="D162" s="837"/>
      <c r="E162" s="838"/>
      <c r="F162" s="867"/>
      <c r="G162" s="868"/>
      <c r="H162" s="868"/>
      <c r="I162" s="868"/>
      <c r="J162" s="868"/>
      <c r="K162" s="869"/>
      <c r="L162" s="386">
        <f t="shared" si="5"/>
        <v>0</v>
      </c>
    </row>
    <row r="163" spans="1:12" ht="39.9" customHeight="1" thickBot="1">
      <c r="A163" s="836"/>
      <c r="B163" s="837"/>
      <c r="C163" s="837"/>
      <c r="D163" s="837"/>
      <c r="E163" s="838"/>
      <c r="F163" s="870"/>
      <c r="G163" s="871"/>
      <c r="H163" s="871"/>
      <c r="I163" s="871"/>
      <c r="J163" s="871"/>
      <c r="K163" s="872"/>
      <c r="L163" s="386">
        <f t="shared" si="5"/>
        <v>0</v>
      </c>
    </row>
    <row r="164" spans="1:12" ht="14.4" thickBot="1">
      <c r="A164" s="839"/>
      <c r="B164" s="840"/>
      <c r="C164" s="840"/>
      <c r="D164" s="840"/>
      <c r="E164" s="840"/>
      <c r="F164" s="841" t="s">
        <v>118</v>
      </c>
      <c r="G164" s="842"/>
      <c r="H164" s="842"/>
      <c r="I164" s="842"/>
      <c r="J164" s="842"/>
      <c r="K164" s="843"/>
      <c r="L164" s="395">
        <f>+ROUND(SUM(L154:L163),2)</f>
        <v>126</v>
      </c>
    </row>
    <row r="165" spans="1:12" ht="16.8">
      <c r="A165" s="396"/>
      <c r="B165" s="369"/>
      <c r="C165" s="369"/>
      <c r="D165" s="369"/>
      <c r="E165" s="369"/>
      <c r="F165" s="369"/>
      <c r="G165" s="369"/>
      <c r="H165" s="369"/>
      <c r="I165" s="369"/>
      <c r="J165" s="369"/>
      <c r="K165" s="369"/>
      <c r="L165" s="370"/>
    </row>
    <row r="166" spans="1:12">
      <c r="A166" s="810" t="s">
        <v>119</v>
      </c>
      <c r="B166" s="811"/>
      <c r="C166" s="812"/>
      <c r="D166" s="813"/>
      <c r="E166" s="813"/>
      <c r="F166" s="813"/>
      <c r="G166" s="813"/>
      <c r="H166" s="813"/>
      <c r="I166" s="813"/>
      <c r="J166" s="813"/>
      <c r="K166" s="814"/>
      <c r="L166" s="371"/>
    </row>
    <row r="167" spans="1:12">
      <c r="A167" s="810"/>
      <c r="B167" s="811"/>
      <c r="C167" s="815"/>
      <c r="D167" s="816"/>
      <c r="E167" s="816"/>
      <c r="F167" s="816"/>
      <c r="G167" s="816"/>
      <c r="H167" s="816"/>
      <c r="I167" s="816"/>
      <c r="J167" s="816"/>
      <c r="K167" s="817"/>
      <c r="L167" s="371"/>
    </row>
    <row r="168" spans="1:12" ht="16.8">
      <c r="A168" s="397"/>
      <c r="B168" s="818"/>
      <c r="C168" s="818"/>
      <c r="D168" s="818"/>
      <c r="E168" s="818"/>
      <c r="F168" s="398"/>
      <c r="G168" s="398"/>
      <c r="H168" s="818"/>
      <c r="I168" s="818"/>
      <c r="J168" s="818"/>
      <c r="K168" s="818"/>
      <c r="L168" s="371"/>
    </row>
    <row r="169" spans="1:12" ht="16.8">
      <c r="A169" s="399" t="s">
        <v>120</v>
      </c>
      <c r="B169" s="819"/>
      <c r="C169" s="819"/>
      <c r="D169" s="819"/>
      <c r="E169" s="819"/>
      <c r="F169" s="398"/>
      <c r="G169" s="400"/>
      <c r="H169" s="819"/>
      <c r="I169" s="819"/>
      <c r="J169" s="819"/>
      <c r="K169" s="819"/>
      <c r="L169" s="371"/>
    </row>
    <row r="170" spans="1:12">
      <c r="A170" s="401"/>
      <c r="B170" s="820" t="s">
        <v>102</v>
      </c>
      <c r="C170" s="820"/>
      <c r="D170" s="820"/>
      <c r="E170" s="820"/>
      <c r="F170" s="402"/>
      <c r="G170" s="402"/>
      <c r="H170" s="821" t="s">
        <v>100</v>
      </c>
      <c r="I170" s="821"/>
      <c r="J170" s="821"/>
      <c r="K170" s="821"/>
      <c r="L170" s="403"/>
    </row>
    <row r="171" spans="1:12">
      <c r="A171" s="401"/>
      <c r="B171" s="807" t="s">
        <v>121</v>
      </c>
      <c r="C171" s="807"/>
      <c r="D171" s="807"/>
      <c r="E171" s="807"/>
      <c r="F171" s="404"/>
      <c r="G171" s="404"/>
      <c r="H171" s="808" t="s">
        <v>122</v>
      </c>
      <c r="I171" s="808"/>
      <c r="J171" s="808"/>
      <c r="K171" s="808"/>
      <c r="L171" s="403"/>
    </row>
    <row r="172" spans="1:12">
      <c r="A172" s="401"/>
      <c r="B172" s="807" t="s">
        <v>123</v>
      </c>
      <c r="C172" s="807"/>
      <c r="D172" s="807"/>
      <c r="E172" s="807"/>
      <c r="F172" s="404"/>
      <c r="G172" s="404"/>
      <c r="H172" s="807" t="s">
        <v>124</v>
      </c>
      <c r="I172" s="807"/>
      <c r="J172" s="807"/>
      <c r="K172" s="807"/>
      <c r="L172" s="403"/>
    </row>
    <row r="173" spans="1:12" ht="14.4" thickBot="1">
      <c r="A173" s="372"/>
      <c r="B173" s="809"/>
      <c r="C173" s="809"/>
      <c r="D173" s="809"/>
      <c r="E173" s="809"/>
      <c r="F173" s="405"/>
      <c r="G173" s="405"/>
      <c r="H173" s="406"/>
      <c r="I173" s="405"/>
      <c r="J173" s="405"/>
      <c r="K173" s="405"/>
      <c r="L173" s="407"/>
    </row>
    <row r="174" spans="1:12">
      <c r="A174" s="844"/>
      <c r="B174" s="845"/>
      <c r="C174" s="846"/>
      <c r="D174" s="852" t="s">
        <v>107</v>
      </c>
      <c r="E174" s="853"/>
      <c r="F174" s="853"/>
      <c r="G174" s="853"/>
      <c r="H174" s="853"/>
      <c r="I174" s="853"/>
      <c r="J174" s="853"/>
      <c r="K174" s="853"/>
      <c r="L174" s="854"/>
    </row>
    <row r="175" spans="1:12" ht="14.4" thickBot="1">
      <c r="A175" s="847"/>
      <c r="B175" s="848"/>
      <c r="C175" s="849"/>
      <c r="D175" s="855"/>
      <c r="E175" s="856"/>
      <c r="F175" s="856"/>
      <c r="G175" s="856"/>
      <c r="H175" s="856"/>
      <c r="I175" s="856"/>
      <c r="J175" s="856"/>
      <c r="K175" s="856"/>
      <c r="L175" s="857"/>
    </row>
    <row r="176" spans="1:12">
      <c r="A176" s="847"/>
      <c r="B176" s="848"/>
      <c r="C176" s="848"/>
      <c r="D176" s="852" t="s">
        <v>108</v>
      </c>
      <c r="E176" s="853"/>
      <c r="F176" s="853"/>
      <c r="G176" s="853"/>
      <c r="H176" s="853"/>
      <c r="I176" s="853"/>
      <c r="J176" s="853"/>
      <c r="K176" s="853"/>
      <c r="L176" s="854"/>
    </row>
    <row r="177" spans="1:12" ht="14.4" thickBot="1">
      <c r="A177" s="847"/>
      <c r="B177" s="848"/>
      <c r="C177" s="848"/>
      <c r="D177" s="855"/>
      <c r="E177" s="856"/>
      <c r="F177" s="856"/>
      <c r="G177" s="856"/>
      <c r="H177" s="856"/>
      <c r="I177" s="856"/>
      <c r="J177" s="856"/>
      <c r="K177" s="856"/>
      <c r="L177" s="857"/>
    </row>
    <row r="178" spans="1:12">
      <c r="A178" s="847"/>
      <c r="B178" s="848"/>
      <c r="C178" s="848"/>
      <c r="D178" s="852" t="s">
        <v>109</v>
      </c>
      <c r="E178" s="853"/>
      <c r="F178" s="853"/>
      <c r="G178" s="853"/>
      <c r="H178" s="853"/>
      <c r="I178" s="853"/>
      <c r="J178" s="853"/>
      <c r="K178" s="853"/>
      <c r="L178" s="854"/>
    </row>
    <row r="179" spans="1:12" ht="14.4" thickBot="1">
      <c r="A179" s="850"/>
      <c r="B179" s="851"/>
      <c r="C179" s="851"/>
      <c r="D179" s="855"/>
      <c r="E179" s="856"/>
      <c r="F179" s="856"/>
      <c r="G179" s="856"/>
      <c r="H179" s="856"/>
      <c r="I179" s="856"/>
      <c r="J179" s="856"/>
      <c r="K179" s="856"/>
      <c r="L179" s="857"/>
    </row>
    <row r="180" spans="1:12" ht="50.1" customHeight="1" thickBot="1">
      <c r="A180" s="858" t="s">
        <v>110</v>
      </c>
      <c r="B180" s="859"/>
      <c r="C180" s="860"/>
      <c r="D180" s="861" t="str">
        <f>+D150</f>
        <v>CONSTRUCCIÓN DE ANDENES PEATONALES EN CONCRETO ESTAMPADO EN EL CASCO URBANO DEL MUNICIPIO DE SABANALARGA, DEPARTAMENTO DE CASANARE</v>
      </c>
      <c r="E180" s="862"/>
      <c r="F180" s="862"/>
      <c r="G180" s="862"/>
      <c r="H180" s="862"/>
      <c r="I180" s="862"/>
      <c r="J180" s="862"/>
      <c r="K180" s="862"/>
      <c r="L180" s="863"/>
    </row>
    <row r="181" spans="1:12" ht="14.4" thickBot="1">
      <c r="A181" s="822" t="str">
        <f>+'PRESUPUESTO OFICIAL'!A18</f>
        <v>2. URBANISMO</v>
      </c>
      <c r="B181" s="823"/>
      <c r="C181" s="823"/>
      <c r="D181" s="823"/>
      <c r="E181" s="823"/>
      <c r="F181" s="823"/>
      <c r="G181" s="823"/>
      <c r="H181" s="823"/>
      <c r="I181" s="823"/>
      <c r="J181" s="823"/>
      <c r="K181" s="823"/>
      <c r="L181" s="824"/>
    </row>
    <row r="182" spans="1:12" ht="57" customHeight="1" thickBot="1">
      <c r="A182" s="374" t="s">
        <v>41</v>
      </c>
      <c r="B182" s="375">
        <f>+'PRESUPUESTO OFICIAL'!B20</f>
        <v>2.2000000000000002</v>
      </c>
      <c r="C182" s="825" t="s">
        <v>42</v>
      </c>
      <c r="D182" s="826"/>
      <c r="E182" s="827"/>
      <c r="F182" s="828" t="str">
        <f>+'PRESUPUESTO OFICIAL'!E20</f>
        <v>Concreto de 3000 psi para reparación de pavimento y
andén</v>
      </c>
      <c r="G182" s="829"/>
      <c r="H182" s="830"/>
      <c r="I182" s="376" t="s">
        <v>111</v>
      </c>
      <c r="J182" s="377">
        <f>L194</f>
        <v>2.0299999999999998</v>
      </c>
      <c r="K182" s="378" t="s">
        <v>43</v>
      </c>
      <c r="L182" s="379" t="str">
        <f>+'PRESUPUESTO OFICIAL'!F20</f>
        <v>M3</v>
      </c>
    </row>
    <row r="183" spans="1:12">
      <c r="A183" s="831" t="s">
        <v>112</v>
      </c>
      <c r="B183" s="832"/>
      <c r="C183" s="832"/>
      <c r="D183" s="832"/>
      <c r="E183" s="832"/>
      <c r="F183" s="380" t="s">
        <v>113</v>
      </c>
      <c r="G183" s="381" t="s">
        <v>114</v>
      </c>
      <c r="H183" s="381" t="s">
        <v>115</v>
      </c>
      <c r="I183" s="381" t="s">
        <v>116</v>
      </c>
      <c r="J183" s="381" t="s">
        <v>224</v>
      </c>
      <c r="K183" s="381" t="s">
        <v>12</v>
      </c>
      <c r="L183" s="382" t="s">
        <v>118</v>
      </c>
    </row>
    <row r="184" spans="1:12" ht="38.1" customHeight="1">
      <c r="A184" s="833"/>
      <c r="B184" s="834"/>
      <c r="C184" s="834"/>
      <c r="D184" s="834"/>
      <c r="E184" s="835"/>
      <c r="F184" s="383" t="s">
        <v>234</v>
      </c>
      <c r="G184" s="384">
        <v>0.35</v>
      </c>
      <c r="H184" s="384">
        <v>11.5</v>
      </c>
      <c r="I184" s="384">
        <v>0.05</v>
      </c>
      <c r="J184" s="384">
        <f>G184*H184*I184</f>
        <v>0.20124999999999998</v>
      </c>
      <c r="K184" s="385"/>
      <c r="L184" s="386">
        <f>+J184</f>
        <v>0.20124999999999998</v>
      </c>
    </row>
    <row r="185" spans="1:12" ht="38.1" customHeight="1">
      <c r="A185" s="836"/>
      <c r="B185" s="837"/>
      <c r="C185" s="837"/>
      <c r="D185" s="837"/>
      <c r="E185" s="838"/>
      <c r="F185" s="383" t="s">
        <v>235</v>
      </c>
      <c r="G185" s="384">
        <v>0.35</v>
      </c>
      <c r="H185" s="384">
        <v>104.4</v>
      </c>
      <c r="I185" s="384">
        <v>0.05</v>
      </c>
      <c r="J185" s="384">
        <f>G185*H185*I185</f>
        <v>1.827</v>
      </c>
      <c r="K185" s="385"/>
      <c r="L185" s="386">
        <f>+J185</f>
        <v>1.827</v>
      </c>
    </row>
    <row r="186" spans="1:12" ht="38.1" customHeight="1">
      <c r="A186" s="836"/>
      <c r="B186" s="837"/>
      <c r="C186" s="837"/>
      <c r="D186" s="837"/>
      <c r="E186" s="838"/>
      <c r="F186" s="864"/>
      <c r="G186" s="865"/>
      <c r="H186" s="865"/>
      <c r="I186" s="865"/>
      <c r="J186" s="865"/>
      <c r="K186" s="866"/>
      <c r="L186" s="386">
        <f t="shared" ref="L186:L193" si="6">+J186</f>
        <v>0</v>
      </c>
    </row>
    <row r="187" spans="1:12" ht="38.1" customHeight="1">
      <c r="A187" s="836"/>
      <c r="B187" s="837"/>
      <c r="C187" s="837"/>
      <c r="D187" s="837"/>
      <c r="E187" s="838"/>
      <c r="F187" s="867"/>
      <c r="G187" s="868"/>
      <c r="H187" s="868"/>
      <c r="I187" s="868"/>
      <c r="J187" s="868"/>
      <c r="K187" s="869"/>
      <c r="L187" s="386">
        <f t="shared" si="6"/>
        <v>0</v>
      </c>
    </row>
    <row r="188" spans="1:12" ht="38.1" customHeight="1">
      <c r="A188" s="836"/>
      <c r="B188" s="837"/>
      <c r="C188" s="837"/>
      <c r="D188" s="837"/>
      <c r="E188" s="838"/>
      <c r="F188" s="867"/>
      <c r="G188" s="868"/>
      <c r="H188" s="868"/>
      <c r="I188" s="868"/>
      <c r="J188" s="868"/>
      <c r="K188" s="869"/>
      <c r="L188" s="386">
        <f t="shared" si="6"/>
        <v>0</v>
      </c>
    </row>
    <row r="189" spans="1:12" ht="38.1" customHeight="1">
      <c r="A189" s="836"/>
      <c r="B189" s="837"/>
      <c r="C189" s="837"/>
      <c r="D189" s="837"/>
      <c r="E189" s="838"/>
      <c r="F189" s="867"/>
      <c r="G189" s="868"/>
      <c r="H189" s="868"/>
      <c r="I189" s="868"/>
      <c r="J189" s="868"/>
      <c r="K189" s="869"/>
      <c r="L189" s="386">
        <f t="shared" si="6"/>
        <v>0</v>
      </c>
    </row>
    <row r="190" spans="1:12" ht="38.1" customHeight="1">
      <c r="A190" s="836"/>
      <c r="B190" s="837"/>
      <c r="C190" s="837"/>
      <c r="D190" s="837"/>
      <c r="E190" s="838"/>
      <c r="F190" s="867"/>
      <c r="G190" s="868"/>
      <c r="H190" s="868"/>
      <c r="I190" s="868"/>
      <c r="J190" s="868"/>
      <c r="K190" s="869"/>
      <c r="L190" s="386">
        <f t="shared" si="6"/>
        <v>0</v>
      </c>
    </row>
    <row r="191" spans="1:12" ht="38.1" customHeight="1">
      <c r="A191" s="836"/>
      <c r="B191" s="837"/>
      <c r="C191" s="837"/>
      <c r="D191" s="837"/>
      <c r="E191" s="838"/>
      <c r="F191" s="867"/>
      <c r="G191" s="868"/>
      <c r="H191" s="868"/>
      <c r="I191" s="868"/>
      <c r="J191" s="868"/>
      <c r="K191" s="869"/>
      <c r="L191" s="386">
        <f t="shared" si="6"/>
        <v>0</v>
      </c>
    </row>
    <row r="192" spans="1:12" ht="38.1" customHeight="1">
      <c r="A192" s="836"/>
      <c r="B192" s="837"/>
      <c r="C192" s="837"/>
      <c r="D192" s="837"/>
      <c r="E192" s="838"/>
      <c r="F192" s="867"/>
      <c r="G192" s="868"/>
      <c r="H192" s="868"/>
      <c r="I192" s="868"/>
      <c r="J192" s="868"/>
      <c r="K192" s="869"/>
      <c r="L192" s="386">
        <f t="shared" si="6"/>
        <v>0</v>
      </c>
    </row>
    <row r="193" spans="1:12" ht="99.9" customHeight="1" thickBot="1">
      <c r="A193" s="836"/>
      <c r="B193" s="837"/>
      <c r="C193" s="837"/>
      <c r="D193" s="837"/>
      <c r="E193" s="838"/>
      <c r="F193" s="870"/>
      <c r="G193" s="871"/>
      <c r="H193" s="871"/>
      <c r="I193" s="871"/>
      <c r="J193" s="871"/>
      <c r="K193" s="872"/>
      <c r="L193" s="386">
        <f t="shared" si="6"/>
        <v>0</v>
      </c>
    </row>
    <row r="194" spans="1:12" ht="14.4" thickBot="1">
      <c r="A194" s="839"/>
      <c r="B194" s="840"/>
      <c r="C194" s="840"/>
      <c r="D194" s="840"/>
      <c r="E194" s="840"/>
      <c r="F194" s="841" t="s">
        <v>118</v>
      </c>
      <c r="G194" s="842"/>
      <c r="H194" s="842"/>
      <c r="I194" s="842"/>
      <c r="J194" s="842"/>
      <c r="K194" s="843"/>
      <c r="L194" s="395">
        <f>+ROUND(SUM(L184:L193),2)</f>
        <v>2.0299999999999998</v>
      </c>
    </row>
    <row r="195" spans="1:12" ht="16.8">
      <c r="A195" s="396"/>
      <c r="B195" s="369"/>
      <c r="C195" s="369"/>
      <c r="D195" s="369"/>
      <c r="E195" s="369"/>
      <c r="F195" s="369"/>
      <c r="G195" s="369"/>
      <c r="H195" s="369"/>
      <c r="I195" s="369"/>
      <c r="J195" s="369"/>
      <c r="K195" s="369"/>
      <c r="L195" s="370"/>
    </row>
    <row r="196" spans="1:12">
      <c r="A196" s="810" t="s">
        <v>119</v>
      </c>
      <c r="B196" s="811"/>
      <c r="C196" s="812" t="s">
        <v>245</v>
      </c>
      <c r="D196" s="813"/>
      <c r="E196" s="813"/>
      <c r="F196" s="813"/>
      <c r="G196" s="813"/>
      <c r="H196" s="813"/>
      <c r="I196" s="813"/>
      <c r="J196" s="813"/>
      <c r="K196" s="814"/>
      <c r="L196" s="371"/>
    </row>
    <row r="197" spans="1:12">
      <c r="A197" s="810"/>
      <c r="B197" s="811"/>
      <c r="C197" s="815"/>
      <c r="D197" s="816"/>
      <c r="E197" s="816"/>
      <c r="F197" s="816"/>
      <c r="G197" s="816"/>
      <c r="H197" s="816"/>
      <c r="I197" s="816"/>
      <c r="J197" s="816"/>
      <c r="K197" s="817"/>
      <c r="L197" s="371"/>
    </row>
    <row r="198" spans="1:12" ht="16.8">
      <c r="A198" s="397"/>
      <c r="B198" s="818"/>
      <c r="C198" s="818"/>
      <c r="D198" s="818"/>
      <c r="E198" s="818"/>
      <c r="F198" s="398"/>
      <c r="G198" s="398"/>
      <c r="H198" s="818"/>
      <c r="I198" s="818"/>
      <c r="J198" s="818"/>
      <c r="K198" s="818"/>
      <c r="L198" s="371"/>
    </row>
    <row r="199" spans="1:12" ht="16.8">
      <c r="A199" s="399" t="s">
        <v>120</v>
      </c>
      <c r="B199" s="819"/>
      <c r="C199" s="819"/>
      <c r="D199" s="819"/>
      <c r="E199" s="819"/>
      <c r="F199" s="398"/>
      <c r="G199" s="400"/>
      <c r="H199" s="819"/>
      <c r="I199" s="819"/>
      <c r="J199" s="819"/>
      <c r="K199" s="819"/>
      <c r="L199" s="371"/>
    </row>
    <row r="200" spans="1:12">
      <c r="A200" s="401"/>
      <c r="B200" s="820" t="s">
        <v>102</v>
      </c>
      <c r="C200" s="820"/>
      <c r="D200" s="820"/>
      <c r="E200" s="820"/>
      <c r="F200" s="402"/>
      <c r="G200" s="402"/>
      <c r="H200" s="821" t="s">
        <v>100</v>
      </c>
      <c r="I200" s="821"/>
      <c r="J200" s="821"/>
      <c r="K200" s="821"/>
      <c r="L200" s="403"/>
    </row>
    <row r="201" spans="1:12">
      <c r="A201" s="401"/>
      <c r="B201" s="807" t="s">
        <v>121</v>
      </c>
      <c r="C201" s="807"/>
      <c r="D201" s="807"/>
      <c r="E201" s="807"/>
      <c r="F201" s="404"/>
      <c r="G201" s="404"/>
      <c r="H201" s="808" t="s">
        <v>122</v>
      </c>
      <c r="I201" s="808"/>
      <c r="J201" s="808"/>
      <c r="K201" s="808"/>
      <c r="L201" s="403"/>
    </row>
    <row r="202" spans="1:12">
      <c r="A202" s="401"/>
      <c r="B202" s="807" t="s">
        <v>123</v>
      </c>
      <c r="C202" s="807"/>
      <c r="D202" s="807"/>
      <c r="E202" s="807"/>
      <c r="F202" s="404"/>
      <c r="G202" s="404"/>
      <c r="H202" s="807" t="s">
        <v>124</v>
      </c>
      <c r="I202" s="807"/>
      <c r="J202" s="807"/>
      <c r="K202" s="807"/>
      <c r="L202" s="403"/>
    </row>
    <row r="203" spans="1:12" ht="14.4" thickBot="1">
      <c r="A203" s="372"/>
      <c r="B203" s="809"/>
      <c r="C203" s="809"/>
      <c r="D203" s="809"/>
      <c r="E203" s="809"/>
      <c r="F203" s="405"/>
      <c r="G203" s="405"/>
      <c r="H203" s="406"/>
      <c r="I203" s="405"/>
      <c r="J203" s="405"/>
      <c r="K203" s="405"/>
      <c r="L203" s="407"/>
    </row>
    <row r="204" spans="1:12">
      <c r="A204" s="844"/>
      <c r="B204" s="845"/>
      <c r="C204" s="846"/>
      <c r="D204" s="852" t="s">
        <v>107</v>
      </c>
      <c r="E204" s="853"/>
      <c r="F204" s="853"/>
      <c r="G204" s="853"/>
      <c r="H204" s="853"/>
      <c r="I204" s="853"/>
      <c r="J204" s="853"/>
      <c r="K204" s="853"/>
      <c r="L204" s="854"/>
    </row>
    <row r="205" spans="1:12" ht="14.4" thickBot="1">
      <c r="A205" s="847"/>
      <c r="B205" s="848"/>
      <c r="C205" s="849"/>
      <c r="D205" s="855"/>
      <c r="E205" s="856"/>
      <c r="F205" s="856"/>
      <c r="G205" s="856"/>
      <c r="H205" s="856"/>
      <c r="I205" s="856"/>
      <c r="J205" s="856"/>
      <c r="K205" s="856"/>
      <c r="L205" s="857"/>
    </row>
    <row r="206" spans="1:12">
      <c r="A206" s="847"/>
      <c r="B206" s="848"/>
      <c r="C206" s="848"/>
      <c r="D206" s="852" t="s">
        <v>108</v>
      </c>
      <c r="E206" s="853"/>
      <c r="F206" s="853"/>
      <c r="G206" s="853"/>
      <c r="H206" s="853"/>
      <c r="I206" s="853"/>
      <c r="J206" s="853"/>
      <c r="K206" s="853"/>
      <c r="L206" s="854"/>
    </row>
    <row r="207" spans="1:12" ht="14.4" thickBot="1">
      <c r="A207" s="847"/>
      <c r="B207" s="848"/>
      <c r="C207" s="848"/>
      <c r="D207" s="855"/>
      <c r="E207" s="856"/>
      <c r="F207" s="856"/>
      <c r="G207" s="856"/>
      <c r="H207" s="856"/>
      <c r="I207" s="856"/>
      <c r="J207" s="856"/>
      <c r="K207" s="856"/>
      <c r="L207" s="857"/>
    </row>
    <row r="208" spans="1:12">
      <c r="A208" s="847"/>
      <c r="B208" s="848"/>
      <c r="C208" s="848"/>
      <c r="D208" s="852" t="s">
        <v>109</v>
      </c>
      <c r="E208" s="853"/>
      <c r="F208" s="853"/>
      <c r="G208" s="853"/>
      <c r="H208" s="853"/>
      <c r="I208" s="853"/>
      <c r="J208" s="853"/>
      <c r="K208" s="853"/>
      <c r="L208" s="854"/>
    </row>
    <row r="209" spans="1:12" ht="14.4" thickBot="1">
      <c r="A209" s="850"/>
      <c r="B209" s="851"/>
      <c r="C209" s="851"/>
      <c r="D209" s="855"/>
      <c r="E209" s="856"/>
      <c r="F209" s="856"/>
      <c r="G209" s="856"/>
      <c r="H209" s="856"/>
      <c r="I209" s="856"/>
      <c r="J209" s="856"/>
      <c r="K209" s="856"/>
      <c r="L209" s="857"/>
    </row>
    <row r="210" spans="1:12" ht="50.1" customHeight="1" thickBot="1">
      <c r="A210" s="858" t="s">
        <v>110</v>
      </c>
      <c r="B210" s="859"/>
      <c r="C210" s="860"/>
      <c r="D210" s="861" t="str">
        <f>+D180</f>
        <v>CONSTRUCCIÓN DE ANDENES PEATONALES EN CONCRETO ESTAMPADO EN EL CASCO URBANO DEL MUNICIPIO DE SABANALARGA, DEPARTAMENTO DE CASANARE</v>
      </c>
      <c r="E210" s="862"/>
      <c r="F210" s="862"/>
      <c r="G210" s="862"/>
      <c r="H210" s="862"/>
      <c r="I210" s="862"/>
      <c r="J210" s="862"/>
      <c r="K210" s="862"/>
      <c r="L210" s="863"/>
    </row>
    <row r="211" spans="1:12" ht="14.4" thickBot="1">
      <c r="A211" s="822" t="str">
        <f>+'PRESUPUESTO OFICIAL'!A18</f>
        <v>2. URBANISMO</v>
      </c>
      <c r="B211" s="823"/>
      <c r="C211" s="823"/>
      <c r="D211" s="823"/>
      <c r="E211" s="823"/>
      <c r="F211" s="823"/>
      <c r="G211" s="823"/>
      <c r="H211" s="823"/>
      <c r="I211" s="823"/>
      <c r="J211" s="823"/>
      <c r="K211" s="823"/>
      <c r="L211" s="824"/>
    </row>
    <row r="212" spans="1:12" ht="78" customHeight="1" thickBot="1">
      <c r="A212" s="374" t="s">
        <v>41</v>
      </c>
      <c r="B212" s="375">
        <f>+'PRESUPUESTO OFICIAL'!B21</f>
        <v>2.2999999999999998</v>
      </c>
      <c r="C212" s="825" t="s">
        <v>42</v>
      </c>
      <c r="D212" s="826"/>
      <c r="E212" s="827"/>
      <c r="F212" s="828" t="str">
        <f>+'PRESUPUESTO OFICIAL'!E21</f>
        <v>Loseta tactil alerta discapacitados para piso en
loseta prefabricada color A-55 (40x40x6), incluye
base 4 cm arena nivelacion y sello de arena</v>
      </c>
      <c r="G212" s="829"/>
      <c r="H212" s="830"/>
      <c r="I212" s="376" t="s">
        <v>111</v>
      </c>
      <c r="J212" s="377">
        <f>L224</f>
        <v>14.9</v>
      </c>
      <c r="K212" s="378" t="s">
        <v>43</v>
      </c>
      <c r="L212" s="379" t="str">
        <f>+'PRESUPUESTO OFICIAL'!F21</f>
        <v>ML</v>
      </c>
    </row>
    <row r="213" spans="1:12">
      <c r="A213" s="831" t="s">
        <v>112</v>
      </c>
      <c r="B213" s="832"/>
      <c r="C213" s="832"/>
      <c r="D213" s="832"/>
      <c r="E213" s="832"/>
      <c r="F213" s="380" t="s">
        <v>113</v>
      </c>
      <c r="G213" s="381" t="s">
        <v>114</v>
      </c>
      <c r="H213" s="381" t="s">
        <v>115</v>
      </c>
      <c r="I213" s="380" t="s">
        <v>216</v>
      </c>
      <c r="J213" s="381" t="s">
        <v>117</v>
      </c>
      <c r="K213" s="381" t="s">
        <v>12</v>
      </c>
      <c r="L213" s="382" t="s">
        <v>118</v>
      </c>
    </row>
    <row r="214" spans="1:12" ht="60" customHeight="1">
      <c r="A214" s="833"/>
      <c r="B214" s="834"/>
      <c r="C214" s="834"/>
      <c r="D214" s="834"/>
      <c r="E214" s="835"/>
      <c r="F214" s="383" t="s">
        <v>236</v>
      </c>
      <c r="G214" s="384"/>
      <c r="H214" s="384">
        <v>14.9</v>
      </c>
      <c r="I214" s="385"/>
      <c r="J214" s="385"/>
      <c r="K214" s="385"/>
      <c r="L214" s="386">
        <f>H214-I214</f>
        <v>14.9</v>
      </c>
    </row>
    <row r="215" spans="1:12" ht="60" customHeight="1">
      <c r="A215" s="836"/>
      <c r="B215" s="837"/>
      <c r="C215" s="837"/>
      <c r="D215" s="837"/>
      <c r="E215" s="838"/>
      <c r="F215" s="383"/>
      <c r="G215" s="384"/>
      <c r="H215" s="384"/>
      <c r="I215" s="385"/>
      <c r="J215" s="385"/>
      <c r="K215" s="385"/>
      <c r="L215" s="386">
        <f t="shared" ref="L215:L223" si="7">H215-I215</f>
        <v>0</v>
      </c>
    </row>
    <row r="216" spans="1:12" ht="60" customHeight="1">
      <c r="A216" s="836"/>
      <c r="B216" s="837"/>
      <c r="C216" s="837"/>
      <c r="D216" s="837"/>
      <c r="E216" s="838"/>
      <c r="F216" s="383"/>
      <c r="G216" s="384"/>
      <c r="H216" s="384"/>
      <c r="I216" s="385"/>
      <c r="J216" s="384"/>
      <c r="K216" s="385"/>
      <c r="L216" s="386">
        <f t="shared" si="7"/>
        <v>0</v>
      </c>
    </row>
    <row r="217" spans="1:12" ht="60" customHeight="1">
      <c r="A217" s="836"/>
      <c r="B217" s="837"/>
      <c r="C217" s="837"/>
      <c r="D217" s="837"/>
      <c r="E217" s="838"/>
      <c r="F217" s="383"/>
      <c r="G217" s="384"/>
      <c r="H217" s="384"/>
      <c r="I217" s="385"/>
      <c r="J217" s="384"/>
      <c r="K217" s="385"/>
      <c r="L217" s="386">
        <f t="shared" si="7"/>
        <v>0</v>
      </c>
    </row>
    <row r="218" spans="1:12" ht="60" customHeight="1">
      <c r="A218" s="836"/>
      <c r="B218" s="837"/>
      <c r="C218" s="837"/>
      <c r="D218" s="837"/>
      <c r="E218" s="838"/>
      <c r="F218" s="383"/>
      <c r="G218" s="384"/>
      <c r="H218" s="384"/>
      <c r="I218" s="385"/>
      <c r="J218" s="384"/>
      <c r="K218" s="385"/>
      <c r="L218" s="386">
        <f t="shared" si="7"/>
        <v>0</v>
      </c>
    </row>
    <row r="219" spans="1:12" ht="60" customHeight="1">
      <c r="A219" s="836"/>
      <c r="B219" s="837"/>
      <c r="C219" s="837"/>
      <c r="D219" s="837"/>
      <c r="E219" s="838"/>
      <c r="F219" s="387"/>
      <c r="G219" s="384"/>
      <c r="H219" s="384"/>
      <c r="I219" s="385"/>
      <c r="J219" s="384"/>
      <c r="K219" s="385"/>
      <c r="L219" s="386">
        <f t="shared" si="7"/>
        <v>0</v>
      </c>
    </row>
    <row r="220" spans="1:12" ht="60" customHeight="1">
      <c r="A220" s="836"/>
      <c r="B220" s="837"/>
      <c r="C220" s="837"/>
      <c r="D220" s="837"/>
      <c r="E220" s="838"/>
      <c r="F220" s="383"/>
      <c r="G220" s="388"/>
      <c r="H220" s="388"/>
      <c r="I220" s="385"/>
      <c r="J220" s="384"/>
      <c r="K220" s="383"/>
      <c r="L220" s="386">
        <f t="shared" si="7"/>
        <v>0</v>
      </c>
    </row>
    <row r="221" spans="1:12" ht="60" customHeight="1">
      <c r="A221" s="836"/>
      <c r="B221" s="837"/>
      <c r="C221" s="837"/>
      <c r="D221" s="837"/>
      <c r="E221" s="838"/>
      <c r="F221" s="389"/>
      <c r="G221" s="388"/>
      <c r="H221" s="388"/>
      <c r="I221" s="385"/>
      <c r="J221" s="384"/>
      <c r="K221" s="383"/>
      <c r="L221" s="386">
        <f t="shared" si="7"/>
        <v>0</v>
      </c>
    </row>
    <row r="222" spans="1:12" ht="60" customHeight="1">
      <c r="A222" s="836"/>
      <c r="B222" s="837"/>
      <c r="C222" s="837"/>
      <c r="D222" s="837"/>
      <c r="E222" s="838"/>
      <c r="F222" s="389"/>
      <c r="G222" s="388"/>
      <c r="H222" s="388"/>
      <c r="I222" s="385"/>
      <c r="J222" s="384"/>
      <c r="K222" s="383"/>
      <c r="L222" s="386">
        <f t="shared" si="7"/>
        <v>0</v>
      </c>
    </row>
    <row r="223" spans="1:12" ht="60" customHeight="1" thickBot="1">
      <c r="A223" s="836"/>
      <c r="B223" s="837"/>
      <c r="C223" s="837"/>
      <c r="D223" s="837"/>
      <c r="E223" s="838"/>
      <c r="F223" s="389"/>
      <c r="G223" s="388"/>
      <c r="H223" s="388"/>
      <c r="I223" s="385"/>
      <c r="J223" s="384"/>
      <c r="K223" s="383"/>
      <c r="L223" s="386">
        <f t="shared" si="7"/>
        <v>0</v>
      </c>
    </row>
    <row r="224" spans="1:12" ht="14.4" thickBot="1">
      <c r="A224" s="839"/>
      <c r="B224" s="840"/>
      <c r="C224" s="840"/>
      <c r="D224" s="840"/>
      <c r="E224" s="840"/>
      <c r="F224" s="841" t="s">
        <v>118</v>
      </c>
      <c r="G224" s="842"/>
      <c r="H224" s="842"/>
      <c r="I224" s="842"/>
      <c r="J224" s="842"/>
      <c r="K224" s="843"/>
      <c r="L224" s="395">
        <f>+ROUND(SUM(L214:L223),2)</f>
        <v>14.9</v>
      </c>
    </row>
    <row r="225" spans="1:12" ht="16.8">
      <c r="A225" s="396"/>
      <c r="B225" s="369"/>
      <c r="C225" s="369"/>
      <c r="D225" s="369"/>
      <c r="E225" s="369"/>
      <c r="F225" s="369"/>
      <c r="G225" s="369"/>
      <c r="H225" s="369"/>
      <c r="I225" s="369"/>
      <c r="J225" s="369"/>
      <c r="K225" s="369"/>
      <c r="L225" s="370"/>
    </row>
    <row r="226" spans="1:12">
      <c r="A226" s="810" t="s">
        <v>119</v>
      </c>
      <c r="B226" s="811"/>
      <c r="C226" s="812"/>
      <c r="D226" s="813"/>
      <c r="E226" s="813"/>
      <c r="F226" s="813"/>
      <c r="G226" s="813"/>
      <c r="H226" s="813"/>
      <c r="I226" s="813"/>
      <c r="J226" s="813"/>
      <c r="K226" s="814"/>
      <c r="L226" s="371"/>
    </row>
    <row r="227" spans="1:12">
      <c r="A227" s="810"/>
      <c r="B227" s="811"/>
      <c r="C227" s="815"/>
      <c r="D227" s="816"/>
      <c r="E227" s="816"/>
      <c r="F227" s="816"/>
      <c r="G227" s="816"/>
      <c r="H227" s="816"/>
      <c r="I227" s="816"/>
      <c r="J227" s="816"/>
      <c r="K227" s="817"/>
      <c r="L227" s="371"/>
    </row>
    <row r="228" spans="1:12" ht="16.8">
      <c r="A228" s="397"/>
      <c r="B228" s="818"/>
      <c r="C228" s="818"/>
      <c r="D228" s="818"/>
      <c r="E228" s="818"/>
      <c r="F228" s="398"/>
      <c r="G228" s="398"/>
      <c r="H228" s="818"/>
      <c r="I228" s="818"/>
      <c r="J228" s="818"/>
      <c r="K228" s="818"/>
      <c r="L228" s="371"/>
    </row>
    <row r="229" spans="1:12" ht="16.8">
      <c r="A229" s="399" t="s">
        <v>120</v>
      </c>
      <c r="B229" s="819"/>
      <c r="C229" s="819"/>
      <c r="D229" s="819"/>
      <c r="E229" s="819"/>
      <c r="F229" s="398"/>
      <c r="G229" s="400"/>
      <c r="H229" s="819"/>
      <c r="I229" s="819"/>
      <c r="J229" s="819"/>
      <c r="K229" s="819"/>
      <c r="L229" s="371"/>
    </row>
    <row r="230" spans="1:12">
      <c r="A230" s="401"/>
      <c r="B230" s="820" t="s">
        <v>102</v>
      </c>
      <c r="C230" s="820"/>
      <c r="D230" s="820"/>
      <c r="E230" s="820"/>
      <c r="F230" s="402"/>
      <c r="G230" s="402"/>
      <c r="H230" s="821" t="s">
        <v>100</v>
      </c>
      <c r="I230" s="821"/>
      <c r="J230" s="821"/>
      <c r="K230" s="821"/>
      <c r="L230" s="403"/>
    </row>
    <row r="231" spans="1:12">
      <c r="A231" s="401"/>
      <c r="B231" s="807" t="s">
        <v>121</v>
      </c>
      <c r="C231" s="807"/>
      <c r="D231" s="807"/>
      <c r="E231" s="807"/>
      <c r="F231" s="404"/>
      <c r="G231" s="404"/>
      <c r="H231" s="808" t="s">
        <v>122</v>
      </c>
      <c r="I231" s="808"/>
      <c r="J231" s="808"/>
      <c r="K231" s="808"/>
      <c r="L231" s="403"/>
    </row>
    <row r="232" spans="1:12">
      <c r="A232" s="401"/>
      <c r="B232" s="807" t="s">
        <v>123</v>
      </c>
      <c r="C232" s="807"/>
      <c r="D232" s="807"/>
      <c r="E232" s="807"/>
      <c r="F232" s="404"/>
      <c r="G232" s="404"/>
      <c r="H232" s="807" t="s">
        <v>124</v>
      </c>
      <c r="I232" s="807"/>
      <c r="J232" s="807"/>
      <c r="K232" s="807"/>
      <c r="L232" s="403"/>
    </row>
    <row r="233" spans="1:12" ht="14.4" thickBot="1">
      <c r="A233" s="372"/>
      <c r="B233" s="809"/>
      <c r="C233" s="809"/>
      <c r="D233" s="809"/>
      <c r="E233" s="809"/>
      <c r="F233" s="405"/>
      <c r="G233" s="405"/>
      <c r="H233" s="406"/>
      <c r="I233" s="405"/>
      <c r="J233" s="405"/>
      <c r="K233" s="405"/>
      <c r="L233" s="407"/>
    </row>
    <row r="234" spans="1:12">
      <c r="A234" s="844"/>
      <c r="B234" s="845"/>
      <c r="C234" s="846"/>
      <c r="D234" s="852" t="s">
        <v>107</v>
      </c>
      <c r="E234" s="853"/>
      <c r="F234" s="853"/>
      <c r="G234" s="853"/>
      <c r="H234" s="853"/>
      <c r="I234" s="853"/>
      <c r="J234" s="853"/>
      <c r="K234" s="853"/>
      <c r="L234" s="854"/>
    </row>
    <row r="235" spans="1:12" ht="14.4" thickBot="1">
      <c r="A235" s="847"/>
      <c r="B235" s="848"/>
      <c r="C235" s="849"/>
      <c r="D235" s="855"/>
      <c r="E235" s="856"/>
      <c r="F235" s="856"/>
      <c r="G235" s="856"/>
      <c r="H235" s="856"/>
      <c r="I235" s="856"/>
      <c r="J235" s="856"/>
      <c r="K235" s="856"/>
      <c r="L235" s="857"/>
    </row>
    <row r="236" spans="1:12">
      <c r="A236" s="847"/>
      <c r="B236" s="848"/>
      <c r="C236" s="848"/>
      <c r="D236" s="852" t="s">
        <v>108</v>
      </c>
      <c r="E236" s="853"/>
      <c r="F236" s="853"/>
      <c r="G236" s="853"/>
      <c r="H236" s="853"/>
      <c r="I236" s="853"/>
      <c r="J236" s="853"/>
      <c r="K236" s="853"/>
      <c r="L236" s="854"/>
    </row>
    <row r="237" spans="1:12" ht="14.4" thickBot="1">
      <c r="A237" s="847"/>
      <c r="B237" s="848"/>
      <c r="C237" s="848"/>
      <c r="D237" s="855"/>
      <c r="E237" s="856"/>
      <c r="F237" s="856"/>
      <c r="G237" s="856"/>
      <c r="H237" s="856"/>
      <c r="I237" s="856"/>
      <c r="J237" s="856"/>
      <c r="K237" s="856"/>
      <c r="L237" s="857"/>
    </row>
    <row r="238" spans="1:12">
      <c r="A238" s="847"/>
      <c r="B238" s="848"/>
      <c r="C238" s="848"/>
      <c r="D238" s="852" t="s">
        <v>109</v>
      </c>
      <c r="E238" s="853"/>
      <c r="F238" s="853"/>
      <c r="G238" s="853"/>
      <c r="H238" s="853"/>
      <c r="I238" s="853"/>
      <c r="J238" s="853"/>
      <c r="K238" s="853"/>
      <c r="L238" s="854"/>
    </row>
    <row r="239" spans="1:12" ht="14.4" thickBot="1">
      <c r="A239" s="850"/>
      <c r="B239" s="851"/>
      <c r="C239" s="851"/>
      <c r="D239" s="855"/>
      <c r="E239" s="856"/>
      <c r="F239" s="856"/>
      <c r="G239" s="856"/>
      <c r="H239" s="856"/>
      <c r="I239" s="856"/>
      <c r="J239" s="856"/>
      <c r="K239" s="856"/>
      <c r="L239" s="857"/>
    </row>
    <row r="240" spans="1:12" ht="50.1" customHeight="1" thickBot="1">
      <c r="A240" s="858" t="s">
        <v>110</v>
      </c>
      <c r="B240" s="859"/>
      <c r="C240" s="860"/>
      <c r="D240" s="861" t="str">
        <f>+D210</f>
        <v>CONSTRUCCIÓN DE ANDENES PEATONALES EN CONCRETO ESTAMPADO EN EL CASCO URBANO DEL MUNICIPIO DE SABANALARGA, DEPARTAMENTO DE CASANARE</v>
      </c>
      <c r="E240" s="862"/>
      <c r="F240" s="862"/>
      <c r="G240" s="862"/>
      <c r="H240" s="862"/>
      <c r="I240" s="862"/>
      <c r="J240" s="862"/>
      <c r="K240" s="862"/>
      <c r="L240" s="863"/>
    </row>
    <row r="241" spans="1:12" ht="14.4" thickBot="1">
      <c r="A241" s="822" t="str">
        <f>+'PRESUPUESTO OFICIAL'!A18</f>
        <v>2. URBANISMO</v>
      </c>
      <c r="B241" s="823"/>
      <c r="C241" s="823"/>
      <c r="D241" s="823"/>
      <c r="E241" s="823"/>
      <c r="F241" s="823"/>
      <c r="G241" s="823"/>
      <c r="H241" s="823"/>
      <c r="I241" s="823"/>
      <c r="J241" s="823"/>
      <c r="K241" s="823"/>
      <c r="L241" s="824"/>
    </row>
    <row r="242" spans="1:12" ht="28.2" thickBot="1">
      <c r="A242" s="374" t="s">
        <v>41</v>
      </c>
      <c r="B242" s="375">
        <f>+'PRESUPUESTO OFICIAL'!B22</f>
        <v>2.4</v>
      </c>
      <c r="C242" s="825" t="s">
        <v>42</v>
      </c>
      <c r="D242" s="826"/>
      <c r="E242" s="827"/>
      <c r="F242" s="828" t="str">
        <f>+'PRESUPUESTO OFICIAL'!E22</f>
        <v>Bordillo 10x30 cm fundido en concreto de 3000 PSI</v>
      </c>
      <c r="G242" s="829"/>
      <c r="H242" s="830"/>
      <c r="I242" s="376" t="s">
        <v>111</v>
      </c>
      <c r="J242" s="377">
        <f>L254</f>
        <v>32.26</v>
      </c>
      <c r="K242" s="378" t="s">
        <v>43</v>
      </c>
      <c r="L242" s="379" t="str">
        <f>+'PRESUPUESTO OFICIAL'!F22</f>
        <v>ML</v>
      </c>
    </row>
    <row r="243" spans="1:12">
      <c r="A243" s="831" t="s">
        <v>112</v>
      </c>
      <c r="B243" s="832"/>
      <c r="C243" s="832"/>
      <c r="D243" s="832"/>
      <c r="E243" s="832"/>
      <c r="F243" s="380" t="s">
        <v>113</v>
      </c>
      <c r="G243" s="381" t="s">
        <v>114</v>
      </c>
      <c r="H243" s="381" t="s">
        <v>115</v>
      </c>
      <c r="I243" s="381" t="s">
        <v>116</v>
      </c>
      <c r="J243" s="381" t="s">
        <v>117</v>
      </c>
      <c r="K243" s="381" t="s">
        <v>12</v>
      </c>
      <c r="L243" s="382" t="s">
        <v>118</v>
      </c>
    </row>
    <row r="244" spans="1:12" ht="60" customHeight="1">
      <c r="A244" s="833"/>
      <c r="B244" s="834"/>
      <c r="C244" s="834"/>
      <c r="D244" s="834"/>
      <c r="E244" s="835"/>
      <c r="F244" s="383" t="s">
        <v>236</v>
      </c>
      <c r="G244" s="384"/>
      <c r="H244" s="384">
        <v>2.04</v>
      </c>
      <c r="I244" s="385"/>
      <c r="J244" s="384"/>
      <c r="K244" s="408">
        <v>4</v>
      </c>
      <c r="L244" s="386">
        <f>H244*K244</f>
        <v>8.16</v>
      </c>
    </row>
    <row r="245" spans="1:12" ht="60" customHeight="1">
      <c r="A245" s="836"/>
      <c r="B245" s="837"/>
      <c r="C245" s="837"/>
      <c r="D245" s="837"/>
      <c r="E245" s="838"/>
      <c r="F245" s="383" t="s">
        <v>237</v>
      </c>
      <c r="G245" s="384"/>
      <c r="H245" s="384">
        <v>15</v>
      </c>
      <c r="I245" s="385"/>
      <c r="J245" s="384"/>
      <c r="K245" s="408">
        <v>1</v>
      </c>
      <c r="L245" s="386">
        <f t="shared" ref="L245:L253" si="8">H245*K245</f>
        <v>15</v>
      </c>
    </row>
    <row r="246" spans="1:12" ht="60" customHeight="1">
      <c r="A246" s="836"/>
      <c r="B246" s="837"/>
      <c r="C246" s="837"/>
      <c r="D246" s="837"/>
      <c r="E246" s="838"/>
      <c r="F246" s="383" t="s">
        <v>238</v>
      </c>
      <c r="G246" s="384"/>
      <c r="H246" s="384">
        <v>0.91</v>
      </c>
      <c r="I246" s="384"/>
      <c r="J246" s="385"/>
      <c r="K246" s="408">
        <v>10</v>
      </c>
      <c r="L246" s="386">
        <f t="shared" si="8"/>
        <v>9.1</v>
      </c>
    </row>
    <row r="247" spans="1:12" ht="60" customHeight="1">
      <c r="A247" s="836"/>
      <c r="B247" s="837"/>
      <c r="C247" s="837"/>
      <c r="D247" s="837"/>
      <c r="E247" s="838"/>
      <c r="F247" s="864"/>
      <c r="G247" s="865"/>
      <c r="H247" s="865"/>
      <c r="I247" s="865"/>
      <c r="J247" s="865"/>
      <c r="K247" s="866"/>
      <c r="L247" s="386">
        <f t="shared" si="8"/>
        <v>0</v>
      </c>
    </row>
    <row r="248" spans="1:12" ht="60" customHeight="1">
      <c r="A248" s="836"/>
      <c r="B248" s="837"/>
      <c r="C248" s="837"/>
      <c r="D248" s="837"/>
      <c r="E248" s="838"/>
      <c r="F248" s="867"/>
      <c r="G248" s="868"/>
      <c r="H248" s="868"/>
      <c r="I248" s="868"/>
      <c r="J248" s="868"/>
      <c r="K248" s="869"/>
      <c r="L248" s="386">
        <f t="shared" si="8"/>
        <v>0</v>
      </c>
    </row>
    <row r="249" spans="1:12" ht="60" customHeight="1">
      <c r="A249" s="836"/>
      <c r="B249" s="837"/>
      <c r="C249" s="837"/>
      <c r="D249" s="837"/>
      <c r="E249" s="838"/>
      <c r="F249" s="867"/>
      <c r="G249" s="868"/>
      <c r="H249" s="868"/>
      <c r="I249" s="868"/>
      <c r="J249" s="868"/>
      <c r="K249" s="869"/>
      <c r="L249" s="386">
        <f t="shared" si="8"/>
        <v>0</v>
      </c>
    </row>
    <row r="250" spans="1:12" ht="60" customHeight="1">
      <c r="A250" s="836"/>
      <c r="B250" s="837"/>
      <c r="C250" s="837"/>
      <c r="D250" s="837"/>
      <c r="E250" s="838"/>
      <c r="F250" s="867"/>
      <c r="G250" s="868"/>
      <c r="H250" s="868"/>
      <c r="I250" s="868"/>
      <c r="J250" s="868"/>
      <c r="K250" s="869"/>
      <c r="L250" s="386">
        <f t="shared" si="8"/>
        <v>0</v>
      </c>
    </row>
    <row r="251" spans="1:12" ht="60" customHeight="1">
      <c r="A251" s="836"/>
      <c r="B251" s="837"/>
      <c r="C251" s="837"/>
      <c r="D251" s="837"/>
      <c r="E251" s="838"/>
      <c r="F251" s="867"/>
      <c r="G251" s="868"/>
      <c r="H251" s="868"/>
      <c r="I251" s="868"/>
      <c r="J251" s="868"/>
      <c r="K251" s="869"/>
      <c r="L251" s="386">
        <f t="shared" si="8"/>
        <v>0</v>
      </c>
    </row>
    <row r="252" spans="1:12" ht="60" customHeight="1">
      <c r="A252" s="836"/>
      <c r="B252" s="837"/>
      <c r="C252" s="837"/>
      <c r="D252" s="837"/>
      <c r="E252" s="838"/>
      <c r="F252" s="867"/>
      <c r="G252" s="868"/>
      <c r="H252" s="868"/>
      <c r="I252" s="868"/>
      <c r="J252" s="868"/>
      <c r="K252" s="869"/>
      <c r="L252" s="386">
        <f t="shared" si="8"/>
        <v>0</v>
      </c>
    </row>
    <row r="253" spans="1:12" ht="60" customHeight="1" thickBot="1">
      <c r="A253" s="836"/>
      <c r="B253" s="837"/>
      <c r="C253" s="837"/>
      <c r="D253" s="837"/>
      <c r="E253" s="838"/>
      <c r="F253" s="873"/>
      <c r="G253" s="874"/>
      <c r="H253" s="874"/>
      <c r="I253" s="874"/>
      <c r="J253" s="874"/>
      <c r="K253" s="875"/>
      <c r="L253" s="386">
        <f t="shared" si="8"/>
        <v>0</v>
      </c>
    </row>
    <row r="254" spans="1:12" ht="14.4" thickBot="1">
      <c r="A254" s="839"/>
      <c r="B254" s="840"/>
      <c r="C254" s="840"/>
      <c r="D254" s="840"/>
      <c r="E254" s="840"/>
      <c r="F254" s="841" t="s">
        <v>118</v>
      </c>
      <c r="G254" s="842"/>
      <c r="H254" s="842"/>
      <c r="I254" s="842"/>
      <c r="J254" s="842"/>
      <c r="K254" s="843"/>
      <c r="L254" s="395">
        <f>+ROUND(SUM(L244:L253),2)</f>
        <v>32.26</v>
      </c>
    </row>
    <row r="255" spans="1:12" ht="16.8">
      <c r="A255" s="396"/>
      <c r="B255" s="369"/>
      <c r="C255" s="369"/>
      <c r="D255" s="369"/>
      <c r="E255" s="369"/>
      <c r="F255" s="369"/>
      <c r="G255" s="369"/>
      <c r="H255" s="369"/>
      <c r="I255" s="369"/>
      <c r="J255" s="369"/>
      <c r="K255" s="369"/>
      <c r="L255" s="370"/>
    </row>
    <row r="256" spans="1:12">
      <c r="A256" s="810" t="s">
        <v>119</v>
      </c>
      <c r="B256" s="811"/>
      <c r="C256" s="812"/>
      <c r="D256" s="813"/>
      <c r="E256" s="813"/>
      <c r="F256" s="813"/>
      <c r="G256" s="813"/>
      <c r="H256" s="813"/>
      <c r="I256" s="813"/>
      <c r="J256" s="813"/>
      <c r="K256" s="814"/>
      <c r="L256" s="371"/>
    </row>
    <row r="257" spans="1:12">
      <c r="A257" s="810"/>
      <c r="B257" s="811"/>
      <c r="C257" s="815"/>
      <c r="D257" s="816"/>
      <c r="E257" s="816"/>
      <c r="F257" s="816"/>
      <c r="G257" s="816"/>
      <c r="H257" s="816"/>
      <c r="I257" s="816"/>
      <c r="J257" s="816"/>
      <c r="K257" s="817"/>
      <c r="L257" s="371"/>
    </row>
    <row r="258" spans="1:12" ht="16.8">
      <c r="A258" s="397"/>
      <c r="B258" s="818"/>
      <c r="C258" s="818"/>
      <c r="D258" s="818"/>
      <c r="E258" s="818"/>
      <c r="F258" s="398"/>
      <c r="G258" s="398"/>
      <c r="H258" s="818"/>
      <c r="I258" s="818"/>
      <c r="J258" s="818"/>
      <c r="K258" s="818"/>
      <c r="L258" s="371"/>
    </row>
    <row r="259" spans="1:12" ht="16.8">
      <c r="A259" s="399" t="s">
        <v>120</v>
      </c>
      <c r="B259" s="819"/>
      <c r="C259" s="819"/>
      <c r="D259" s="819"/>
      <c r="E259" s="819"/>
      <c r="F259" s="398"/>
      <c r="G259" s="400"/>
      <c r="H259" s="819"/>
      <c r="I259" s="819"/>
      <c r="J259" s="819"/>
      <c r="K259" s="819"/>
      <c r="L259" s="371"/>
    </row>
    <row r="260" spans="1:12">
      <c r="A260" s="401"/>
      <c r="B260" s="820" t="s">
        <v>102</v>
      </c>
      <c r="C260" s="820"/>
      <c r="D260" s="820"/>
      <c r="E260" s="820"/>
      <c r="F260" s="402"/>
      <c r="G260" s="402"/>
      <c r="H260" s="821" t="s">
        <v>100</v>
      </c>
      <c r="I260" s="821"/>
      <c r="J260" s="821"/>
      <c r="K260" s="821"/>
      <c r="L260" s="403"/>
    </row>
    <row r="261" spans="1:12">
      <c r="A261" s="401"/>
      <c r="B261" s="807" t="s">
        <v>121</v>
      </c>
      <c r="C261" s="807"/>
      <c r="D261" s="807"/>
      <c r="E261" s="807"/>
      <c r="F261" s="404"/>
      <c r="G261" s="404"/>
      <c r="H261" s="808" t="s">
        <v>122</v>
      </c>
      <c r="I261" s="808"/>
      <c r="J261" s="808"/>
      <c r="K261" s="808"/>
      <c r="L261" s="403"/>
    </row>
    <row r="262" spans="1:12">
      <c r="A262" s="401"/>
      <c r="B262" s="807" t="s">
        <v>123</v>
      </c>
      <c r="C262" s="807"/>
      <c r="D262" s="807"/>
      <c r="E262" s="807"/>
      <c r="F262" s="404"/>
      <c r="G262" s="404"/>
      <c r="H262" s="807" t="s">
        <v>124</v>
      </c>
      <c r="I262" s="807"/>
      <c r="J262" s="807"/>
      <c r="K262" s="807"/>
      <c r="L262" s="403"/>
    </row>
    <row r="263" spans="1:12" ht="14.4" thickBot="1">
      <c r="A263" s="372"/>
      <c r="B263" s="809"/>
      <c r="C263" s="809"/>
      <c r="D263" s="809"/>
      <c r="E263" s="809"/>
      <c r="F263" s="405"/>
      <c r="G263" s="405"/>
      <c r="H263" s="406"/>
      <c r="I263" s="405"/>
      <c r="J263" s="405"/>
      <c r="K263" s="405"/>
      <c r="L263" s="407"/>
    </row>
    <row r="264" spans="1:12">
      <c r="A264" s="844"/>
      <c r="B264" s="845"/>
      <c r="C264" s="846"/>
      <c r="D264" s="852" t="s">
        <v>107</v>
      </c>
      <c r="E264" s="853"/>
      <c r="F264" s="853"/>
      <c r="G264" s="853"/>
      <c r="H264" s="853"/>
      <c r="I264" s="853"/>
      <c r="J264" s="853"/>
      <c r="K264" s="853"/>
      <c r="L264" s="854"/>
    </row>
    <row r="265" spans="1:12" ht="14.4" thickBot="1">
      <c r="A265" s="847"/>
      <c r="B265" s="848"/>
      <c r="C265" s="849"/>
      <c r="D265" s="855"/>
      <c r="E265" s="856"/>
      <c r="F265" s="856"/>
      <c r="G265" s="856"/>
      <c r="H265" s="856"/>
      <c r="I265" s="856"/>
      <c r="J265" s="856"/>
      <c r="K265" s="856"/>
      <c r="L265" s="857"/>
    </row>
    <row r="266" spans="1:12">
      <c r="A266" s="847"/>
      <c r="B266" s="848"/>
      <c r="C266" s="848"/>
      <c r="D266" s="852" t="s">
        <v>108</v>
      </c>
      <c r="E266" s="853"/>
      <c r="F266" s="853"/>
      <c r="G266" s="853"/>
      <c r="H266" s="853"/>
      <c r="I266" s="853"/>
      <c r="J266" s="853"/>
      <c r="K266" s="853"/>
      <c r="L266" s="854"/>
    </row>
    <row r="267" spans="1:12" ht="14.4" thickBot="1">
      <c r="A267" s="847"/>
      <c r="B267" s="848"/>
      <c r="C267" s="848"/>
      <c r="D267" s="855"/>
      <c r="E267" s="856"/>
      <c r="F267" s="856"/>
      <c r="G267" s="856"/>
      <c r="H267" s="856"/>
      <c r="I267" s="856"/>
      <c r="J267" s="856"/>
      <c r="K267" s="856"/>
      <c r="L267" s="857"/>
    </row>
    <row r="268" spans="1:12">
      <c r="A268" s="847"/>
      <c r="B268" s="848"/>
      <c r="C268" s="848"/>
      <c r="D268" s="852" t="s">
        <v>109</v>
      </c>
      <c r="E268" s="853"/>
      <c r="F268" s="853"/>
      <c r="G268" s="853"/>
      <c r="H268" s="853"/>
      <c r="I268" s="853"/>
      <c r="J268" s="853"/>
      <c r="K268" s="853"/>
      <c r="L268" s="854"/>
    </row>
    <row r="269" spans="1:12" ht="14.4" thickBot="1">
      <c r="A269" s="850"/>
      <c r="B269" s="851"/>
      <c r="C269" s="851"/>
      <c r="D269" s="855"/>
      <c r="E269" s="856"/>
      <c r="F269" s="856"/>
      <c r="G269" s="856"/>
      <c r="H269" s="856"/>
      <c r="I269" s="856"/>
      <c r="J269" s="856"/>
      <c r="K269" s="856"/>
      <c r="L269" s="857"/>
    </row>
    <row r="270" spans="1:12" ht="50.1" customHeight="1" thickBot="1">
      <c r="A270" s="858" t="s">
        <v>110</v>
      </c>
      <c r="B270" s="859"/>
      <c r="C270" s="860"/>
      <c r="D270" s="861" t="str">
        <f>+D240</f>
        <v>CONSTRUCCIÓN DE ANDENES PEATONALES EN CONCRETO ESTAMPADO EN EL CASCO URBANO DEL MUNICIPIO DE SABANALARGA, DEPARTAMENTO DE CASANARE</v>
      </c>
      <c r="E270" s="862"/>
      <c r="F270" s="862"/>
      <c r="G270" s="862"/>
      <c r="H270" s="862"/>
      <c r="I270" s="862"/>
      <c r="J270" s="862"/>
      <c r="K270" s="862"/>
      <c r="L270" s="863"/>
    </row>
    <row r="271" spans="1:12" ht="14.4" thickBot="1">
      <c r="A271" s="822" t="str">
        <f>+'PRESUPUESTO OFICIAL'!A18</f>
        <v>2. URBANISMO</v>
      </c>
      <c r="B271" s="823"/>
      <c r="C271" s="823"/>
      <c r="D271" s="823"/>
      <c r="E271" s="823"/>
      <c r="F271" s="823"/>
      <c r="G271" s="823"/>
      <c r="H271" s="823"/>
      <c r="I271" s="823"/>
      <c r="J271" s="823"/>
      <c r="K271" s="823"/>
      <c r="L271" s="824"/>
    </row>
    <row r="272" spans="1:12" ht="28.2" thickBot="1">
      <c r="A272" s="374" t="s">
        <v>41</v>
      </c>
      <c r="B272" s="375">
        <f>+'PRESUPUESTO OFICIAL'!B23</f>
        <v>2.5</v>
      </c>
      <c r="C272" s="825" t="s">
        <v>42</v>
      </c>
      <c r="D272" s="826"/>
      <c r="E272" s="827"/>
      <c r="F272" s="828" t="str">
        <f>+'PRESUPUESTO OFICIAL'!E23</f>
        <v>Pieza de remate A-105 para rampa (0,8*0,4*0,275)</v>
      </c>
      <c r="G272" s="829"/>
      <c r="H272" s="830"/>
      <c r="I272" s="376" t="s">
        <v>111</v>
      </c>
      <c r="J272" s="377">
        <f>L289</f>
        <v>2</v>
      </c>
      <c r="K272" s="378" t="s">
        <v>43</v>
      </c>
      <c r="L272" s="379" t="s">
        <v>87</v>
      </c>
    </row>
    <row r="273" spans="1:12">
      <c r="A273" s="831" t="s">
        <v>112</v>
      </c>
      <c r="B273" s="832"/>
      <c r="C273" s="832"/>
      <c r="D273" s="832"/>
      <c r="E273" s="832"/>
      <c r="F273" s="380" t="s">
        <v>113</v>
      </c>
      <c r="G273" s="381" t="s">
        <v>114</v>
      </c>
      <c r="H273" s="381" t="s">
        <v>115</v>
      </c>
      <c r="I273" s="381" t="s">
        <v>116</v>
      </c>
      <c r="J273" s="381" t="s">
        <v>117</v>
      </c>
      <c r="K273" s="381" t="s">
        <v>12</v>
      </c>
      <c r="L273" s="382" t="s">
        <v>118</v>
      </c>
    </row>
    <row r="274" spans="1:12" ht="27.6">
      <c r="A274" s="833"/>
      <c r="B274" s="834"/>
      <c r="C274" s="834"/>
      <c r="D274" s="834"/>
      <c r="E274" s="835"/>
      <c r="F274" s="383" t="s">
        <v>239</v>
      </c>
      <c r="G274" s="384"/>
      <c r="H274" s="384">
        <v>0</v>
      </c>
      <c r="I274" s="385"/>
      <c r="J274" s="384"/>
      <c r="K274" s="384">
        <v>2</v>
      </c>
      <c r="L274" s="386">
        <f>+K274</f>
        <v>2</v>
      </c>
    </row>
    <row r="275" spans="1:12">
      <c r="A275" s="836"/>
      <c r="B275" s="837"/>
      <c r="C275" s="837"/>
      <c r="D275" s="837"/>
      <c r="E275" s="838"/>
      <c r="F275" s="383"/>
      <c r="G275" s="384"/>
      <c r="H275" s="384"/>
      <c r="I275" s="385"/>
      <c r="J275" s="384"/>
      <c r="K275" s="384"/>
      <c r="L275" s="386">
        <f t="shared" ref="L275:L288" si="9">H275*K275</f>
        <v>0</v>
      </c>
    </row>
    <row r="276" spans="1:12">
      <c r="A276" s="836"/>
      <c r="B276" s="837"/>
      <c r="C276" s="837"/>
      <c r="D276" s="837"/>
      <c r="E276" s="838"/>
      <c r="F276" s="383"/>
      <c r="G276" s="384"/>
      <c r="H276" s="384"/>
      <c r="I276" s="385"/>
      <c r="J276" s="384"/>
      <c r="K276" s="384"/>
      <c r="L276" s="386">
        <f t="shared" si="9"/>
        <v>0</v>
      </c>
    </row>
    <row r="277" spans="1:12">
      <c r="A277" s="836"/>
      <c r="B277" s="837"/>
      <c r="C277" s="837"/>
      <c r="D277" s="837"/>
      <c r="E277" s="838"/>
      <c r="F277" s="383"/>
      <c r="G277" s="384"/>
      <c r="H277" s="384"/>
      <c r="I277" s="385"/>
      <c r="J277" s="384"/>
      <c r="K277" s="384"/>
      <c r="L277" s="386">
        <f t="shared" si="9"/>
        <v>0</v>
      </c>
    </row>
    <row r="278" spans="1:12">
      <c r="A278" s="836"/>
      <c r="B278" s="837"/>
      <c r="C278" s="837"/>
      <c r="D278" s="837"/>
      <c r="E278" s="838"/>
      <c r="F278" s="383"/>
      <c r="G278" s="384"/>
      <c r="H278" s="384"/>
      <c r="I278" s="385"/>
      <c r="J278" s="384"/>
      <c r="K278" s="384"/>
      <c r="L278" s="386">
        <f t="shared" si="9"/>
        <v>0</v>
      </c>
    </row>
    <row r="279" spans="1:12">
      <c r="A279" s="836"/>
      <c r="B279" s="837"/>
      <c r="C279" s="837"/>
      <c r="D279" s="837"/>
      <c r="E279" s="838"/>
      <c r="F279" s="383"/>
      <c r="G279" s="384"/>
      <c r="H279" s="384"/>
      <c r="I279" s="385"/>
      <c r="J279" s="384"/>
      <c r="K279" s="384"/>
      <c r="L279" s="386">
        <f t="shared" si="9"/>
        <v>0</v>
      </c>
    </row>
    <row r="280" spans="1:12">
      <c r="A280" s="836"/>
      <c r="B280" s="837"/>
      <c r="C280" s="837"/>
      <c r="D280" s="837"/>
      <c r="E280" s="838"/>
      <c r="F280" s="383"/>
      <c r="G280" s="388"/>
      <c r="H280" s="384"/>
      <c r="I280" s="385"/>
      <c r="J280" s="384"/>
      <c r="K280" s="385"/>
      <c r="L280" s="386">
        <f t="shared" si="9"/>
        <v>0</v>
      </c>
    </row>
    <row r="281" spans="1:12">
      <c r="A281" s="836"/>
      <c r="B281" s="837"/>
      <c r="C281" s="837"/>
      <c r="D281" s="837"/>
      <c r="E281" s="838"/>
      <c r="F281" s="383"/>
      <c r="G281" s="388"/>
      <c r="H281" s="384"/>
      <c r="I281" s="385"/>
      <c r="J281" s="384"/>
      <c r="K281" s="384"/>
      <c r="L281" s="386">
        <f t="shared" si="9"/>
        <v>0</v>
      </c>
    </row>
    <row r="282" spans="1:12">
      <c r="A282" s="836"/>
      <c r="B282" s="837"/>
      <c r="C282" s="837"/>
      <c r="D282" s="837"/>
      <c r="E282" s="838"/>
      <c r="F282" s="383"/>
      <c r="G282" s="388"/>
      <c r="H282" s="384"/>
      <c r="I282" s="385"/>
      <c r="J282" s="384"/>
      <c r="K282" s="384"/>
      <c r="L282" s="386">
        <f t="shared" si="9"/>
        <v>0</v>
      </c>
    </row>
    <row r="283" spans="1:12" ht="14.4" thickBot="1">
      <c r="A283" s="836"/>
      <c r="B283" s="837"/>
      <c r="C283" s="837"/>
      <c r="D283" s="837"/>
      <c r="E283" s="838"/>
      <c r="F283" s="383"/>
      <c r="G283" s="388"/>
      <c r="H283" s="384"/>
      <c r="I283" s="385"/>
      <c r="J283" s="384"/>
      <c r="K283" s="384"/>
      <c r="L283" s="386">
        <f t="shared" si="9"/>
        <v>0</v>
      </c>
    </row>
    <row r="284" spans="1:12">
      <c r="A284" s="836"/>
      <c r="B284" s="837"/>
      <c r="C284" s="837"/>
      <c r="D284" s="837"/>
      <c r="E284" s="838"/>
      <c r="F284" s="383"/>
      <c r="G284" s="388"/>
      <c r="H284" s="384"/>
      <c r="I284" s="385"/>
      <c r="J284" s="384"/>
      <c r="K284" s="384"/>
      <c r="L284" s="386">
        <f t="shared" si="9"/>
        <v>0</v>
      </c>
    </row>
    <row r="285" spans="1:12">
      <c r="A285" s="836"/>
      <c r="B285" s="837"/>
      <c r="C285" s="837"/>
      <c r="D285" s="837"/>
      <c r="E285" s="838"/>
      <c r="F285" s="383"/>
      <c r="G285" s="388"/>
      <c r="H285" s="384"/>
      <c r="I285" s="385"/>
      <c r="J285" s="384"/>
      <c r="K285" s="384"/>
      <c r="L285" s="386">
        <f t="shared" si="9"/>
        <v>0</v>
      </c>
    </row>
    <row r="286" spans="1:12">
      <c r="A286" s="836"/>
      <c r="B286" s="837"/>
      <c r="C286" s="837"/>
      <c r="D286" s="837"/>
      <c r="E286" s="838"/>
      <c r="F286" s="383"/>
      <c r="G286" s="388"/>
      <c r="H286" s="384"/>
      <c r="I286" s="385"/>
      <c r="J286" s="384"/>
      <c r="K286" s="384"/>
      <c r="L286" s="386">
        <f t="shared" si="9"/>
        <v>0</v>
      </c>
    </row>
    <row r="287" spans="1:12">
      <c r="A287" s="836"/>
      <c r="B287" s="837"/>
      <c r="C287" s="837"/>
      <c r="D287" s="837"/>
      <c r="E287" s="838"/>
      <c r="F287" s="383"/>
      <c r="G287" s="383"/>
      <c r="H287" s="384"/>
      <c r="I287" s="390"/>
      <c r="J287" s="391"/>
      <c r="K287" s="384"/>
      <c r="L287" s="386">
        <f t="shared" si="9"/>
        <v>0</v>
      </c>
    </row>
    <row r="288" spans="1:12" ht="14.4" thickBot="1">
      <c r="A288" s="836"/>
      <c r="B288" s="837"/>
      <c r="C288" s="837"/>
      <c r="D288" s="837"/>
      <c r="E288" s="838"/>
      <c r="F288" s="383"/>
      <c r="G288" s="392"/>
      <c r="H288" s="384"/>
      <c r="I288" s="409"/>
      <c r="J288" s="391"/>
      <c r="K288" s="384"/>
      <c r="L288" s="386">
        <f t="shared" si="9"/>
        <v>0</v>
      </c>
    </row>
    <row r="289" spans="1:12" ht="14.4" thickBot="1">
      <c r="A289" s="839"/>
      <c r="B289" s="840"/>
      <c r="C289" s="840"/>
      <c r="D289" s="840"/>
      <c r="E289" s="840"/>
      <c r="F289" s="841" t="s">
        <v>118</v>
      </c>
      <c r="G289" s="842"/>
      <c r="H289" s="842"/>
      <c r="I289" s="842"/>
      <c r="J289" s="842"/>
      <c r="K289" s="843"/>
      <c r="L289" s="395">
        <f>+ROUND(SUM(L274:L288),2)</f>
        <v>2</v>
      </c>
    </row>
    <row r="290" spans="1:12" ht="16.8">
      <c r="A290" s="396"/>
      <c r="B290" s="369"/>
      <c r="C290" s="369"/>
      <c r="D290" s="369"/>
      <c r="E290" s="369"/>
      <c r="F290" s="369"/>
      <c r="G290" s="369"/>
      <c r="H290" s="369"/>
      <c r="I290" s="369"/>
      <c r="J290" s="369"/>
      <c r="K290" s="369"/>
      <c r="L290" s="370"/>
    </row>
    <row r="291" spans="1:12">
      <c r="A291" s="810" t="s">
        <v>119</v>
      </c>
      <c r="B291" s="811"/>
      <c r="C291" s="812"/>
      <c r="D291" s="813"/>
      <c r="E291" s="813"/>
      <c r="F291" s="813"/>
      <c r="G291" s="813"/>
      <c r="H291" s="813"/>
      <c r="I291" s="813"/>
      <c r="J291" s="813"/>
      <c r="K291" s="814"/>
      <c r="L291" s="371"/>
    </row>
    <row r="292" spans="1:12">
      <c r="A292" s="810"/>
      <c r="B292" s="811"/>
      <c r="C292" s="815"/>
      <c r="D292" s="816"/>
      <c r="E292" s="816"/>
      <c r="F292" s="816"/>
      <c r="G292" s="816"/>
      <c r="H292" s="816"/>
      <c r="I292" s="816"/>
      <c r="J292" s="816"/>
      <c r="K292" s="817"/>
      <c r="L292" s="371"/>
    </row>
    <row r="293" spans="1:12" ht="16.8">
      <c r="A293" s="397"/>
      <c r="B293" s="818"/>
      <c r="C293" s="818"/>
      <c r="D293" s="818"/>
      <c r="E293" s="818"/>
      <c r="F293" s="398"/>
      <c r="G293" s="398"/>
      <c r="H293" s="818"/>
      <c r="I293" s="818"/>
      <c r="J293" s="818"/>
      <c r="K293" s="818"/>
      <c r="L293" s="371"/>
    </row>
    <row r="294" spans="1:12" ht="16.8">
      <c r="A294" s="399" t="s">
        <v>120</v>
      </c>
      <c r="B294" s="819"/>
      <c r="C294" s="819"/>
      <c r="D294" s="819"/>
      <c r="E294" s="819"/>
      <c r="F294" s="398"/>
      <c r="G294" s="400"/>
      <c r="H294" s="819"/>
      <c r="I294" s="819"/>
      <c r="J294" s="819"/>
      <c r="K294" s="819"/>
      <c r="L294" s="371"/>
    </row>
    <row r="295" spans="1:12">
      <c r="A295" s="401"/>
      <c r="B295" s="820" t="s">
        <v>102</v>
      </c>
      <c r="C295" s="820"/>
      <c r="D295" s="820"/>
      <c r="E295" s="820"/>
      <c r="F295" s="402"/>
      <c r="G295" s="402"/>
      <c r="H295" s="821" t="s">
        <v>100</v>
      </c>
      <c r="I295" s="821"/>
      <c r="J295" s="821"/>
      <c r="K295" s="821"/>
      <c r="L295" s="403"/>
    </row>
    <row r="296" spans="1:12">
      <c r="A296" s="401"/>
      <c r="B296" s="807" t="s">
        <v>121</v>
      </c>
      <c r="C296" s="807"/>
      <c r="D296" s="807"/>
      <c r="E296" s="807"/>
      <c r="F296" s="404"/>
      <c r="G296" s="404"/>
      <c r="H296" s="808" t="s">
        <v>122</v>
      </c>
      <c r="I296" s="808"/>
      <c r="J296" s="808"/>
      <c r="K296" s="808"/>
      <c r="L296" s="403"/>
    </row>
    <row r="297" spans="1:12">
      <c r="A297" s="401"/>
      <c r="B297" s="807" t="s">
        <v>123</v>
      </c>
      <c r="C297" s="807"/>
      <c r="D297" s="807"/>
      <c r="E297" s="807"/>
      <c r="F297" s="404"/>
      <c r="G297" s="404"/>
      <c r="H297" s="807" t="s">
        <v>124</v>
      </c>
      <c r="I297" s="807"/>
      <c r="J297" s="807"/>
      <c r="K297" s="807"/>
      <c r="L297" s="403"/>
    </row>
    <row r="298" spans="1:12" ht="14.4" thickBot="1">
      <c r="A298" s="372"/>
      <c r="B298" s="809"/>
      <c r="C298" s="809"/>
      <c r="D298" s="809"/>
      <c r="E298" s="809"/>
      <c r="F298" s="405"/>
      <c r="G298" s="405"/>
      <c r="H298" s="406"/>
      <c r="I298" s="405"/>
      <c r="J298" s="405"/>
      <c r="K298" s="405"/>
      <c r="L298" s="407"/>
    </row>
    <row r="299" spans="1:12">
      <c r="A299" s="844"/>
      <c r="B299" s="845"/>
      <c r="C299" s="846"/>
      <c r="D299" s="852" t="s">
        <v>107</v>
      </c>
      <c r="E299" s="853"/>
      <c r="F299" s="853"/>
      <c r="G299" s="853"/>
      <c r="H299" s="853"/>
      <c r="I299" s="853"/>
      <c r="J299" s="853"/>
      <c r="K299" s="853"/>
      <c r="L299" s="854"/>
    </row>
    <row r="300" spans="1:12" ht="14.4" thickBot="1">
      <c r="A300" s="847"/>
      <c r="B300" s="848"/>
      <c r="C300" s="849"/>
      <c r="D300" s="855"/>
      <c r="E300" s="856"/>
      <c r="F300" s="856"/>
      <c r="G300" s="856"/>
      <c r="H300" s="856"/>
      <c r="I300" s="856"/>
      <c r="J300" s="856"/>
      <c r="K300" s="856"/>
      <c r="L300" s="857"/>
    </row>
    <row r="301" spans="1:12">
      <c r="A301" s="847"/>
      <c r="B301" s="848"/>
      <c r="C301" s="848"/>
      <c r="D301" s="852" t="s">
        <v>108</v>
      </c>
      <c r="E301" s="853"/>
      <c r="F301" s="853"/>
      <c r="G301" s="853"/>
      <c r="H301" s="853"/>
      <c r="I301" s="853"/>
      <c r="J301" s="853"/>
      <c r="K301" s="853"/>
      <c r="L301" s="854"/>
    </row>
    <row r="302" spans="1:12" ht="14.4" thickBot="1">
      <c r="A302" s="847"/>
      <c r="B302" s="848"/>
      <c r="C302" s="848"/>
      <c r="D302" s="855"/>
      <c r="E302" s="856"/>
      <c r="F302" s="856"/>
      <c r="G302" s="856"/>
      <c r="H302" s="856"/>
      <c r="I302" s="856"/>
      <c r="J302" s="856"/>
      <c r="K302" s="856"/>
      <c r="L302" s="857"/>
    </row>
    <row r="303" spans="1:12">
      <c r="A303" s="847"/>
      <c r="B303" s="848"/>
      <c r="C303" s="848"/>
      <c r="D303" s="852" t="s">
        <v>109</v>
      </c>
      <c r="E303" s="853"/>
      <c r="F303" s="853"/>
      <c r="G303" s="853"/>
      <c r="H303" s="853"/>
      <c r="I303" s="853"/>
      <c r="J303" s="853"/>
      <c r="K303" s="853"/>
      <c r="L303" s="854"/>
    </row>
    <row r="304" spans="1:12" ht="14.4" thickBot="1">
      <c r="A304" s="850"/>
      <c r="B304" s="851"/>
      <c r="C304" s="851"/>
      <c r="D304" s="855"/>
      <c r="E304" s="856"/>
      <c r="F304" s="856"/>
      <c r="G304" s="856"/>
      <c r="H304" s="856"/>
      <c r="I304" s="856"/>
      <c r="J304" s="856"/>
      <c r="K304" s="856"/>
      <c r="L304" s="857"/>
    </row>
    <row r="305" spans="1:12" ht="50.1" customHeight="1" thickBot="1">
      <c r="A305" s="858" t="s">
        <v>110</v>
      </c>
      <c r="B305" s="859"/>
      <c r="C305" s="860"/>
      <c r="D305" s="861" t="str">
        <f>+D270</f>
        <v>CONSTRUCCIÓN DE ANDENES PEATONALES EN CONCRETO ESTAMPADO EN EL CASCO URBANO DEL MUNICIPIO DE SABANALARGA, DEPARTAMENTO DE CASANARE</v>
      </c>
      <c r="E305" s="862"/>
      <c r="F305" s="862"/>
      <c r="G305" s="862"/>
      <c r="H305" s="862"/>
      <c r="I305" s="862"/>
      <c r="J305" s="862"/>
      <c r="K305" s="862"/>
      <c r="L305" s="863"/>
    </row>
    <row r="306" spans="1:12" ht="14.4" thickBot="1">
      <c r="A306" s="822" t="str">
        <f>+'PRESUPUESTO OFICIAL'!A18</f>
        <v>2. URBANISMO</v>
      </c>
      <c r="B306" s="823"/>
      <c r="C306" s="823"/>
      <c r="D306" s="823"/>
      <c r="E306" s="823"/>
      <c r="F306" s="823"/>
      <c r="G306" s="823"/>
      <c r="H306" s="823"/>
      <c r="I306" s="823"/>
      <c r="J306" s="823"/>
      <c r="K306" s="823"/>
      <c r="L306" s="824"/>
    </row>
    <row r="307" spans="1:12" ht="28.2" thickBot="1">
      <c r="A307" s="374" t="s">
        <v>41</v>
      </c>
      <c r="B307" s="375">
        <f>+'PRESUPUESTO OFICIAL'!B24</f>
        <v>2.6</v>
      </c>
      <c r="C307" s="825" t="s">
        <v>42</v>
      </c>
      <c r="D307" s="826"/>
      <c r="E307" s="827"/>
      <c r="F307" s="828" t="str">
        <f>+'PRESUPUESTO OFICIAL'!E24</f>
        <v>Banca M30 tipo IDU en concreto reforzado con espaldar en malla metálica IMT 20</v>
      </c>
      <c r="G307" s="829"/>
      <c r="H307" s="830"/>
      <c r="I307" s="376" t="s">
        <v>111</v>
      </c>
      <c r="J307" s="377">
        <f>L327</f>
        <v>2</v>
      </c>
      <c r="K307" s="378" t="s">
        <v>43</v>
      </c>
      <c r="L307" s="379" t="s">
        <v>87</v>
      </c>
    </row>
    <row r="308" spans="1:12">
      <c r="A308" s="831" t="s">
        <v>112</v>
      </c>
      <c r="B308" s="832"/>
      <c r="C308" s="832"/>
      <c r="D308" s="832"/>
      <c r="E308" s="832"/>
      <c r="F308" s="380" t="s">
        <v>113</v>
      </c>
      <c r="G308" s="381" t="s">
        <v>114</v>
      </c>
      <c r="H308" s="381" t="s">
        <v>115</v>
      </c>
      <c r="I308" s="381" t="s">
        <v>116</v>
      </c>
      <c r="J308" s="381" t="s">
        <v>117</v>
      </c>
      <c r="K308" s="381" t="s">
        <v>12</v>
      </c>
      <c r="L308" s="382" t="s">
        <v>118</v>
      </c>
    </row>
    <row r="309" spans="1:12" ht="38.1" customHeight="1">
      <c r="A309" s="833"/>
      <c r="B309" s="834"/>
      <c r="C309" s="834"/>
      <c r="D309" s="834"/>
      <c r="E309" s="835"/>
      <c r="F309" s="383" t="s">
        <v>239</v>
      </c>
      <c r="G309" s="384"/>
      <c r="H309" s="384">
        <v>0</v>
      </c>
      <c r="I309" s="385"/>
      <c r="J309" s="384"/>
      <c r="K309" s="384">
        <v>2</v>
      </c>
      <c r="L309" s="386">
        <f>+K309</f>
        <v>2</v>
      </c>
    </row>
    <row r="310" spans="1:12" ht="16.5" customHeight="1">
      <c r="A310" s="836"/>
      <c r="B310" s="837"/>
      <c r="C310" s="837"/>
      <c r="D310" s="837"/>
      <c r="E310" s="838"/>
      <c r="F310" s="383"/>
      <c r="G310" s="384"/>
      <c r="H310" s="384"/>
      <c r="I310" s="385"/>
      <c r="J310" s="384"/>
      <c r="K310" s="384"/>
      <c r="L310" s="386">
        <f t="shared" ref="L310:L326" si="10">+K310</f>
        <v>0</v>
      </c>
    </row>
    <row r="311" spans="1:12" ht="16.5" customHeight="1">
      <c r="A311" s="836"/>
      <c r="B311" s="837"/>
      <c r="C311" s="837"/>
      <c r="D311" s="837"/>
      <c r="E311" s="838"/>
      <c r="F311" s="383"/>
      <c r="G311" s="384"/>
      <c r="H311" s="384"/>
      <c r="I311" s="385"/>
      <c r="J311" s="384"/>
      <c r="K311" s="384"/>
      <c r="L311" s="386">
        <f t="shared" si="10"/>
        <v>0</v>
      </c>
    </row>
    <row r="312" spans="1:12" ht="16.5" customHeight="1">
      <c r="A312" s="836"/>
      <c r="B312" s="837"/>
      <c r="C312" s="837"/>
      <c r="D312" s="837"/>
      <c r="E312" s="838"/>
      <c r="F312" s="383"/>
      <c r="G312" s="384"/>
      <c r="H312" s="384"/>
      <c r="I312" s="385"/>
      <c r="J312" s="384"/>
      <c r="K312" s="384"/>
      <c r="L312" s="386">
        <f t="shared" si="10"/>
        <v>0</v>
      </c>
    </row>
    <row r="313" spans="1:12" ht="16.5" customHeight="1">
      <c r="A313" s="836"/>
      <c r="B313" s="837"/>
      <c r="C313" s="837"/>
      <c r="D313" s="837"/>
      <c r="E313" s="838"/>
      <c r="F313" s="383"/>
      <c r="G313" s="384"/>
      <c r="H313" s="384"/>
      <c r="I313" s="385"/>
      <c r="J313" s="384"/>
      <c r="K313" s="384"/>
      <c r="L313" s="386">
        <f t="shared" si="10"/>
        <v>0</v>
      </c>
    </row>
    <row r="314" spans="1:12" ht="16.5" customHeight="1">
      <c r="A314" s="836"/>
      <c r="B314" s="837"/>
      <c r="C314" s="837"/>
      <c r="D314" s="837"/>
      <c r="E314" s="838"/>
      <c r="F314" s="383"/>
      <c r="G314" s="384"/>
      <c r="H314" s="384"/>
      <c r="I314" s="385"/>
      <c r="J314" s="384"/>
      <c r="K314" s="384"/>
      <c r="L314" s="386">
        <f t="shared" si="10"/>
        <v>0</v>
      </c>
    </row>
    <row r="315" spans="1:12" ht="16.5" customHeight="1">
      <c r="A315" s="836"/>
      <c r="B315" s="837"/>
      <c r="C315" s="837"/>
      <c r="D315" s="837"/>
      <c r="E315" s="838"/>
      <c r="F315" s="383"/>
      <c r="G315" s="388"/>
      <c r="H315" s="384"/>
      <c r="I315" s="385"/>
      <c r="J315" s="384"/>
      <c r="K315" s="385"/>
      <c r="L315" s="386">
        <f t="shared" si="10"/>
        <v>0</v>
      </c>
    </row>
    <row r="316" spans="1:12" ht="16.5" customHeight="1">
      <c r="A316" s="836"/>
      <c r="B316" s="837"/>
      <c r="C316" s="837"/>
      <c r="D316" s="837"/>
      <c r="E316" s="838"/>
      <c r="F316" s="383"/>
      <c r="G316" s="388"/>
      <c r="H316" s="384"/>
      <c r="I316" s="385"/>
      <c r="J316" s="384"/>
      <c r="K316" s="384"/>
      <c r="L316" s="386">
        <f t="shared" si="10"/>
        <v>0</v>
      </c>
    </row>
    <row r="317" spans="1:12" ht="16.5" customHeight="1">
      <c r="A317" s="836"/>
      <c r="B317" s="837"/>
      <c r="C317" s="837"/>
      <c r="D317" s="837"/>
      <c r="E317" s="838"/>
      <c r="F317" s="383"/>
      <c r="G317" s="388"/>
      <c r="H317" s="384"/>
      <c r="I317" s="385"/>
      <c r="J317" s="384"/>
      <c r="K317" s="384"/>
      <c r="L317" s="386">
        <f t="shared" si="10"/>
        <v>0</v>
      </c>
    </row>
    <row r="318" spans="1:12" ht="16.5" customHeight="1">
      <c r="A318" s="836"/>
      <c r="B318" s="837"/>
      <c r="C318" s="837"/>
      <c r="D318" s="837"/>
      <c r="E318" s="838"/>
      <c r="F318" s="383"/>
      <c r="G318" s="388"/>
      <c r="H318" s="384"/>
      <c r="I318" s="385"/>
      <c r="J318" s="384"/>
      <c r="K318" s="384"/>
      <c r="L318" s="386">
        <f t="shared" si="10"/>
        <v>0</v>
      </c>
    </row>
    <row r="319" spans="1:12" ht="16.5" customHeight="1">
      <c r="A319" s="836"/>
      <c r="B319" s="837"/>
      <c r="C319" s="837"/>
      <c r="D319" s="837"/>
      <c r="E319" s="838"/>
      <c r="F319" s="383"/>
      <c r="G319" s="388"/>
      <c r="H319" s="384"/>
      <c r="I319" s="385"/>
      <c r="J319" s="384"/>
      <c r="K319" s="384"/>
      <c r="L319" s="386">
        <f t="shared" si="10"/>
        <v>0</v>
      </c>
    </row>
    <row r="320" spans="1:12" ht="16.5" customHeight="1">
      <c r="A320" s="836"/>
      <c r="B320" s="837"/>
      <c r="C320" s="837"/>
      <c r="D320" s="837"/>
      <c r="E320" s="838"/>
      <c r="F320" s="383"/>
      <c r="G320" s="388"/>
      <c r="H320" s="384"/>
      <c r="I320" s="385"/>
      <c r="J320" s="384"/>
      <c r="K320" s="384"/>
      <c r="L320" s="386">
        <f t="shared" si="10"/>
        <v>0</v>
      </c>
    </row>
    <row r="321" spans="1:12" ht="16.5" customHeight="1">
      <c r="A321" s="836"/>
      <c r="B321" s="837"/>
      <c r="C321" s="837"/>
      <c r="D321" s="837"/>
      <c r="E321" s="838"/>
      <c r="F321" s="383"/>
      <c r="G321" s="388"/>
      <c r="H321" s="384"/>
      <c r="I321" s="385"/>
      <c r="J321" s="384"/>
      <c r="K321" s="384"/>
      <c r="L321" s="386">
        <f t="shared" si="10"/>
        <v>0</v>
      </c>
    </row>
    <row r="322" spans="1:12" ht="16.5" customHeight="1">
      <c r="A322" s="836"/>
      <c r="B322" s="837"/>
      <c r="C322" s="837"/>
      <c r="D322" s="837"/>
      <c r="E322" s="838"/>
      <c r="F322" s="383"/>
      <c r="G322" s="383"/>
      <c r="H322" s="384"/>
      <c r="I322" s="390"/>
      <c r="J322" s="391"/>
      <c r="K322" s="384"/>
      <c r="L322" s="386">
        <f t="shared" si="10"/>
        <v>0</v>
      </c>
    </row>
    <row r="323" spans="1:12" ht="16.5" customHeight="1">
      <c r="A323" s="836"/>
      <c r="B323" s="837"/>
      <c r="C323" s="837"/>
      <c r="D323" s="837"/>
      <c r="E323" s="838"/>
      <c r="F323" s="383"/>
      <c r="G323" s="392"/>
      <c r="H323" s="384"/>
      <c r="I323" s="409"/>
      <c r="J323" s="391"/>
      <c r="K323" s="384"/>
      <c r="L323" s="386">
        <f t="shared" si="10"/>
        <v>0</v>
      </c>
    </row>
    <row r="324" spans="1:12" ht="16.5" customHeight="1">
      <c r="A324" s="836"/>
      <c r="B324" s="837"/>
      <c r="C324" s="837"/>
      <c r="D324" s="837"/>
      <c r="E324" s="838"/>
      <c r="F324" s="383"/>
      <c r="G324" s="392"/>
      <c r="H324" s="384"/>
      <c r="I324" s="409"/>
      <c r="J324" s="391"/>
      <c r="K324" s="384"/>
      <c r="L324" s="386">
        <f t="shared" si="10"/>
        <v>0</v>
      </c>
    </row>
    <row r="325" spans="1:12" ht="16.5" customHeight="1">
      <c r="A325" s="836"/>
      <c r="B325" s="837"/>
      <c r="C325" s="837"/>
      <c r="D325" s="837"/>
      <c r="E325" s="838"/>
      <c r="F325" s="383"/>
      <c r="G325" s="392"/>
      <c r="H325" s="384"/>
      <c r="I325" s="409"/>
      <c r="J325" s="391"/>
      <c r="K325" s="391"/>
      <c r="L325" s="386">
        <f t="shared" si="10"/>
        <v>0</v>
      </c>
    </row>
    <row r="326" spans="1:12" ht="16.5" customHeight="1" thickBot="1">
      <c r="A326" s="836"/>
      <c r="B326" s="837"/>
      <c r="C326" s="837"/>
      <c r="D326" s="837"/>
      <c r="E326" s="838"/>
      <c r="F326" s="383"/>
      <c r="G326" s="392"/>
      <c r="H326" s="392"/>
      <c r="I326" s="393"/>
      <c r="J326" s="391"/>
      <c r="K326" s="394"/>
      <c r="L326" s="386">
        <f t="shared" si="10"/>
        <v>0</v>
      </c>
    </row>
    <row r="327" spans="1:12" ht="14.4" thickBot="1">
      <c r="A327" s="839"/>
      <c r="B327" s="840"/>
      <c r="C327" s="840"/>
      <c r="D327" s="840"/>
      <c r="E327" s="840"/>
      <c r="F327" s="841" t="s">
        <v>118</v>
      </c>
      <c r="G327" s="842"/>
      <c r="H327" s="842"/>
      <c r="I327" s="842"/>
      <c r="J327" s="842"/>
      <c r="K327" s="843"/>
      <c r="L327" s="395">
        <f>+ROUND(SUM(L309:L326),2)</f>
        <v>2</v>
      </c>
    </row>
    <row r="328" spans="1:12" ht="16.8">
      <c r="A328" s="396"/>
      <c r="B328" s="369"/>
      <c r="C328" s="369"/>
      <c r="D328" s="369"/>
      <c r="E328" s="369"/>
      <c r="F328" s="369"/>
      <c r="G328" s="369"/>
      <c r="H328" s="369"/>
      <c r="I328" s="369"/>
      <c r="J328" s="369"/>
      <c r="K328" s="369"/>
      <c r="L328" s="370"/>
    </row>
    <row r="329" spans="1:12">
      <c r="A329" s="810" t="s">
        <v>119</v>
      </c>
      <c r="B329" s="811"/>
      <c r="C329" s="812"/>
      <c r="D329" s="813"/>
      <c r="E329" s="813"/>
      <c r="F329" s="813"/>
      <c r="G329" s="813"/>
      <c r="H329" s="813"/>
      <c r="I329" s="813"/>
      <c r="J329" s="813"/>
      <c r="K329" s="814"/>
      <c r="L329" s="371"/>
    </row>
    <row r="330" spans="1:12">
      <c r="A330" s="810"/>
      <c r="B330" s="811"/>
      <c r="C330" s="815"/>
      <c r="D330" s="816"/>
      <c r="E330" s="816"/>
      <c r="F330" s="816"/>
      <c r="G330" s="816"/>
      <c r="H330" s="816"/>
      <c r="I330" s="816"/>
      <c r="J330" s="816"/>
      <c r="K330" s="817"/>
      <c r="L330" s="371"/>
    </row>
    <row r="331" spans="1:12" ht="16.8">
      <c r="A331" s="397"/>
      <c r="B331" s="818"/>
      <c r="C331" s="818"/>
      <c r="D331" s="818"/>
      <c r="E331" s="818"/>
      <c r="F331" s="398"/>
      <c r="G331" s="398"/>
      <c r="H331" s="818"/>
      <c r="I331" s="818"/>
      <c r="J331" s="818"/>
      <c r="K331" s="818"/>
      <c r="L331" s="371"/>
    </row>
    <row r="332" spans="1:12" ht="16.8">
      <c r="A332" s="399" t="s">
        <v>120</v>
      </c>
      <c r="B332" s="819"/>
      <c r="C332" s="819"/>
      <c r="D332" s="819"/>
      <c r="E332" s="819"/>
      <c r="F332" s="398"/>
      <c r="G332" s="400"/>
      <c r="H332" s="819"/>
      <c r="I332" s="819"/>
      <c r="J332" s="819"/>
      <c r="K332" s="819"/>
      <c r="L332" s="371"/>
    </row>
    <row r="333" spans="1:12">
      <c r="A333" s="401"/>
      <c r="B333" s="820" t="s">
        <v>102</v>
      </c>
      <c r="C333" s="820"/>
      <c r="D333" s="820"/>
      <c r="E333" s="820"/>
      <c r="F333" s="402"/>
      <c r="G333" s="402"/>
      <c r="H333" s="821" t="s">
        <v>100</v>
      </c>
      <c r="I333" s="821"/>
      <c r="J333" s="821"/>
      <c r="K333" s="821"/>
      <c r="L333" s="403"/>
    </row>
    <row r="334" spans="1:12">
      <c r="A334" s="401"/>
      <c r="B334" s="807" t="s">
        <v>121</v>
      </c>
      <c r="C334" s="807"/>
      <c r="D334" s="807"/>
      <c r="E334" s="807"/>
      <c r="F334" s="404"/>
      <c r="G334" s="404"/>
      <c r="H334" s="808" t="s">
        <v>122</v>
      </c>
      <c r="I334" s="808"/>
      <c r="J334" s="808"/>
      <c r="K334" s="808"/>
      <c r="L334" s="403"/>
    </row>
    <row r="335" spans="1:12">
      <c r="A335" s="401"/>
      <c r="B335" s="807" t="s">
        <v>123</v>
      </c>
      <c r="C335" s="807"/>
      <c r="D335" s="807"/>
      <c r="E335" s="807"/>
      <c r="F335" s="404"/>
      <c r="G335" s="404"/>
      <c r="H335" s="807" t="s">
        <v>124</v>
      </c>
      <c r="I335" s="807"/>
      <c r="J335" s="807"/>
      <c r="K335" s="807"/>
      <c r="L335" s="403"/>
    </row>
    <row r="336" spans="1:12" ht="14.4" thickBot="1">
      <c r="A336" s="372"/>
      <c r="B336" s="809"/>
      <c r="C336" s="809"/>
      <c r="D336" s="809"/>
      <c r="E336" s="809"/>
      <c r="F336" s="405"/>
      <c r="G336" s="405"/>
      <c r="H336" s="406"/>
      <c r="I336" s="405"/>
      <c r="J336" s="405"/>
      <c r="K336" s="405"/>
      <c r="L336" s="407"/>
    </row>
  </sheetData>
  <mergeCells count="260">
    <mergeCell ref="A274:E289"/>
    <mergeCell ref="F289:K289"/>
    <mergeCell ref="A291:B292"/>
    <mergeCell ref="C291:K292"/>
    <mergeCell ref="B293:E294"/>
    <mergeCell ref="H293:K294"/>
    <mergeCell ref="B295:E295"/>
    <mergeCell ref="H295:K295"/>
    <mergeCell ref="B331:E332"/>
    <mergeCell ref="H331:K332"/>
    <mergeCell ref="B333:E333"/>
    <mergeCell ref="H333:K333"/>
    <mergeCell ref="B334:E334"/>
    <mergeCell ref="H334:K334"/>
    <mergeCell ref="B335:E335"/>
    <mergeCell ref="H335:K335"/>
    <mergeCell ref="B336:E336"/>
    <mergeCell ref="A305:C305"/>
    <mergeCell ref="D305:L305"/>
    <mergeCell ref="A306:L306"/>
    <mergeCell ref="C307:E307"/>
    <mergeCell ref="F307:H307"/>
    <mergeCell ref="A308:E308"/>
    <mergeCell ref="A309:E327"/>
    <mergeCell ref="F327:K327"/>
    <mergeCell ref="A329:B330"/>
    <mergeCell ref="C329:K330"/>
    <mergeCell ref="B261:E261"/>
    <mergeCell ref="H261:K261"/>
    <mergeCell ref="B262:E262"/>
    <mergeCell ref="H262:K262"/>
    <mergeCell ref="B263:E263"/>
    <mergeCell ref="A299:C304"/>
    <mergeCell ref="D299:L300"/>
    <mergeCell ref="D301:L302"/>
    <mergeCell ref="D303:L304"/>
    <mergeCell ref="A264:C269"/>
    <mergeCell ref="D264:L265"/>
    <mergeCell ref="D266:L267"/>
    <mergeCell ref="D268:L269"/>
    <mergeCell ref="A270:C270"/>
    <mergeCell ref="D270:L270"/>
    <mergeCell ref="A271:L271"/>
    <mergeCell ref="C272:E272"/>
    <mergeCell ref="F272:H272"/>
    <mergeCell ref="B296:E296"/>
    <mergeCell ref="H296:K296"/>
    <mergeCell ref="B297:E297"/>
    <mergeCell ref="H297:K297"/>
    <mergeCell ref="B298:E298"/>
    <mergeCell ref="A273:E273"/>
    <mergeCell ref="A243:E243"/>
    <mergeCell ref="A244:E254"/>
    <mergeCell ref="F254:K254"/>
    <mergeCell ref="A256:B257"/>
    <mergeCell ref="C256:K257"/>
    <mergeCell ref="B258:E259"/>
    <mergeCell ref="H258:K259"/>
    <mergeCell ref="B260:E260"/>
    <mergeCell ref="H260:K260"/>
    <mergeCell ref="F247:K253"/>
    <mergeCell ref="A234:C239"/>
    <mergeCell ref="D234:L235"/>
    <mergeCell ref="D236:L237"/>
    <mergeCell ref="D238:L239"/>
    <mergeCell ref="A240:C240"/>
    <mergeCell ref="D240:L240"/>
    <mergeCell ref="A241:L241"/>
    <mergeCell ref="C242:E242"/>
    <mergeCell ref="F242:H242"/>
    <mergeCell ref="A1:C6"/>
    <mergeCell ref="D1:L2"/>
    <mergeCell ref="D3:L4"/>
    <mergeCell ref="D5:L6"/>
    <mergeCell ref="A7:C7"/>
    <mergeCell ref="D7:L7"/>
    <mergeCell ref="A20:B21"/>
    <mergeCell ref="C20:K21"/>
    <mergeCell ref="B22:E23"/>
    <mergeCell ref="H22:K23"/>
    <mergeCell ref="F14:K18"/>
    <mergeCell ref="B24:E24"/>
    <mergeCell ref="H24:K24"/>
    <mergeCell ref="A8:L8"/>
    <mergeCell ref="C9:E9"/>
    <mergeCell ref="F9:H9"/>
    <mergeCell ref="A10:E10"/>
    <mergeCell ref="A11:E19"/>
    <mergeCell ref="F19:K19"/>
    <mergeCell ref="A28:C33"/>
    <mergeCell ref="D28:L29"/>
    <mergeCell ref="D30:L31"/>
    <mergeCell ref="D32:L33"/>
    <mergeCell ref="A34:C34"/>
    <mergeCell ref="D34:L34"/>
    <mergeCell ref="B25:E25"/>
    <mergeCell ref="H25:K25"/>
    <mergeCell ref="B26:E26"/>
    <mergeCell ref="H26:K26"/>
    <mergeCell ref="B27:E27"/>
    <mergeCell ref="A48:B49"/>
    <mergeCell ref="C48:K49"/>
    <mergeCell ref="F41:K45"/>
    <mergeCell ref="B50:E51"/>
    <mergeCell ref="H50:K51"/>
    <mergeCell ref="B52:E52"/>
    <mergeCell ref="H52:K52"/>
    <mergeCell ref="A35:L35"/>
    <mergeCell ref="C36:E36"/>
    <mergeCell ref="F36:H36"/>
    <mergeCell ref="A37:E37"/>
    <mergeCell ref="A38:E46"/>
    <mergeCell ref="F46:K46"/>
    <mergeCell ref="A56:C61"/>
    <mergeCell ref="D56:L57"/>
    <mergeCell ref="D58:L59"/>
    <mergeCell ref="D60:L61"/>
    <mergeCell ref="B53:E53"/>
    <mergeCell ref="H53:K53"/>
    <mergeCell ref="B54:E54"/>
    <mergeCell ref="H54:K54"/>
    <mergeCell ref="B55:E55"/>
    <mergeCell ref="A66:E77"/>
    <mergeCell ref="F77:K77"/>
    <mergeCell ref="A79:B80"/>
    <mergeCell ref="C79:K80"/>
    <mergeCell ref="B81:E82"/>
    <mergeCell ref="H81:K82"/>
    <mergeCell ref="A62:C62"/>
    <mergeCell ref="D62:L62"/>
    <mergeCell ref="A63:L63"/>
    <mergeCell ref="C64:E64"/>
    <mergeCell ref="F64:H64"/>
    <mergeCell ref="A65:E65"/>
    <mergeCell ref="F69:K76"/>
    <mergeCell ref="A87:C92"/>
    <mergeCell ref="D87:L88"/>
    <mergeCell ref="D89:L90"/>
    <mergeCell ref="D91:L92"/>
    <mergeCell ref="B86:E86"/>
    <mergeCell ref="B83:E83"/>
    <mergeCell ref="H83:K83"/>
    <mergeCell ref="B84:E84"/>
    <mergeCell ref="H84:K84"/>
    <mergeCell ref="B85:E85"/>
    <mergeCell ref="H85:K85"/>
    <mergeCell ref="A97:E104"/>
    <mergeCell ref="F104:K104"/>
    <mergeCell ref="A106:B107"/>
    <mergeCell ref="C106:K107"/>
    <mergeCell ref="B108:E109"/>
    <mergeCell ref="H108:K109"/>
    <mergeCell ref="A93:C93"/>
    <mergeCell ref="D93:L93"/>
    <mergeCell ref="A94:L94"/>
    <mergeCell ref="C95:E95"/>
    <mergeCell ref="F95:H95"/>
    <mergeCell ref="A96:E96"/>
    <mergeCell ref="F100:K103"/>
    <mergeCell ref="B113:E113"/>
    <mergeCell ref="A114:C119"/>
    <mergeCell ref="D114:L115"/>
    <mergeCell ref="D116:L117"/>
    <mergeCell ref="D118:L119"/>
    <mergeCell ref="A120:C120"/>
    <mergeCell ref="D120:L120"/>
    <mergeCell ref="B110:E110"/>
    <mergeCell ref="H110:K110"/>
    <mergeCell ref="B111:E111"/>
    <mergeCell ref="H111:K111"/>
    <mergeCell ref="B112:E112"/>
    <mergeCell ref="H112:K112"/>
    <mergeCell ref="A136:B137"/>
    <mergeCell ref="C136:K137"/>
    <mergeCell ref="B138:E139"/>
    <mergeCell ref="H138:K139"/>
    <mergeCell ref="B140:E140"/>
    <mergeCell ref="H140:K140"/>
    <mergeCell ref="A121:L121"/>
    <mergeCell ref="C122:E122"/>
    <mergeCell ref="F122:H122"/>
    <mergeCell ref="A123:E123"/>
    <mergeCell ref="A124:E134"/>
    <mergeCell ref="F134:K134"/>
    <mergeCell ref="B141:E141"/>
    <mergeCell ref="H141:K141"/>
    <mergeCell ref="B142:E142"/>
    <mergeCell ref="H142:K142"/>
    <mergeCell ref="B143:E143"/>
    <mergeCell ref="A144:C149"/>
    <mergeCell ref="D144:L145"/>
    <mergeCell ref="D146:L147"/>
    <mergeCell ref="D148:L149"/>
    <mergeCell ref="A150:C150"/>
    <mergeCell ref="D150:L150"/>
    <mergeCell ref="A166:B167"/>
    <mergeCell ref="C166:K167"/>
    <mergeCell ref="B168:E169"/>
    <mergeCell ref="H168:K169"/>
    <mergeCell ref="B170:E170"/>
    <mergeCell ref="H170:K170"/>
    <mergeCell ref="A151:L151"/>
    <mergeCell ref="C152:E152"/>
    <mergeCell ref="F152:H152"/>
    <mergeCell ref="A153:E153"/>
    <mergeCell ref="A154:E164"/>
    <mergeCell ref="F164:K164"/>
    <mergeCell ref="F157:K163"/>
    <mergeCell ref="A180:C180"/>
    <mergeCell ref="D180:L180"/>
    <mergeCell ref="A181:L181"/>
    <mergeCell ref="C182:E182"/>
    <mergeCell ref="F182:H182"/>
    <mergeCell ref="A183:E183"/>
    <mergeCell ref="B171:E171"/>
    <mergeCell ref="H171:K171"/>
    <mergeCell ref="B172:E172"/>
    <mergeCell ref="H172:K172"/>
    <mergeCell ref="B173:E173"/>
    <mergeCell ref="A174:C179"/>
    <mergeCell ref="D174:L175"/>
    <mergeCell ref="D176:L177"/>
    <mergeCell ref="D178:L179"/>
    <mergeCell ref="B200:E200"/>
    <mergeCell ref="H200:K200"/>
    <mergeCell ref="B201:E201"/>
    <mergeCell ref="H201:K201"/>
    <mergeCell ref="B202:E202"/>
    <mergeCell ref="H202:K202"/>
    <mergeCell ref="A184:E194"/>
    <mergeCell ref="F194:K194"/>
    <mergeCell ref="A196:B197"/>
    <mergeCell ref="C196:K197"/>
    <mergeCell ref="B198:E199"/>
    <mergeCell ref="H198:K199"/>
    <mergeCell ref="F186:K193"/>
    <mergeCell ref="A211:L211"/>
    <mergeCell ref="C212:E212"/>
    <mergeCell ref="F212:H212"/>
    <mergeCell ref="A213:E213"/>
    <mergeCell ref="A214:E224"/>
    <mergeCell ref="F224:K224"/>
    <mergeCell ref="B203:E203"/>
    <mergeCell ref="A204:C209"/>
    <mergeCell ref="D204:L205"/>
    <mergeCell ref="D206:L207"/>
    <mergeCell ref="D208:L209"/>
    <mergeCell ref="A210:C210"/>
    <mergeCell ref="D210:L210"/>
    <mergeCell ref="B231:E231"/>
    <mergeCell ref="H231:K231"/>
    <mergeCell ref="B232:E232"/>
    <mergeCell ref="H232:K232"/>
    <mergeCell ref="B233:E233"/>
    <mergeCell ref="A226:B227"/>
    <mergeCell ref="C226:K227"/>
    <mergeCell ref="B228:E229"/>
    <mergeCell ref="H228:K229"/>
    <mergeCell ref="B230:E230"/>
    <mergeCell ref="H230:K230"/>
  </mergeCells>
  <pageMargins left="1.4960629921259843" right="0.70866141732283472" top="0.55118110236220474" bottom="0.35433070866141736" header="0.31496062992125984" footer="0.31496062992125984"/>
  <pageSetup scale="55" fitToHeight="0" orientation="landscape" r:id="rId1"/>
  <rowBreaks count="10" manualBreakCount="10">
    <brk id="27" max="16383" man="1"/>
    <brk id="55" max="16383" man="1"/>
    <brk id="86" max="16383" man="1"/>
    <brk id="113" max="16383" man="1"/>
    <brk id="143" max="16383" man="1"/>
    <brk id="173" max="16383" man="1"/>
    <brk id="203" max="16383" man="1"/>
    <brk id="233" max="16383" man="1"/>
    <brk id="263" max="16383" man="1"/>
    <brk id="298" max="16383"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351"/>
  <sheetViews>
    <sheetView view="pageBreakPreview" topLeftCell="A85" zoomScale="70" zoomScaleNormal="70" zoomScaleSheetLayoutView="70" workbookViewId="0">
      <selection activeCell="F88" sqref="F88"/>
    </sheetView>
  </sheetViews>
  <sheetFormatPr baseColWidth="10" defaultRowHeight="13.2"/>
  <cols>
    <col min="1" max="5" width="15.6640625" customWidth="1"/>
    <col min="6" max="6" width="22.6640625" customWidth="1"/>
  </cols>
  <sheetData>
    <row r="1" spans="1:12">
      <c r="A1" s="884"/>
      <c r="B1" s="885"/>
      <c r="C1" s="886"/>
      <c r="D1" s="892" t="s">
        <v>107</v>
      </c>
      <c r="E1" s="893"/>
      <c r="F1" s="893"/>
      <c r="G1" s="893"/>
      <c r="H1" s="893"/>
      <c r="I1" s="893"/>
      <c r="J1" s="893"/>
      <c r="K1" s="893"/>
      <c r="L1" s="894"/>
    </row>
    <row r="2" spans="1:12" ht="13.8" thickBot="1">
      <c r="A2" s="887"/>
      <c r="B2" s="888"/>
      <c r="C2" s="889"/>
      <c r="D2" s="895"/>
      <c r="E2" s="896"/>
      <c r="F2" s="896"/>
      <c r="G2" s="896"/>
      <c r="H2" s="896"/>
      <c r="I2" s="896"/>
      <c r="J2" s="896"/>
      <c r="K2" s="896"/>
      <c r="L2" s="897"/>
    </row>
    <row r="3" spans="1:12">
      <c r="A3" s="887"/>
      <c r="B3" s="888"/>
      <c r="C3" s="888"/>
      <c r="D3" s="892" t="s">
        <v>108</v>
      </c>
      <c r="E3" s="893"/>
      <c r="F3" s="893"/>
      <c r="G3" s="893"/>
      <c r="H3" s="893"/>
      <c r="I3" s="893"/>
      <c r="J3" s="893"/>
      <c r="K3" s="893"/>
      <c r="L3" s="894"/>
    </row>
    <row r="4" spans="1:12" ht="13.8" thickBot="1">
      <c r="A4" s="887"/>
      <c r="B4" s="888"/>
      <c r="C4" s="888"/>
      <c r="D4" s="895"/>
      <c r="E4" s="896"/>
      <c r="F4" s="896"/>
      <c r="G4" s="896"/>
      <c r="H4" s="896"/>
      <c r="I4" s="896"/>
      <c r="J4" s="896"/>
      <c r="K4" s="896"/>
      <c r="L4" s="897"/>
    </row>
    <row r="5" spans="1:12">
      <c r="A5" s="887"/>
      <c r="B5" s="888"/>
      <c r="C5" s="888"/>
      <c r="D5" s="892" t="s">
        <v>109</v>
      </c>
      <c r="E5" s="893"/>
      <c r="F5" s="893"/>
      <c r="G5" s="893"/>
      <c r="H5" s="893"/>
      <c r="I5" s="893"/>
      <c r="J5" s="893"/>
      <c r="K5" s="893"/>
      <c r="L5" s="894"/>
    </row>
    <row r="6" spans="1:12" ht="13.8" thickBot="1">
      <c r="A6" s="890"/>
      <c r="B6" s="891"/>
      <c r="C6" s="891"/>
      <c r="D6" s="895"/>
      <c r="E6" s="896"/>
      <c r="F6" s="896"/>
      <c r="G6" s="896"/>
      <c r="H6" s="896"/>
      <c r="I6" s="896"/>
      <c r="J6" s="896"/>
      <c r="K6" s="896"/>
      <c r="L6" s="897"/>
    </row>
    <row r="7" spans="1:12" ht="50.1" customHeight="1" thickBot="1">
      <c r="A7" s="898" t="s">
        <v>110</v>
      </c>
      <c r="B7" s="899"/>
      <c r="C7" s="900"/>
      <c r="D7" s="901" t="s">
        <v>321</v>
      </c>
      <c r="E7" s="902"/>
      <c r="F7" s="902"/>
      <c r="G7" s="902"/>
      <c r="H7" s="902"/>
      <c r="I7" s="902"/>
      <c r="J7" s="902"/>
      <c r="K7" s="902"/>
      <c r="L7" s="903"/>
    </row>
    <row r="8" spans="1:12" ht="13.8" thickBot="1">
      <c r="A8" s="914" t="str">
        <f>+'PRESUPUESTO OFICIAL'!A27</f>
        <v>3. PRELIMINARES - DEMOLICIONES</v>
      </c>
      <c r="B8" s="915"/>
      <c r="C8" s="915"/>
      <c r="D8" s="915"/>
      <c r="E8" s="915"/>
      <c r="F8" s="915"/>
      <c r="G8" s="915"/>
      <c r="H8" s="915"/>
      <c r="I8" s="915"/>
      <c r="J8" s="915"/>
      <c r="K8" s="915"/>
      <c r="L8" s="916"/>
    </row>
    <row r="9" spans="1:12" ht="40.200000000000003" thickBot="1">
      <c r="A9" s="16" t="s">
        <v>41</v>
      </c>
      <c r="B9" s="17">
        <f>+'PRESUPUESTO OFICIAL'!B28</f>
        <v>3.1</v>
      </c>
      <c r="C9" s="917" t="s">
        <v>42</v>
      </c>
      <c r="D9" s="918"/>
      <c r="E9" s="919"/>
      <c r="F9" s="920" t="str">
        <f>+'PRESUPUESTO OFICIAL'!E28</f>
        <v>Demolicion andenes, sardineles y cunetas (Incluye:
Retiro)</v>
      </c>
      <c r="G9" s="921"/>
      <c r="H9" s="922"/>
      <c r="I9" s="18" t="s">
        <v>111</v>
      </c>
      <c r="J9" s="47">
        <f>L26</f>
        <v>2.52</v>
      </c>
      <c r="K9" s="19" t="s">
        <v>43</v>
      </c>
      <c r="L9" s="46" t="str">
        <f>+'PRESUPUESTO OFICIAL'!F28</f>
        <v>M3</v>
      </c>
    </row>
    <row r="10" spans="1:12">
      <c r="A10" s="923" t="s">
        <v>112</v>
      </c>
      <c r="B10" s="924"/>
      <c r="C10" s="924"/>
      <c r="D10" s="924"/>
      <c r="E10" s="924"/>
      <c r="F10" s="20" t="s">
        <v>113</v>
      </c>
      <c r="G10" s="21" t="s">
        <v>114</v>
      </c>
      <c r="H10" s="21" t="s">
        <v>115</v>
      </c>
      <c r="I10" s="21" t="s">
        <v>116</v>
      </c>
      <c r="J10" s="21" t="s">
        <v>117</v>
      </c>
      <c r="K10" s="21" t="s">
        <v>12</v>
      </c>
      <c r="L10" s="22" t="s">
        <v>118</v>
      </c>
    </row>
    <row r="11" spans="1:12" ht="60" customHeight="1">
      <c r="A11" s="925"/>
      <c r="B11" s="926"/>
      <c r="C11" s="926"/>
      <c r="D11" s="926"/>
      <c r="E11" s="927"/>
      <c r="F11" s="48" t="s">
        <v>247</v>
      </c>
      <c r="G11" s="24"/>
      <c r="H11" s="24"/>
      <c r="I11" s="26">
        <v>0.15</v>
      </c>
      <c r="J11" s="52">
        <v>12</v>
      </c>
      <c r="K11" s="26"/>
      <c r="L11" s="27">
        <f>I11*J11</f>
        <v>1.7999999999999998</v>
      </c>
    </row>
    <row r="12" spans="1:12" ht="60" customHeight="1">
      <c r="A12" s="928"/>
      <c r="B12" s="929"/>
      <c r="C12" s="929"/>
      <c r="D12" s="929"/>
      <c r="E12" s="930"/>
      <c r="F12" s="48" t="s">
        <v>217</v>
      </c>
      <c r="G12" s="24"/>
      <c r="H12" s="24"/>
      <c r="I12" s="26">
        <v>0.2</v>
      </c>
      <c r="J12" s="52">
        <v>0.3</v>
      </c>
      <c r="K12" s="26"/>
      <c r="L12" s="27">
        <f t="shared" ref="L12:L25" si="0">I12*J12</f>
        <v>0.06</v>
      </c>
    </row>
    <row r="13" spans="1:12" ht="60" customHeight="1">
      <c r="A13" s="928"/>
      <c r="B13" s="929"/>
      <c r="C13" s="929"/>
      <c r="D13" s="929"/>
      <c r="E13" s="930"/>
      <c r="F13" s="48" t="s">
        <v>248</v>
      </c>
      <c r="G13" s="24"/>
      <c r="H13" s="52"/>
      <c r="I13" s="26">
        <v>0.05</v>
      </c>
      <c r="J13" s="52">
        <v>13.16</v>
      </c>
      <c r="K13" s="26"/>
      <c r="L13" s="27">
        <f t="shared" si="0"/>
        <v>0.65800000000000003</v>
      </c>
    </row>
    <row r="14" spans="1:12" ht="60" customHeight="1">
      <c r="A14" s="928"/>
      <c r="B14" s="929"/>
      <c r="C14" s="929"/>
      <c r="D14" s="929"/>
      <c r="E14" s="930"/>
      <c r="F14" s="936"/>
      <c r="G14" s="937"/>
      <c r="H14" s="937"/>
      <c r="I14" s="937"/>
      <c r="J14" s="937"/>
      <c r="K14" s="938"/>
      <c r="L14" s="27">
        <f t="shared" si="0"/>
        <v>0</v>
      </c>
    </row>
    <row r="15" spans="1:12" ht="60" customHeight="1">
      <c r="A15" s="928"/>
      <c r="B15" s="929"/>
      <c r="C15" s="929"/>
      <c r="D15" s="929"/>
      <c r="E15" s="930"/>
      <c r="F15" s="939"/>
      <c r="G15" s="940"/>
      <c r="H15" s="940"/>
      <c r="I15" s="940"/>
      <c r="J15" s="940"/>
      <c r="K15" s="941"/>
      <c r="L15" s="27">
        <f t="shared" si="0"/>
        <v>0</v>
      </c>
    </row>
    <row r="16" spans="1:12" ht="60" customHeight="1">
      <c r="A16" s="928"/>
      <c r="B16" s="929"/>
      <c r="C16" s="929"/>
      <c r="D16" s="929"/>
      <c r="E16" s="930"/>
      <c r="F16" s="939"/>
      <c r="G16" s="940"/>
      <c r="H16" s="940"/>
      <c r="I16" s="940"/>
      <c r="J16" s="940"/>
      <c r="K16" s="941"/>
      <c r="L16" s="27">
        <f t="shared" si="0"/>
        <v>0</v>
      </c>
    </row>
    <row r="17" spans="1:12" ht="60" customHeight="1">
      <c r="A17" s="928"/>
      <c r="B17" s="929"/>
      <c r="C17" s="929"/>
      <c r="D17" s="929"/>
      <c r="E17" s="930"/>
      <c r="F17" s="939"/>
      <c r="G17" s="940"/>
      <c r="H17" s="940"/>
      <c r="I17" s="940"/>
      <c r="J17" s="940"/>
      <c r="K17" s="941"/>
      <c r="L17" s="27">
        <f t="shared" si="0"/>
        <v>0</v>
      </c>
    </row>
    <row r="18" spans="1:12" ht="60" customHeight="1">
      <c r="A18" s="928"/>
      <c r="B18" s="929"/>
      <c r="C18" s="929"/>
      <c r="D18" s="929"/>
      <c r="E18" s="930"/>
      <c r="F18" s="939"/>
      <c r="G18" s="940"/>
      <c r="H18" s="940"/>
      <c r="I18" s="940"/>
      <c r="J18" s="940"/>
      <c r="K18" s="941"/>
      <c r="L18" s="27">
        <f t="shared" si="0"/>
        <v>0</v>
      </c>
    </row>
    <row r="19" spans="1:12" ht="60" customHeight="1">
      <c r="A19" s="928"/>
      <c r="B19" s="929"/>
      <c r="C19" s="929"/>
      <c r="D19" s="929"/>
      <c r="E19" s="930"/>
      <c r="F19" s="939"/>
      <c r="G19" s="940"/>
      <c r="H19" s="940"/>
      <c r="I19" s="940"/>
      <c r="J19" s="940"/>
      <c r="K19" s="941"/>
      <c r="L19" s="27">
        <f t="shared" si="0"/>
        <v>0</v>
      </c>
    </row>
    <row r="20" spans="1:12" ht="39.9" customHeight="1">
      <c r="A20" s="928"/>
      <c r="B20" s="929"/>
      <c r="C20" s="929"/>
      <c r="D20" s="929"/>
      <c r="E20" s="930"/>
      <c r="F20" s="939"/>
      <c r="G20" s="940"/>
      <c r="H20" s="940"/>
      <c r="I20" s="940"/>
      <c r="J20" s="940"/>
      <c r="K20" s="941"/>
      <c r="L20" s="27">
        <f t="shared" si="0"/>
        <v>0</v>
      </c>
    </row>
    <row r="21" spans="1:12" ht="39.9" customHeight="1">
      <c r="A21" s="928"/>
      <c r="B21" s="929"/>
      <c r="C21" s="929"/>
      <c r="D21" s="929"/>
      <c r="E21" s="930"/>
      <c r="F21" s="939"/>
      <c r="G21" s="940"/>
      <c r="H21" s="940"/>
      <c r="I21" s="940"/>
      <c r="J21" s="940"/>
      <c r="K21" s="941"/>
      <c r="L21" s="27">
        <f t="shared" si="0"/>
        <v>0</v>
      </c>
    </row>
    <row r="22" spans="1:12" ht="39.9" customHeight="1">
      <c r="A22" s="928"/>
      <c r="B22" s="929"/>
      <c r="C22" s="929"/>
      <c r="D22" s="929"/>
      <c r="E22" s="930"/>
      <c r="F22" s="939"/>
      <c r="G22" s="940"/>
      <c r="H22" s="940"/>
      <c r="I22" s="940"/>
      <c r="J22" s="940"/>
      <c r="K22" s="941"/>
      <c r="L22" s="27">
        <f t="shared" si="0"/>
        <v>0</v>
      </c>
    </row>
    <row r="23" spans="1:12" ht="30" customHeight="1">
      <c r="A23" s="928"/>
      <c r="B23" s="929"/>
      <c r="C23" s="929"/>
      <c r="D23" s="929"/>
      <c r="E23" s="930"/>
      <c r="F23" s="939"/>
      <c r="G23" s="940"/>
      <c r="H23" s="940"/>
      <c r="I23" s="940"/>
      <c r="J23" s="940"/>
      <c r="K23" s="941"/>
      <c r="L23" s="27">
        <f t="shared" si="0"/>
        <v>0</v>
      </c>
    </row>
    <row r="24" spans="1:12" ht="15" customHeight="1">
      <c r="A24" s="928"/>
      <c r="B24" s="929"/>
      <c r="C24" s="929"/>
      <c r="D24" s="929"/>
      <c r="E24" s="930"/>
      <c r="F24" s="939"/>
      <c r="G24" s="940"/>
      <c r="H24" s="940"/>
      <c r="I24" s="940"/>
      <c r="J24" s="940"/>
      <c r="K24" s="941"/>
      <c r="L24" s="27">
        <f t="shared" si="0"/>
        <v>0</v>
      </c>
    </row>
    <row r="25" spans="1:12" ht="15" customHeight="1" thickBot="1">
      <c r="A25" s="928"/>
      <c r="B25" s="929"/>
      <c r="C25" s="929"/>
      <c r="D25" s="929"/>
      <c r="E25" s="930"/>
      <c r="F25" s="942"/>
      <c r="G25" s="943"/>
      <c r="H25" s="943"/>
      <c r="I25" s="943"/>
      <c r="J25" s="943"/>
      <c r="K25" s="944"/>
      <c r="L25" s="27">
        <f t="shared" si="0"/>
        <v>0</v>
      </c>
    </row>
    <row r="26" spans="1:12" ht="13.8" thickBot="1">
      <c r="A26" s="931"/>
      <c r="B26" s="932"/>
      <c r="C26" s="932"/>
      <c r="D26" s="932"/>
      <c r="E26" s="932"/>
      <c r="F26" s="933" t="s">
        <v>118</v>
      </c>
      <c r="G26" s="934"/>
      <c r="H26" s="934"/>
      <c r="I26" s="934"/>
      <c r="J26" s="934"/>
      <c r="K26" s="935"/>
      <c r="L26" s="33">
        <f>+ROUND(SUM(L11:L25),2)</f>
        <v>2.52</v>
      </c>
    </row>
    <row r="27" spans="1:12" ht="15.6">
      <c r="A27" s="34"/>
      <c r="B27" s="35"/>
      <c r="C27" s="35"/>
      <c r="D27" s="35"/>
      <c r="E27" s="35"/>
      <c r="F27" s="35"/>
      <c r="G27" s="35"/>
      <c r="H27" s="35"/>
      <c r="I27" s="35"/>
      <c r="J27" s="35"/>
      <c r="K27" s="35"/>
      <c r="L27" s="36"/>
    </row>
    <row r="28" spans="1:12" ht="13.8">
      <c r="A28" s="904" t="s">
        <v>119</v>
      </c>
      <c r="B28" s="905"/>
      <c r="C28" s="906" t="s">
        <v>249</v>
      </c>
      <c r="D28" s="907"/>
      <c r="E28" s="907"/>
      <c r="F28" s="907"/>
      <c r="G28" s="907"/>
      <c r="H28" s="907"/>
      <c r="I28" s="907"/>
      <c r="J28" s="907"/>
      <c r="K28" s="908"/>
      <c r="L28" s="37"/>
    </row>
    <row r="29" spans="1:12" ht="13.8">
      <c r="A29" s="904"/>
      <c r="B29" s="905"/>
      <c r="C29" s="909"/>
      <c r="D29" s="910"/>
      <c r="E29" s="910"/>
      <c r="F29" s="910"/>
      <c r="G29" s="910"/>
      <c r="H29" s="910"/>
      <c r="I29" s="910"/>
      <c r="J29" s="910"/>
      <c r="K29" s="911"/>
      <c r="L29" s="37"/>
    </row>
    <row r="30" spans="1:12" ht="15.6">
      <c r="A30" s="38"/>
      <c r="B30" s="912"/>
      <c r="C30" s="912"/>
      <c r="D30" s="912"/>
      <c r="E30" s="912"/>
      <c r="F30" s="54"/>
      <c r="G30" s="54"/>
      <c r="H30" s="912"/>
      <c r="I30" s="912"/>
      <c r="J30" s="912"/>
      <c r="K30" s="912"/>
      <c r="L30" s="37"/>
    </row>
    <row r="31" spans="1:12" ht="15.6">
      <c r="A31" s="39" t="s">
        <v>120</v>
      </c>
      <c r="B31" s="913"/>
      <c r="C31" s="913"/>
      <c r="D31" s="913"/>
      <c r="E31" s="913"/>
      <c r="F31" s="54"/>
      <c r="G31" s="55"/>
      <c r="H31" s="913"/>
      <c r="I31" s="913"/>
      <c r="J31" s="913"/>
      <c r="K31" s="913"/>
      <c r="L31" s="37"/>
    </row>
    <row r="32" spans="1:12">
      <c r="A32" s="40"/>
      <c r="B32" s="879" t="s">
        <v>102</v>
      </c>
      <c r="C32" s="879"/>
      <c r="D32" s="879"/>
      <c r="E32" s="879"/>
      <c r="F32" s="56"/>
      <c r="G32" s="56"/>
      <c r="H32" s="880" t="s">
        <v>100</v>
      </c>
      <c r="I32" s="880"/>
      <c r="J32" s="880"/>
      <c r="K32" s="880"/>
      <c r="L32" s="41"/>
    </row>
    <row r="33" spans="1:12">
      <c r="A33" s="40"/>
      <c r="B33" s="881" t="s">
        <v>121</v>
      </c>
      <c r="C33" s="881"/>
      <c r="D33" s="881"/>
      <c r="E33" s="881"/>
      <c r="F33" s="57"/>
      <c r="G33" s="57"/>
      <c r="H33" s="882" t="s">
        <v>122</v>
      </c>
      <c r="I33" s="882"/>
      <c r="J33" s="882"/>
      <c r="K33" s="882"/>
      <c r="L33" s="41"/>
    </row>
    <row r="34" spans="1:12">
      <c r="A34" s="40"/>
      <c r="B34" s="881" t="s">
        <v>123</v>
      </c>
      <c r="C34" s="881"/>
      <c r="D34" s="881"/>
      <c r="E34" s="881"/>
      <c r="F34" s="57"/>
      <c r="G34" s="57"/>
      <c r="H34" s="881" t="s">
        <v>124</v>
      </c>
      <c r="I34" s="881"/>
      <c r="J34" s="881"/>
      <c r="K34" s="881"/>
      <c r="L34" s="41"/>
    </row>
    <row r="35" spans="1:12" ht="14.4" thickBot="1">
      <c r="A35" s="42"/>
      <c r="B35" s="883"/>
      <c r="C35" s="883"/>
      <c r="D35" s="883"/>
      <c r="E35" s="883"/>
      <c r="F35" s="43"/>
      <c r="G35" s="43"/>
      <c r="H35" s="44"/>
      <c r="I35" s="43"/>
      <c r="J35" s="43"/>
      <c r="K35" s="43"/>
      <c r="L35" s="45"/>
    </row>
    <row r="36" spans="1:12">
      <c r="A36" s="884"/>
      <c r="B36" s="885"/>
      <c r="C36" s="886"/>
      <c r="D36" s="892" t="s">
        <v>107</v>
      </c>
      <c r="E36" s="893"/>
      <c r="F36" s="893"/>
      <c r="G36" s="893"/>
      <c r="H36" s="893"/>
      <c r="I36" s="893"/>
      <c r="J36" s="893"/>
      <c r="K36" s="893"/>
      <c r="L36" s="894"/>
    </row>
    <row r="37" spans="1:12" ht="13.8" thickBot="1">
      <c r="A37" s="887"/>
      <c r="B37" s="888"/>
      <c r="C37" s="889"/>
      <c r="D37" s="895"/>
      <c r="E37" s="896"/>
      <c r="F37" s="896"/>
      <c r="G37" s="896"/>
      <c r="H37" s="896"/>
      <c r="I37" s="896"/>
      <c r="J37" s="896"/>
      <c r="K37" s="896"/>
      <c r="L37" s="897"/>
    </row>
    <row r="38" spans="1:12">
      <c r="A38" s="887"/>
      <c r="B38" s="888"/>
      <c r="C38" s="888"/>
      <c r="D38" s="892" t="s">
        <v>108</v>
      </c>
      <c r="E38" s="893"/>
      <c r="F38" s="893"/>
      <c r="G38" s="893"/>
      <c r="H38" s="893"/>
      <c r="I38" s="893"/>
      <c r="J38" s="893"/>
      <c r="K38" s="893"/>
      <c r="L38" s="894"/>
    </row>
    <row r="39" spans="1:12" ht="13.8" thickBot="1">
      <c r="A39" s="887"/>
      <c r="B39" s="888"/>
      <c r="C39" s="888"/>
      <c r="D39" s="895"/>
      <c r="E39" s="896"/>
      <c r="F39" s="896"/>
      <c r="G39" s="896"/>
      <c r="H39" s="896"/>
      <c r="I39" s="896"/>
      <c r="J39" s="896"/>
      <c r="K39" s="896"/>
      <c r="L39" s="897"/>
    </row>
    <row r="40" spans="1:12">
      <c r="A40" s="887"/>
      <c r="B40" s="888"/>
      <c r="C40" s="888"/>
      <c r="D40" s="892" t="s">
        <v>109</v>
      </c>
      <c r="E40" s="893"/>
      <c r="F40" s="893"/>
      <c r="G40" s="893"/>
      <c r="H40" s="893"/>
      <c r="I40" s="893"/>
      <c r="J40" s="893"/>
      <c r="K40" s="893"/>
      <c r="L40" s="894"/>
    </row>
    <row r="41" spans="1:12" ht="13.8" thickBot="1">
      <c r="A41" s="890"/>
      <c r="B41" s="891"/>
      <c r="C41" s="891"/>
      <c r="D41" s="895"/>
      <c r="E41" s="896"/>
      <c r="F41" s="896"/>
      <c r="G41" s="896"/>
      <c r="H41" s="896"/>
      <c r="I41" s="896"/>
      <c r="J41" s="896"/>
      <c r="K41" s="896"/>
      <c r="L41" s="897"/>
    </row>
    <row r="42" spans="1:12" ht="50.1" customHeight="1" thickBot="1">
      <c r="A42" s="898" t="s">
        <v>110</v>
      </c>
      <c r="B42" s="899"/>
      <c r="C42" s="900"/>
      <c r="D42" s="901" t="str">
        <f>+D7</f>
        <v>CONSTRUCCIÓN DE ANDENES PEATONALES EN CONCRETO ESTAMPADO EN EL CASCO URBANO DEL MUNICIPIO DE SABANALARGA, DEPARTAMENTO DE CASANARE</v>
      </c>
      <c r="E42" s="902"/>
      <c r="F42" s="902"/>
      <c r="G42" s="902"/>
      <c r="H42" s="902"/>
      <c r="I42" s="902"/>
      <c r="J42" s="902"/>
      <c r="K42" s="902"/>
      <c r="L42" s="903"/>
    </row>
    <row r="43" spans="1:12" ht="13.8" thickBot="1">
      <c r="A43" s="914" t="str">
        <f>+'PRESUPUESTO OFICIAL'!A27</f>
        <v>3. PRELIMINARES - DEMOLICIONES</v>
      </c>
      <c r="B43" s="915"/>
      <c r="C43" s="915"/>
      <c r="D43" s="915"/>
      <c r="E43" s="915"/>
      <c r="F43" s="915"/>
      <c r="G43" s="915"/>
      <c r="H43" s="915"/>
      <c r="I43" s="915"/>
      <c r="J43" s="915"/>
      <c r="K43" s="915"/>
      <c r="L43" s="916"/>
    </row>
    <row r="44" spans="1:12" ht="40.200000000000003" thickBot="1">
      <c r="A44" s="16" t="s">
        <v>41</v>
      </c>
      <c r="B44" s="17">
        <f>+'PRESUPUESTO OFICIAL'!B29</f>
        <v>3.2</v>
      </c>
      <c r="C44" s="917" t="s">
        <v>42</v>
      </c>
      <c r="D44" s="918"/>
      <c r="E44" s="919"/>
      <c r="F44" s="920" t="str">
        <f>+'PRESUPUESTO OFICIAL'!E29</f>
        <v>Replanteo mano de obra "Arquitectonico"</v>
      </c>
      <c r="G44" s="921"/>
      <c r="H44" s="922"/>
      <c r="I44" s="18" t="s">
        <v>111</v>
      </c>
      <c r="J44" s="47">
        <f>L61</f>
        <v>53</v>
      </c>
      <c r="K44" s="19" t="s">
        <v>43</v>
      </c>
      <c r="L44" s="46" t="str">
        <f>+'PRESUPUESTO OFICIAL'!F29</f>
        <v>M2</v>
      </c>
    </row>
    <row r="45" spans="1:12">
      <c r="A45" s="923" t="s">
        <v>112</v>
      </c>
      <c r="B45" s="924"/>
      <c r="C45" s="924"/>
      <c r="D45" s="924"/>
      <c r="E45" s="924"/>
      <c r="F45" s="20" t="s">
        <v>113</v>
      </c>
      <c r="G45" s="21" t="s">
        <v>114</v>
      </c>
      <c r="H45" s="21" t="s">
        <v>115</v>
      </c>
      <c r="I45" s="21" t="s">
        <v>116</v>
      </c>
      <c r="J45" s="21" t="s">
        <v>117</v>
      </c>
      <c r="K45" s="21" t="s">
        <v>12</v>
      </c>
      <c r="L45" s="22" t="s">
        <v>118</v>
      </c>
    </row>
    <row r="46" spans="1:12" ht="38.1" customHeight="1">
      <c r="A46" s="925"/>
      <c r="B46" s="926"/>
      <c r="C46" s="926"/>
      <c r="D46" s="926"/>
      <c r="E46" s="927"/>
      <c r="F46" s="48" t="s">
        <v>240</v>
      </c>
      <c r="G46" s="24"/>
      <c r="H46" s="24"/>
      <c r="I46" s="26"/>
      <c r="J46" s="26">
        <v>53</v>
      </c>
      <c r="K46" s="26">
        <v>1</v>
      </c>
      <c r="L46" s="27">
        <f>J46*K46</f>
        <v>53</v>
      </c>
    </row>
    <row r="47" spans="1:12" ht="38.1" customHeight="1">
      <c r="A47" s="928"/>
      <c r="B47" s="929"/>
      <c r="C47" s="929"/>
      <c r="D47" s="929"/>
      <c r="E47" s="930"/>
      <c r="F47" s="48"/>
      <c r="G47" s="24"/>
      <c r="H47" s="24"/>
      <c r="I47" s="26"/>
      <c r="J47" s="26"/>
      <c r="K47" s="26"/>
      <c r="L47" s="27">
        <f t="shared" ref="L47:L60" si="1">J47*K47</f>
        <v>0</v>
      </c>
    </row>
    <row r="48" spans="1:12" ht="38.1" customHeight="1">
      <c r="A48" s="928"/>
      <c r="B48" s="929"/>
      <c r="C48" s="929"/>
      <c r="D48" s="929"/>
      <c r="E48" s="930"/>
      <c r="F48" s="48"/>
      <c r="G48" s="24"/>
      <c r="H48" s="24"/>
      <c r="I48" s="26"/>
      <c r="J48" s="52"/>
      <c r="K48" s="26"/>
      <c r="L48" s="27">
        <f t="shared" si="1"/>
        <v>0</v>
      </c>
    </row>
    <row r="49" spans="1:12" ht="38.1" customHeight="1">
      <c r="A49" s="928"/>
      <c r="B49" s="929"/>
      <c r="C49" s="929"/>
      <c r="D49" s="929"/>
      <c r="E49" s="930"/>
      <c r="F49" s="48"/>
      <c r="G49" s="24"/>
      <c r="H49" s="24"/>
      <c r="I49" s="26"/>
      <c r="J49" s="52"/>
      <c r="K49" s="26"/>
      <c r="L49" s="27">
        <f t="shared" si="1"/>
        <v>0</v>
      </c>
    </row>
    <row r="50" spans="1:12" ht="38.1" customHeight="1">
      <c r="A50" s="928"/>
      <c r="B50" s="929"/>
      <c r="C50" s="929"/>
      <c r="D50" s="929"/>
      <c r="E50" s="930"/>
      <c r="F50" s="48"/>
      <c r="G50" s="24"/>
      <c r="H50" s="24"/>
      <c r="I50" s="26"/>
      <c r="J50" s="52"/>
      <c r="K50" s="26"/>
      <c r="L50" s="27">
        <f t="shared" si="1"/>
        <v>0</v>
      </c>
    </row>
    <row r="51" spans="1:12" ht="38.1" customHeight="1">
      <c r="A51" s="928"/>
      <c r="B51" s="929"/>
      <c r="C51" s="929"/>
      <c r="D51" s="929"/>
      <c r="E51" s="930"/>
      <c r="F51" s="49"/>
      <c r="G51" s="24"/>
      <c r="H51" s="24"/>
      <c r="I51" s="26"/>
      <c r="J51" s="52"/>
      <c r="K51" s="26"/>
      <c r="L51" s="27">
        <f t="shared" si="1"/>
        <v>0</v>
      </c>
    </row>
    <row r="52" spans="1:12" ht="38.1" customHeight="1">
      <c r="A52" s="928"/>
      <c r="B52" s="929"/>
      <c r="C52" s="929"/>
      <c r="D52" s="929"/>
      <c r="E52" s="930"/>
      <c r="F52" s="48"/>
      <c r="G52" s="25"/>
      <c r="H52" s="25"/>
      <c r="I52" s="26"/>
      <c r="J52" s="52"/>
      <c r="K52" s="23"/>
      <c r="L52" s="27">
        <f t="shared" si="1"/>
        <v>0</v>
      </c>
    </row>
    <row r="53" spans="1:12" ht="38.1" customHeight="1">
      <c r="A53" s="928"/>
      <c r="B53" s="929"/>
      <c r="C53" s="929"/>
      <c r="D53" s="929"/>
      <c r="E53" s="930"/>
      <c r="F53" s="50"/>
      <c r="G53" s="25"/>
      <c r="H53" s="25"/>
      <c r="I53" s="26"/>
      <c r="J53" s="52"/>
      <c r="K53" s="23"/>
      <c r="L53" s="27">
        <f t="shared" si="1"/>
        <v>0</v>
      </c>
    </row>
    <row r="54" spans="1:12" ht="38.1" customHeight="1">
      <c r="A54" s="928"/>
      <c r="B54" s="929"/>
      <c r="C54" s="929"/>
      <c r="D54" s="929"/>
      <c r="E54" s="930"/>
      <c r="F54" s="50"/>
      <c r="G54" s="25"/>
      <c r="H54" s="25"/>
      <c r="I54" s="26"/>
      <c r="J54" s="52"/>
      <c r="K54" s="23"/>
      <c r="L54" s="27">
        <f t="shared" si="1"/>
        <v>0</v>
      </c>
    </row>
    <row r="55" spans="1:12" ht="38.1" customHeight="1">
      <c r="A55" s="928"/>
      <c r="B55" s="929"/>
      <c r="C55" s="929"/>
      <c r="D55" s="929"/>
      <c r="E55" s="930"/>
      <c r="F55" s="50"/>
      <c r="G55" s="25"/>
      <c r="H55" s="25"/>
      <c r="I55" s="26"/>
      <c r="J55" s="52"/>
      <c r="K55" s="23"/>
      <c r="L55" s="27">
        <f t="shared" si="1"/>
        <v>0</v>
      </c>
    </row>
    <row r="56" spans="1:12" ht="38.1" customHeight="1">
      <c r="A56" s="928"/>
      <c r="B56" s="929"/>
      <c r="C56" s="929"/>
      <c r="D56" s="929"/>
      <c r="E56" s="930"/>
      <c r="F56" s="48"/>
      <c r="G56" s="25"/>
      <c r="H56" s="25"/>
      <c r="I56" s="26"/>
      <c r="J56" s="52"/>
      <c r="K56" s="23"/>
      <c r="L56" s="27">
        <f t="shared" si="1"/>
        <v>0</v>
      </c>
    </row>
    <row r="57" spans="1:12" ht="38.1" customHeight="1">
      <c r="A57" s="928"/>
      <c r="B57" s="929"/>
      <c r="C57" s="929"/>
      <c r="D57" s="929"/>
      <c r="E57" s="930"/>
      <c r="F57" s="51"/>
      <c r="G57" s="25"/>
      <c r="H57" s="25"/>
      <c r="I57" s="26"/>
      <c r="J57" s="52"/>
      <c r="K57" s="23"/>
      <c r="L57" s="27">
        <f t="shared" si="1"/>
        <v>0</v>
      </c>
    </row>
    <row r="58" spans="1:12" ht="38.1" customHeight="1">
      <c r="A58" s="928"/>
      <c r="B58" s="929"/>
      <c r="C58" s="929"/>
      <c r="D58" s="929"/>
      <c r="E58" s="930"/>
      <c r="F58" s="28"/>
      <c r="G58" s="25"/>
      <c r="H58" s="25"/>
      <c r="I58" s="26"/>
      <c r="J58" s="52"/>
      <c r="K58" s="23"/>
      <c r="L58" s="27">
        <f t="shared" si="1"/>
        <v>0</v>
      </c>
    </row>
    <row r="59" spans="1:12" ht="38.1" customHeight="1">
      <c r="A59" s="928"/>
      <c r="B59" s="929"/>
      <c r="C59" s="929"/>
      <c r="D59" s="929"/>
      <c r="E59" s="930"/>
      <c r="F59" s="23"/>
      <c r="G59" s="23"/>
      <c r="H59" s="23"/>
      <c r="I59" s="29"/>
      <c r="J59" s="53"/>
      <c r="K59" s="25"/>
      <c r="L59" s="27">
        <f t="shared" si="1"/>
        <v>0</v>
      </c>
    </row>
    <row r="60" spans="1:12" ht="14.4" thickBot="1">
      <c r="A60" s="928"/>
      <c r="B60" s="929"/>
      <c r="C60" s="929"/>
      <c r="D60" s="929"/>
      <c r="E60" s="930"/>
      <c r="F60" s="23"/>
      <c r="G60" s="30"/>
      <c r="H60" s="30"/>
      <c r="I60" s="31"/>
      <c r="J60" s="53"/>
      <c r="K60" s="32"/>
      <c r="L60" s="27">
        <f t="shared" si="1"/>
        <v>0</v>
      </c>
    </row>
    <row r="61" spans="1:12" ht="13.8" thickBot="1">
      <c r="A61" s="931"/>
      <c r="B61" s="932"/>
      <c r="C61" s="932"/>
      <c r="D61" s="932"/>
      <c r="E61" s="932"/>
      <c r="F61" s="933" t="s">
        <v>118</v>
      </c>
      <c r="G61" s="934"/>
      <c r="H61" s="934"/>
      <c r="I61" s="934"/>
      <c r="J61" s="934"/>
      <c r="K61" s="935"/>
      <c r="L61" s="33">
        <f>+ROUND(SUM(L46:L60),2)</f>
        <v>53</v>
      </c>
    </row>
    <row r="62" spans="1:12" ht="15.6">
      <c r="A62" s="34"/>
      <c r="B62" s="35"/>
      <c r="C62" s="35"/>
      <c r="D62" s="35"/>
      <c r="E62" s="35"/>
      <c r="F62" s="35"/>
      <c r="G62" s="35"/>
      <c r="H62" s="35"/>
      <c r="I62" s="35"/>
      <c r="J62" s="35"/>
      <c r="K62" s="35"/>
      <c r="L62" s="36"/>
    </row>
    <row r="63" spans="1:12" ht="13.8">
      <c r="A63" s="904" t="s">
        <v>119</v>
      </c>
      <c r="B63" s="905"/>
      <c r="C63" s="906"/>
      <c r="D63" s="907"/>
      <c r="E63" s="907"/>
      <c r="F63" s="907"/>
      <c r="G63" s="907"/>
      <c r="H63" s="907"/>
      <c r="I63" s="907"/>
      <c r="J63" s="907"/>
      <c r="K63" s="908"/>
      <c r="L63" s="37"/>
    </row>
    <row r="64" spans="1:12" ht="13.8">
      <c r="A64" s="904"/>
      <c r="B64" s="905"/>
      <c r="C64" s="909"/>
      <c r="D64" s="910"/>
      <c r="E64" s="910"/>
      <c r="F64" s="910"/>
      <c r="G64" s="910"/>
      <c r="H64" s="910"/>
      <c r="I64" s="910"/>
      <c r="J64" s="910"/>
      <c r="K64" s="911"/>
      <c r="L64" s="37"/>
    </row>
    <row r="65" spans="1:12" ht="49.5" customHeight="1">
      <c r="A65" s="38"/>
      <c r="B65" s="912"/>
      <c r="C65" s="912"/>
      <c r="D65" s="912"/>
      <c r="E65" s="912"/>
      <c r="F65" s="54"/>
      <c r="G65" s="54"/>
      <c r="H65" s="912"/>
      <c r="I65" s="912"/>
      <c r="J65" s="912"/>
      <c r="K65" s="912"/>
      <c r="L65" s="37"/>
    </row>
    <row r="66" spans="1:12" ht="15.6">
      <c r="A66" s="39" t="s">
        <v>120</v>
      </c>
      <c r="B66" s="913"/>
      <c r="C66" s="913"/>
      <c r="D66" s="913"/>
      <c r="E66" s="913"/>
      <c r="F66" s="54"/>
      <c r="G66" s="55"/>
      <c r="H66" s="913"/>
      <c r="I66" s="913"/>
      <c r="J66" s="913"/>
      <c r="K66" s="913"/>
      <c r="L66" s="37"/>
    </row>
    <row r="67" spans="1:12">
      <c r="A67" s="40"/>
      <c r="B67" s="879" t="s">
        <v>102</v>
      </c>
      <c r="C67" s="879"/>
      <c r="D67" s="879"/>
      <c r="E67" s="879"/>
      <c r="F67" s="56"/>
      <c r="G67" s="56"/>
      <c r="H67" s="880" t="s">
        <v>100</v>
      </c>
      <c r="I67" s="880"/>
      <c r="J67" s="880"/>
      <c r="K67" s="880"/>
      <c r="L67" s="41"/>
    </row>
    <row r="68" spans="1:12">
      <c r="A68" s="40"/>
      <c r="B68" s="881" t="s">
        <v>121</v>
      </c>
      <c r="C68" s="881"/>
      <c r="D68" s="881"/>
      <c r="E68" s="881"/>
      <c r="F68" s="57"/>
      <c r="G68" s="57"/>
      <c r="H68" s="882" t="s">
        <v>122</v>
      </c>
      <c r="I68" s="882"/>
      <c r="J68" s="882"/>
      <c r="K68" s="882"/>
      <c r="L68" s="41"/>
    </row>
    <row r="69" spans="1:12">
      <c r="A69" s="40"/>
      <c r="B69" s="881" t="s">
        <v>123</v>
      </c>
      <c r="C69" s="881"/>
      <c r="D69" s="881"/>
      <c r="E69" s="881"/>
      <c r="F69" s="57"/>
      <c r="G69" s="57"/>
      <c r="H69" s="881" t="s">
        <v>124</v>
      </c>
      <c r="I69" s="881"/>
      <c r="J69" s="881"/>
      <c r="K69" s="881"/>
      <c r="L69" s="41"/>
    </row>
    <row r="70" spans="1:12" ht="14.4" thickBot="1">
      <c r="A70" s="42"/>
      <c r="B70" s="883"/>
      <c r="C70" s="883"/>
      <c r="D70" s="883"/>
      <c r="E70" s="883"/>
      <c r="F70" s="43"/>
      <c r="G70" s="43"/>
      <c r="H70" s="44"/>
      <c r="I70" s="43"/>
      <c r="J70" s="43"/>
      <c r="K70" s="43"/>
      <c r="L70" s="45"/>
    </row>
    <row r="71" spans="1:12">
      <c r="A71" s="884"/>
      <c r="B71" s="885"/>
      <c r="C71" s="886"/>
      <c r="D71" s="892" t="s">
        <v>107</v>
      </c>
      <c r="E71" s="893"/>
      <c r="F71" s="893"/>
      <c r="G71" s="893"/>
      <c r="H71" s="893"/>
      <c r="I71" s="893"/>
      <c r="J71" s="893"/>
      <c r="K71" s="893"/>
      <c r="L71" s="894"/>
    </row>
    <row r="72" spans="1:12" ht="13.8" thickBot="1">
      <c r="A72" s="887"/>
      <c r="B72" s="888"/>
      <c r="C72" s="889"/>
      <c r="D72" s="895"/>
      <c r="E72" s="896"/>
      <c r="F72" s="896"/>
      <c r="G72" s="896"/>
      <c r="H72" s="896"/>
      <c r="I72" s="896"/>
      <c r="J72" s="896"/>
      <c r="K72" s="896"/>
      <c r="L72" s="897"/>
    </row>
    <row r="73" spans="1:12">
      <c r="A73" s="887"/>
      <c r="B73" s="888"/>
      <c r="C73" s="888"/>
      <c r="D73" s="892" t="s">
        <v>108</v>
      </c>
      <c r="E73" s="893"/>
      <c r="F73" s="893"/>
      <c r="G73" s="893"/>
      <c r="H73" s="893"/>
      <c r="I73" s="893"/>
      <c r="J73" s="893"/>
      <c r="K73" s="893"/>
      <c r="L73" s="894"/>
    </row>
    <row r="74" spans="1:12" ht="13.8" thickBot="1">
      <c r="A74" s="887"/>
      <c r="B74" s="888"/>
      <c r="C74" s="888"/>
      <c r="D74" s="895"/>
      <c r="E74" s="896"/>
      <c r="F74" s="896"/>
      <c r="G74" s="896"/>
      <c r="H74" s="896"/>
      <c r="I74" s="896"/>
      <c r="J74" s="896"/>
      <c r="K74" s="896"/>
      <c r="L74" s="897"/>
    </row>
    <row r="75" spans="1:12">
      <c r="A75" s="887"/>
      <c r="B75" s="888"/>
      <c r="C75" s="888"/>
      <c r="D75" s="892" t="s">
        <v>109</v>
      </c>
      <c r="E75" s="893"/>
      <c r="F75" s="893"/>
      <c r="G75" s="893"/>
      <c r="H75" s="893"/>
      <c r="I75" s="893"/>
      <c r="J75" s="893"/>
      <c r="K75" s="893"/>
      <c r="L75" s="894"/>
    </row>
    <row r="76" spans="1:12" ht="13.8" thickBot="1">
      <c r="A76" s="890"/>
      <c r="B76" s="891"/>
      <c r="C76" s="891"/>
      <c r="D76" s="895"/>
      <c r="E76" s="896"/>
      <c r="F76" s="896"/>
      <c r="G76" s="896"/>
      <c r="H76" s="896"/>
      <c r="I76" s="896"/>
      <c r="J76" s="896"/>
      <c r="K76" s="896"/>
      <c r="L76" s="897"/>
    </row>
    <row r="77" spans="1:12" ht="50.1" customHeight="1" thickBot="1">
      <c r="A77" s="898" t="s">
        <v>110</v>
      </c>
      <c r="B77" s="899"/>
      <c r="C77" s="900"/>
      <c r="D77" s="901" t="str">
        <f>+D42</f>
        <v>CONSTRUCCIÓN DE ANDENES PEATONALES EN CONCRETO ESTAMPADO EN EL CASCO URBANO DEL MUNICIPIO DE SABANALARGA, DEPARTAMENTO DE CASANARE</v>
      </c>
      <c r="E77" s="902"/>
      <c r="F77" s="902"/>
      <c r="G77" s="902"/>
      <c r="H77" s="902"/>
      <c r="I77" s="902"/>
      <c r="J77" s="902"/>
      <c r="K77" s="902"/>
      <c r="L77" s="903"/>
    </row>
    <row r="78" spans="1:12" ht="13.8" thickBot="1">
      <c r="A78" s="914" t="str">
        <f>+'PRESUPUESTO OFICIAL'!A27</f>
        <v>3. PRELIMINARES - DEMOLICIONES</v>
      </c>
      <c r="B78" s="915"/>
      <c r="C78" s="915"/>
      <c r="D78" s="915"/>
      <c r="E78" s="915"/>
      <c r="F78" s="915"/>
      <c r="G78" s="915"/>
      <c r="H78" s="915"/>
      <c r="I78" s="915"/>
      <c r="J78" s="915"/>
      <c r="K78" s="915"/>
      <c r="L78" s="916"/>
    </row>
    <row r="79" spans="1:12" ht="40.200000000000003" thickBot="1">
      <c r="A79" s="16" t="s">
        <v>41</v>
      </c>
      <c r="B79" s="17">
        <f>+'PRESUPUESTO OFICIAL'!B30</f>
        <v>3.3</v>
      </c>
      <c r="C79" s="917" t="s">
        <v>42</v>
      </c>
      <c r="D79" s="918"/>
      <c r="E79" s="919"/>
      <c r="F79" s="920" t="str">
        <f>+'PRESUPUESTO OFICIAL'!E30</f>
        <v>Relleno con base granular seleccionada o clasificada, compactada y transportada</v>
      </c>
      <c r="G79" s="921"/>
      <c r="H79" s="922"/>
      <c r="I79" s="18" t="s">
        <v>111</v>
      </c>
      <c r="J79" s="47" t="str">
        <f>+'PRESUPUESTO OFICIAL'!F14</f>
        <v>M3</v>
      </c>
      <c r="K79" s="19" t="s">
        <v>43</v>
      </c>
      <c r="L79" s="46" t="str">
        <f>+'PRESUPUESTO OFICIAL'!F30</f>
        <v>M3</v>
      </c>
    </row>
    <row r="80" spans="1:12">
      <c r="A80" s="923" t="s">
        <v>112</v>
      </c>
      <c r="B80" s="924"/>
      <c r="C80" s="924"/>
      <c r="D80" s="924"/>
      <c r="E80" s="924"/>
      <c r="F80" s="20" t="s">
        <v>113</v>
      </c>
      <c r="G80" s="21" t="s">
        <v>114</v>
      </c>
      <c r="H80" s="21" t="s">
        <v>115</v>
      </c>
      <c r="I80" s="21" t="s">
        <v>116</v>
      </c>
      <c r="J80" s="21" t="s">
        <v>117</v>
      </c>
      <c r="K80" s="21" t="s">
        <v>12</v>
      </c>
      <c r="L80" s="22" t="s">
        <v>118</v>
      </c>
    </row>
    <row r="81" spans="1:12" ht="38.1" customHeight="1">
      <c r="A81" s="925"/>
      <c r="B81" s="926"/>
      <c r="C81" s="926"/>
      <c r="D81" s="926"/>
      <c r="E81" s="927"/>
      <c r="F81" s="48" t="s">
        <v>218</v>
      </c>
      <c r="G81" s="52">
        <v>1.42</v>
      </c>
      <c r="H81" s="26">
        <v>26.9</v>
      </c>
      <c r="I81" s="26">
        <v>0.25</v>
      </c>
      <c r="J81" s="52">
        <f>G81*H81*I81</f>
        <v>9.5494999999999983</v>
      </c>
      <c r="K81" s="26"/>
      <c r="L81" s="27">
        <f>I81*J81</f>
        <v>2.3873749999999996</v>
      </c>
    </row>
    <row r="82" spans="1:12" ht="38.1" customHeight="1">
      <c r="A82" s="928"/>
      <c r="B82" s="929"/>
      <c r="C82" s="929"/>
      <c r="D82" s="929"/>
      <c r="E82" s="930"/>
      <c r="F82" s="48"/>
      <c r="G82" s="24"/>
      <c r="H82" s="24"/>
      <c r="I82" s="52"/>
      <c r="J82" s="26"/>
      <c r="K82" s="26"/>
      <c r="L82" s="27">
        <f t="shared" ref="L82:L95" si="2">I82*J82</f>
        <v>0</v>
      </c>
    </row>
    <row r="83" spans="1:12" ht="38.1" customHeight="1">
      <c r="A83" s="928"/>
      <c r="B83" s="929"/>
      <c r="C83" s="929"/>
      <c r="D83" s="929"/>
      <c r="E83" s="930"/>
      <c r="F83" s="48"/>
      <c r="G83" s="24"/>
      <c r="H83" s="24"/>
      <c r="I83" s="52"/>
      <c r="J83" s="26"/>
      <c r="K83" s="26"/>
      <c r="L83" s="27">
        <f t="shared" si="2"/>
        <v>0</v>
      </c>
    </row>
    <row r="84" spans="1:12" ht="38.1" customHeight="1">
      <c r="A84" s="928"/>
      <c r="B84" s="929"/>
      <c r="C84" s="929"/>
      <c r="D84" s="929"/>
      <c r="E84" s="930"/>
      <c r="F84" s="48"/>
      <c r="G84" s="24"/>
      <c r="H84" s="24"/>
      <c r="I84" s="26"/>
      <c r="J84" s="52"/>
      <c r="K84" s="26"/>
      <c r="L84" s="27">
        <f t="shared" si="2"/>
        <v>0</v>
      </c>
    </row>
    <row r="85" spans="1:12" ht="38.1" customHeight="1">
      <c r="A85" s="928"/>
      <c r="B85" s="929"/>
      <c r="C85" s="929"/>
      <c r="D85" s="929"/>
      <c r="E85" s="930"/>
      <c r="F85" s="48"/>
      <c r="G85" s="24"/>
      <c r="H85" s="24"/>
      <c r="I85" s="26"/>
      <c r="J85" s="52"/>
      <c r="K85" s="26"/>
      <c r="L85" s="27">
        <f t="shared" si="2"/>
        <v>0</v>
      </c>
    </row>
    <row r="86" spans="1:12" ht="38.1" customHeight="1">
      <c r="A86" s="928"/>
      <c r="B86" s="929"/>
      <c r="C86" s="929"/>
      <c r="D86" s="929"/>
      <c r="E86" s="930"/>
      <c r="F86" s="49"/>
      <c r="G86" s="24"/>
      <c r="H86" s="24"/>
      <c r="I86" s="26"/>
      <c r="J86" s="52"/>
      <c r="K86" s="26"/>
      <c r="L86" s="27">
        <f t="shared" si="2"/>
        <v>0</v>
      </c>
    </row>
    <row r="87" spans="1:12" ht="38.1" customHeight="1">
      <c r="A87" s="928"/>
      <c r="B87" s="929"/>
      <c r="C87" s="929"/>
      <c r="D87" s="929"/>
      <c r="E87" s="930"/>
      <c r="F87" s="48"/>
      <c r="G87" s="25"/>
      <c r="H87" s="25"/>
      <c r="I87" s="26"/>
      <c r="J87" s="52"/>
      <c r="K87" s="23"/>
      <c r="L87" s="27">
        <f t="shared" si="2"/>
        <v>0</v>
      </c>
    </row>
    <row r="88" spans="1:12" ht="38.1" customHeight="1">
      <c r="A88" s="928"/>
      <c r="B88" s="929"/>
      <c r="C88" s="929"/>
      <c r="D88" s="929"/>
      <c r="E88" s="930"/>
      <c r="F88" s="50"/>
      <c r="G88" s="25"/>
      <c r="H88" s="25"/>
      <c r="I88" s="26"/>
      <c r="J88" s="52"/>
      <c r="K88" s="23"/>
      <c r="L88" s="27">
        <f t="shared" si="2"/>
        <v>0</v>
      </c>
    </row>
    <row r="89" spans="1:12" ht="38.1" customHeight="1">
      <c r="A89" s="928"/>
      <c r="B89" s="929"/>
      <c r="C89" s="929"/>
      <c r="D89" s="929"/>
      <c r="E89" s="930"/>
      <c r="F89" s="50"/>
      <c r="G89" s="25"/>
      <c r="H89" s="25"/>
      <c r="I89" s="26"/>
      <c r="J89" s="52"/>
      <c r="K89" s="23"/>
      <c r="L89" s="27">
        <f t="shared" si="2"/>
        <v>0</v>
      </c>
    </row>
    <row r="90" spans="1:12" ht="38.1" customHeight="1">
      <c r="A90" s="928"/>
      <c r="B90" s="929"/>
      <c r="C90" s="929"/>
      <c r="D90" s="929"/>
      <c r="E90" s="930"/>
      <c r="F90" s="50"/>
      <c r="G90" s="25"/>
      <c r="H90" s="25"/>
      <c r="I90" s="26"/>
      <c r="J90" s="52"/>
      <c r="K90" s="23"/>
      <c r="L90" s="27">
        <f t="shared" si="2"/>
        <v>0</v>
      </c>
    </row>
    <row r="91" spans="1:12" ht="38.1" customHeight="1">
      <c r="A91" s="928"/>
      <c r="B91" s="929"/>
      <c r="C91" s="929"/>
      <c r="D91" s="929"/>
      <c r="E91" s="930"/>
      <c r="F91" s="48"/>
      <c r="G91" s="25"/>
      <c r="H91" s="25"/>
      <c r="I91" s="26"/>
      <c r="J91" s="52"/>
      <c r="K91" s="23"/>
      <c r="L91" s="27">
        <f t="shared" si="2"/>
        <v>0</v>
      </c>
    </row>
    <row r="92" spans="1:12" ht="38.1" customHeight="1">
      <c r="A92" s="928"/>
      <c r="B92" s="929"/>
      <c r="C92" s="929"/>
      <c r="D92" s="929"/>
      <c r="E92" s="930"/>
      <c r="F92" s="51"/>
      <c r="G92" s="25"/>
      <c r="H92" s="25"/>
      <c r="I92" s="26"/>
      <c r="J92" s="52"/>
      <c r="K92" s="23"/>
      <c r="L92" s="27">
        <f t="shared" si="2"/>
        <v>0</v>
      </c>
    </row>
    <row r="93" spans="1:12" ht="38.1" customHeight="1">
      <c r="A93" s="928"/>
      <c r="B93" s="929"/>
      <c r="C93" s="929"/>
      <c r="D93" s="929"/>
      <c r="E93" s="930"/>
      <c r="F93" s="28"/>
      <c r="G93" s="25"/>
      <c r="H93" s="25"/>
      <c r="I93" s="26"/>
      <c r="J93" s="52"/>
      <c r="K93" s="23"/>
      <c r="L93" s="27">
        <f t="shared" si="2"/>
        <v>0</v>
      </c>
    </row>
    <row r="94" spans="1:12" ht="38.1" customHeight="1">
      <c r="A94" s="928"/>
      <c r="B94" s="929"/>
      <c r="C94" s="929"/>
      <c r="D94" s="929"/>
      <c r="E94" s="930"/>
      <c r="F94" s="23"/>
      <c r="G94" s="23"/>
      <c r="H94" s="23"/>
      <c r="I94" s="29"/>
      <c r="J94" s="53"/>
      <c r="K94" s="25"/>
      <c r="L94" s="27">
        <f t="shared" si="2"/>
        <v>0</v>
      </c>
    </row>
    <row r="95" spans="1:12" ht="38.1" customHeight="1" thickBot="1">
      <c r="A95" s="928"/>
      <c r="B95" s="929"/>
      <c r="C95" s="929"/>
      <c r="D95" s="929"/>
      <c r="E95" s="930"/>
      <c r="F95" s="23"/>
      <c r="G95" s="30"/>
      <c r="H95" s="30"/>
      <c r="I95" s="31"/>
      <c r="J95" s="53"/>
      <c r="K95" s="32"/>
      <c r="L95" s="27">
        <f t="shared" si="2"/>
        <v>0</v>
      </c>
    </row>
    <row r="96" spans="1:12" ht="13.8" thickBot="1">
      <c r="A96" s="931"/>
      <c r="B96" s="932"/>
      <c r="C96" s="932"/>
      <c r="D96" s="932"/>
      <c r="E96" s="932"/>
      <c r="F96" s="933" t="s">
        <v>118</v>
      </c>
      <c r="G96" s="934"/>
      <c r="H96" s="934"/>
      <c r="I96" s="934"/>
      <c r="J96" s="934"/>
      <c r="K96" s="935"/>
      <c r="L96" s="33">
        <f>+ROUND(SUM(L81:L95),2)</f>
        <v>2.39</v>
      </c>
    </row>
    <row r="97" spans="1:12" ht="15.6">
      <c r="A97" s="34"/>
      <c r="B97" s="35"/>
      <c r="C97" s="35"/>
      <c r="D97" s="35"/>
      <c r="E97" s="35"/>
      <c r="F97" s="35"/>
      <c r="G97" s="35"/>
      <c r="H97" s="35"/>
      <c r="I97" s="35"/>
      <c r="J97" s="35"/>
      <c r="K97" s="35"/>
      <c r="L97" s="36"/>
    </row>
    <row r="98" spans="1:12" ht="13.8">
      <c r="A98" s="904" t="s">
        <v>119</v>
      </c>
      <c r="B98" s="905"/>
      <c r="C98" s="906"/>
      <c r="D98" s="907"/>
      <c r="E98" s="907"/>
      <c r="F98" s="907"/>
      <c r="G98" s="907"/>
      <c r="H98" s="907"/>
      <c r="I98" s="907"/>
      <c r="J98" s="907"/>
      <c r="K98" s="908"/>
      <c r="L98" s="37"/>
    </row>
    <row r="99" spans="1:12" ht="13.8">
      <c r="A99" s="904"/>
      <c r="B99" s="905"/>
      <c r="C99" s="909"/>
      <c r="D99" s="910"/>
      <c r="E99" s="910"/>
      <c r="F99" s="910"/>
      <c r="G99" s="910"/>
      <c r="H99" s="910"/>
      <c r="I99" s="910"/>
      <c r="J99" s="910"/>
      <c r="K99" s="911"/>
      <c r="L99" s="37"/>
    </row>
    <row r="100" spans="1:12" ht="15.6">
      <c r="A100" s="38"/>
      <c r="B100" s="912"/>
      <c r="C100" s="912"/>
      <c r="D100" s="912"/>
      <c r="E100" s="912"/>
      <c r="F100" s="54"/>
      <c r="G100" s="54"/>
      <c r="H100" s="912"/>
      <c r="I100" s="912"/>
      <c r="J100" s="912"/>
      <c r="K100" s="912"/>
      <c r="L100" s="37"/>
    </row>
    <row r="101" spans="1:12" ht="15.6">
      <c r="A101" s="39" t="s">
        <v>120</v>
      </c>
      <c r="B101" s="913"/>
      <c r="C101" s="913"/>
      <c r="D101" s="913"/>
      <c r="E101" s="913"/>
      <c r="F101" s="54"/>
      <c r="G101" s="55"/>
      <c r="H101" s="913"/>
      <c r="I101" s="913"/>
      <c r="J101" s="913"/>
      <c r="K101" s="913"/>
      <c r="L101" s="37"/>
    </row>
    <row r="102" spans="1:12">
      <c r="A102" s="40"/>
      <c r="B102" s="879" t="s">
        <v>102</v>
      </c>
      <c r="C102" s="879"/>
      <c r="D102" s="879"/>
      <c r="E102" s="879"/>
      <c r="F102" s="56"/>
      <c r="G102" s="56"/>
      <c r="H102" s="880" t="s">
        <v>100</v>
      </c>
      <c r="I102" s="880"/>
      <c r="J102" s="880"/>
      <c r="K102" s="880"/>
      <c r="L102" s="41"/>
    </row>
    <row r="103" spans="1:12">
      <c r="A103" s="40"/>
      <c r="B103" s="881" t="s">
        <v>121</v>
      </c>
      <c r="C103" s="881"/>
      <c r="D103" s="881"/>
      <c r="E103" s="881"/>
      <c r="F103" s="57"/>
      <c r="G103" s="57"/>
      <c r="H103" s="882" t="s">
        <v>122</v>
      </c>
      <c r="I103" s="882"/>
      <c r="J103" s="882"/>
      <c r="K103" s="882"/>
      <c r="L103" s="41"/>
    </row>
    <row r="104" spans="1:12">
      <c r="A104" s="40"/>
      <c r="B104" s="881" t="s">
        <v>123</v>
      </c>
      <c r="C104" s="881"/>
      <c r="D104" s="881"/>
      <c r="E104" s="881"/>
      <c r="F104" s="57"/>
      <c r="G104" s="57"/>
      <c r="H104" s="881" t="s">
        <v>124</v>
      </c>
      <c r="I104" s="881"/>
      <c r="J104" s="881"/>
      <c r="K104" s="881"/>
      <c r="L104" s="41"/>
    </row>
    <row r="105" spans="1:12">
      <c r="A105" s="40"/>
      <c r="B105" s="58"/>
      <c r="C105" s="58"/>
      <c r="D105" s="58"/>
      <c r="E105" s="58"/>
      <c r="F105" s="57"/>
      <c r="G105" s="57"/>
      <c r="H105" s="58"/>
      <c r="I105" s="58"/>
      <c r="J105" s="58"/>
      <c r="K105" s="58"/>
      <c r="L105" s="41"/>
    </row>
    <row r="106" spans="1:12" ht="13.8" thickBot="1">
      <c r="A106" s="40"/>
      <c r="B106" s="58"/>
      <c r="C106" s="58"/>
      <c r="D106" s="58"/>
      <c r="E106" s="58"/>
      <c r="F106" s="57"/>
      <c r="G106" s="57"/>
      <c r="H106" s="58"/>
      <c r="I106" s="58"/>
      <c r="J106" s="58"/>
      <c r="K106" s="58"/>
      <c r="L106" s="41"/>
    </row>
    <row r="107" spans="1:12">
      <c r="A107" s="884"/>
      <c r="B107" s="885"/>
      <c r="C107" s="886"/>
      <c r="D107" s="892" t="s">
        <v>107</v>
      </c>
      <c r="E107" s="893"/>
      <c r="F107" s="893"/>
      <c r="G107" s="893"/>
      <c r="H107" s="893"/>
      <c r="I107" s="893"/>
      <c r="J107" s="893"/>
      <c r="K107" s="893"/>
      <c r="L107" s="894"/>
    </row>
    <row r="108" spans="1:12" ht="13.8" thickBot="1">
      <c r="A108" s="887"/>
      <c r="B108" s="888"/>
      <c r="C108" s="889"/>
      <c r="D108" s="895"/>
      <c r="E108" s="896"/>
      <c r="F108" s="896"/>
      <c r="G108" s="896"/>
      <c r="H108" s="896"/>
      <c r="I108" s="896"/>
      <c r="J108" s="896"/>
      <c r="K108" s="896"/>
      <c r="L108" s="897"/>
    </row>
    <row r="109" spans="1:12">
      <c r="A109" s="887"/>
      <c r="B109" s="888"/>
      <c r="C109" s="888"/>
      <c r="D109" s="892" t="s">
        <v>108</v>
      </c>
      <c r="E109" s="893"/>
      <c r="F109" s="893"/>
      <c r="G109" s="893"/>
      <c r="H109" s="893"/>
      <c r="I109" s="893"/>
      <c r="J109" s="893"/>
      <c r="K109" s="893"/>
      <c r="L109" s="894"/>
    </row>
    <row r="110" spans="1:12" ht="13.8" thickBot="1">
      <c r="A110" s="887"/>
      <c r="B110" s="888"/>
      <c r="C110" s="888"/>
      <c r="D110" s="895"/>
      <c r="E110" s="896"/>
      <c r="F110" s="896"/>
      <c r="G110" s="896"/>
      <c r="H110" s="896"/>
      <c r="I110" s="896"/>
      <c r="J110" s="896"/>
      <c r="K110" s="896"/>
      <c r="L110" s="897"/>
    </row>
    <row r="111" spans="1:12">
      <c r="A111" s="887"/>
      <c r="B111" s="888"/>
      <c r="C111" s="888"/>
      <c r="D111" s="892" t="s">
        <v>109</v>
      </c>
      <c r="E111" s="893"/>
      <c r="F111" s="893"/>
      <c r="G111" s="893"/>
      <c r="H111" s="893"/>
      <c r="I111" s="893"/>
      <c r="J111" s="893"/>
      <c r="K111" s="893"/>
      <c r="L111" s="894"/>
    </row>
    <row r="112" spans="1:12" ht="13.8" thickBot="1">
      <c r="A112" s="890"/>
      <c r="B112" s="891"/>
      <c r="C112" s="891"/>
      <c r="D112" s="895"/>
      <c r="E112" s="896"/>
      <c r="F112" s="896"/>
      <c r="G112" s="896"/>
      <c r="H112" s="896"/>
      <c r="I112" s="896"/>
      <c r="J112" s="896"/>
      <c r="K112" s="896"/>
      <c r="L112" s="897"/>
    </row>
    <row r="113" spans="1:12" ht="50.1" customHeight="1" thickBot="1">
      <c r="A113" s="898" t="s">
        <v>110</v>
      </c>
      <c r="B113" s="899"/>
      <c r="C113" s="900"/>
      <c r="D113" s="901" t="str">
        <f>+D77</f>
        <v>CONSTRUCCIÓN DE ANDENES PEATONALES EN CONCRETO ESTAMPADO EN EL CASCO URBANO DEL MUNICIPIO DE SABANALARGA, DEPARTAMENTO DE CASANARE</v>
      </c>
      <c r="E113" s="902"/>
      <c r="F113" s="902"/>
      <c r="G113" s="902"/>
      <c r="H113" s="902"/>
      <c r="I113" s="902"/>
      <c r="J113" s="902"/>
      <c r="K113" s="902"/>
      <c r="L113" s="903"/>
    </row>
    <row r="114" spans="1:12" ht="13.8" thickBot="1">
      <c r="A114" s="914" t="str">
        <f>+'PRESUPUESTO OFICIAL'!A27</f>
        <v>3. PRELIMINARES - DEMOLICIONES</v>
      </c>
      <c r="B114" s="915"/>
      <c r="C114" s="915"/>
      <c r="D114" s="915"/>
      <c r="E114" s="915"/>
      <c r="F114" s="915"/>
      <c r="G114" s="915"/>
      <c r="H114" s="915"/>
      <c r="I114" s="915"/>
      <c r="J114" s="915"/>
      <c r="K114" s="915"/>
      <c r="L114" s="916"/>
    </row>
    <row r="115" spans="1:12" ht="40.200000000000003" thickBot="1">
      <c r="A115" s="16" t="s">
        <v>41</v>
      </c>
      <c r="B115" s="59">
        <f>+'PRESUPUESTO OFICIAL'!B31</f>
        <v>3.4</v>
      </c>
      <c r="C115" s="917" t="s">
        <v>42</v>
      </c>
      <c r="D115" s="918"/>
      <c r="E115" s="919"/>
      <c r="F115" s="920" t="str">
        <f>+'PRESUPUESTO OFICIAL'!E31</f>
        <v>Nivelacion de cajas de valvulas para Red de acueducto</v>
      </c>
      <c r="G115" s="921"/>
      <c r="H115" s="922"/>
      <c r="I115" s="18" t="s">
        <v>111</v>
      </c>
      <c r="J115" s="47">
        <f>L132</f>
        <v>1</v>
      </c>
      <c r="K115" s="19" t="s">
        <v>43</v>
      </c>
      <c r="L115" s="46" t="str">
        <f>+'PRESUPUESTO OFICIAL'!F31</f>
        <v>UND</v>
      </c>
    </row>
    <row r="116" spans="1:12">
      <c r="A116" s="923" t="s">
        <v>112</v>
      </c>
      <c r="B116" s="924"/>
      <c r="C116" s="924"/>
      <c r="D116" s="924"/>
      <c r="E116" s="924"/>
      <c r="F116" s="20" t="s">
        <v>113</v>
      </c>
      <c r="G116" s="21" t="s">
        <v>114</v>
      </c>
      <c r="H116" s="21" t="s">
        <v>115</v>
      </c>
      <c r="I116" s="21" t="s">
        <v>116</v>
      </c>
      <c r="J116" s="21" t="s">
        <v>117</v>
      </c>
      <c r="K116" s="21" t="s">
        <v>12</v>
      </c>
      <c r="L116" s="22" t="s">
        <v>118</v>
      </c>
    </row>
    <row r="117" spans="1:12" ht="39.9" customHeight="1">
      <c r="A117" s="925"/>
      <c r="B117" s="926"/>
      <c r="C117" s="926"/>
      <c r="D117" s="926"/>
      <c r="E117" s="927"/>
      <c r="F117" s="48" t="s">
        <v>246</v>
      </c>
      <c r="G117" s="24"/>
      <c r="H117" s="24"/>
      <c r="I117" s="26"/>
      <c r="J117" s="26"/>
      <c r="K117" s="24">
        <v>1</v>
      </c>
      <c r="L117" s="27">
        <f>K117</f>
        <v>1</v>
      </c>
    </row>
    <row r="118" spans="1:12" ht="39.9" customHeight="1">
      <c r="A118" s="928"/>
      <c r="B118" s="929"/>
      <c r="C118" s="929"/>
      <c r="D118" s="929"/>
      <c r="E118" s="930"/>
      <c r="F118" s="48"/>
      <c r="G118" s="24"/>
      <c r="H118" s="24"/>
      <c r="I118" s="26"/>
      <c r="J118" s="26"/>
      <c r="K118" s="24">
        <v>0</v>
      </c>
      <c r="L118" s="27">
        <f t="shared" ref="L118:L131" si="3">K118</f>
        <v>0</v>
      </c>
    </row>
    <row r="119" spans="1:12" ht="39.9" customHeight="1">
      <c r="A119" s="928"/>
      <c r="B119" s="929"/>
      <c r="C119" s="929"/>
      <c r="D119" s="929"/>
      <c r="E119" s="930"/>
      <c r="F119" s="48"/>
      <c r="G119" s="24"/>
      <c r="H119" s="24"/>
      <c r="I119" s="26"/>
      <c r="J119" s="52"/>
      <c r="K119" s="26"/>
      <c r="L119" s="27">
        <f t="shared" si="3"/>
        <v>0</v>
      </c>
    </row>
    <row r="120" spans="1:12" ht="39.9" customHeight="1">
      <c r="A120" s="928"/>
      <c r="B120" s="929"/>
      <c r="C120" s="929"/>
      <c r="D120" s="929"/>
      <c r="E120" s="930"/>
      <c r="F120" s="48"/>
      <c r="G120" s="24"/>
      <c r="H120" s="24"/>
      <c r="I120" s="26"/>
      <c r="J120" s="52"/>
      <c r="K120" s="26"/>
      <c r="L120" s="27">
        <f t="shared" si="3"/>
        <v>0</v>
      </c>
    </row>
    <row r="121" spans="1:12" ht="39.9" customHeight="1">
      <c r="A121" s="928"/>
      <c r="B121" s="929"/>
      <c r="C121" s="929"/>
      <c r="D121" s="929"/>
      <c r="E121" s="930"/>
      <c r="F121" s="48"/>
      <c r="G121" s="24"/>
      <c r="H121" s="24"/>
      <c r="I121" s="26"/>
      <c r="J121" s="52"/>
      <c r="K121" s="26"/>
      <c r="L121" s="27">
        <f t="shared" si="3"/>
        <v>0</v>
      </c>
    </row>
    <row r="122" spans="1:12" ht="39.9" customHeight="1">
      <c r="A122" s="928"/>
      <c r="B122" s="929"/>
      <c r="C122" s="929"/>
      <c r="D122" s="929"/>
      <c r="E122" s="930"/>
      <c r="F122" s="49"/>
      <c r="G122" s="24"/>
      <c r="H122" s="24"/>
      <c r="I122" s="26"/>
      <c r="J122" s="52"/>
      <c r="K122" s="26"/>
      <c r="L122" s="27">
        <f t="shared" si="3"/>
        <v>0</v>
      </c>
    </row>
    <row r="123" spans="1:12" ht="39.9" customHeight="1">
      <c r="A123" s="928"/>
      <c r="B123" s="929"/>
      <c r="C123" s="929"/>
      <c r="D123" s="929"/>
      <c r="E123" s="930"/>
      <c r="F123" s="48"/>
      <c r="G123" s="25"/>
      <c r="H123" s="25"/>
      <c r="I123" s="26"/>
      <c r="J123" s="52"/>
      <c r="K123" s="23"/>
      <c r="L123" s="27">
        <f t="shared" si="3"/>
        <v>0</v>
      </c>
    </row>
    <row r="124" spans="1:12" ht="39.9" customHeight="1">
      <c r="A124" s="928"/>
      <c r="B124" s="929"/>
      <c r="C124" s="929"/>
      <c r="D124" s="929"/>
      <c r="E124" s="930"/>
      <c r="F124" s="50"/>
      <c r="G124" s="25"/>
      <c r="H124" s="25"/>
      <c r="I124" s="26"/>
      <c r="J124" s="52"/>
      <c r="K124" s="23"/>
      <c r="L124" s="27">
        <f t="shared" si="3"/>
        <v>0</v>
      </c>
    </row>
    <row r="125" spans="1:12" ht="39.9" customHeight="1">
      <c r="A125" s="928"/>
      <c r="B125" s="929"/>
      <c r="C125" s="929"/>
      <c r="D125" s="929"/>
      <c r="E125" s="930"/>
      <c r="F125" s="50"/>
      <c r="G125" s="25"/>
      <c r="H125" s="25"/>
      <c r="I125" s="26"/>
      <c r="J125" s="52"/>
      <c r="K125" s="23"/>
      <c r="L125" s="27">
        <f t="shared" si="3"/>
        <v>0</v>
      </c>
    </row>
    <row r="126" spans="1:12" ht="39.9" customHeight="1" thickBot="1">
      <c r="A126" s="928"/>
      <c r="B126" s="929"/>
      <c r="C126" s="929"/>
      <c r="D126" s="929"/>
      <c r="E126" s="930"/>
      <c r="F126" s="50"/>
      <c r="G126" s="25"/>
      <c r="H126" s="25"/>
      <c r="I126" s="26"/>
      <c r="J126" s="52"/>
      <c r="K126" s="23"/>
      <c r="L126" s="27">
        <f t="shared" si="3"/>
        <v>0</v>
      </c>
    </row>
    <row r="127" spans="1:12" ht="39.9" customHeight="1">
      <c r="A127" s="928"/>
      <c r="B127" s="929"/>
      <c r="C127" s="929"/>
      <c r="D127" s="929"/>
      <c r="E127" s="930"/>
      <c r="F127" s="48"/>
      <c r="G127" s="25"/>
      <c r="H127" s="25"/>
      <c r="I127" s="26"/>
      <c r="J127" s="52"/>
      <c r="K127" s="23"/>
      <c r="L127" s="27">
        <f t="shared" si="3"/>
        <v>0</v>
      </c>
    </row>
    <row r="128" spans="1:12" ht="39.9" customHeight="1">
      <c r="A128" s="928"/>
      <c r="B128" s="929"/>
      <c r="C128" s="929"/>
      <c r="D128" s="929"/>
      <c r="E128" s="930"/>
      <c r="F128" s="51"/>
      <c r="G128" s="25"/>
      <c r="H128" s="25"/>
      <c r="I128" s="26"/>
      <c r="J128" s="52"/>
      <c r="K128" s="23"/>
      <c r="L128" s="27">
        <f t="shared" si="3"/>
        <v>0</v>
      </c>
    </row>
    <row r="129" spans="1:12" ht="39.9" customHeight="1">
      <c r="A129" s="928"/>
      <c r="B129" s="929"/>
      <c r="C129" s="929"/>
      <c r="D129" s="929"/>
      <c r="E129" s="930"/>
      <c r="F129" s="28"/>
      <c r="G129" s="25"/>
      <c r="H129" s="25"/>
      <c r="I129" s="26"/>
      <c r="J129" s="52"/>
      <c r="K129" s="23"/>
      <c r="L129" s="27">
        <f t="shared" si="3"/>
        <v>0</v>
      </c>
    </row>
    <row r="130" spans="1:12" ht="39.9" customHeight="1">
      <c r="A130" s="928"/>
      <c r="B130" s="929"/>
      <c r="C130" s="929"/>
      <c r="D130" s="929"/>
      <c r="E130" s="930"/>
      <c r="F130" s="23"/>
      <c r="G130" s="23"/>
      <c r="H130" s="23"/>
      <c r="I130" s="29"/>
      <c r="J130" s="53"/>
      <c r="K130" s="25"/>
      <c r="L130" s="27">
        <f t="shared" si="3"/>
        <v>0</v>
      </c>
    </row>
    <row r="131" spans="1:12" ht="39.9" customHeight="1" thickBot="1">
      <c r="A131" s="928"/>
      <c r="B131" s="929"/>
      <c r="C131" s="929"/>
      <c r="D131" s="929"/>
      <c r="E131" s="930"/>
      <c r="F131" s="23"/>
      <c r="G131" s="30"/>
      <c r="H131" s="30"/>
      <c r="I131" s="31"/>
      <c r="J131" s="53"/>
      <c r="K131" s="32"/>
      <c r="L131" s="27">
        <f t="shared" si="3"/>
        <v>0</v>
      </c>
    </row>
    <row r="132" spans="1:12" ht="13.8" thickBot="1">
      <c r="A132" s="931"/>
      <c r="B132" s="932"/>
      <c r="C132" s="932"/>
      <c r="D132" s="932"/>
      <c r="E132" s="932"/>
      <c r="F132" s="933" t="s">
        <v>118</v>
      </c>
      <c r="G132" s="934"/>
      <c r="H132" s="934"/>
      <c r="I132" s="934"/>
      <c r="J132" s="934"/>
      <c r="K132" s="935"/>
      <c r="L132" s="33">
        <f>+ROUND(SUM(L117:L131),2)</f>
        <v>1</v>
      </c>
    </row>
    <row r="133" spans="1:12" ht="15.6">
      <c r="A133" s="34"/>
      <c r="B133" s="35"/>
      <c r="C133" s="35"/>
      <c r="D133" s="35"/>
      <c r="E133" s="35"/>
      <c r="F133" s="35"/>
      <c r="G133" s="35"/>
      <c r="H133" s="35"/>
      <c r="I133" s="35"/>
      <c r="J133" s="35"/>
      <c r="K133" s="35"/>
      <c r="L133" s="36"/>
    </row>
    <row r="134" spans="1:12" ht="13.8">
      <c r="A134" s="904" t="s">
        <v>119</v>
      </c>
      <c r="B134" s="905"/>
      <c r="C134" s="906"/>
      <c r="D134" s="907"/>
      <c r="E134" s="907"/>
      <c r="F134" s="907"/>
      <c r="G134" s="907"/>
      <c r="H134" s="907"/>
      <c r="I134" s="907"/>
      <c r="J134" s="907"/>
      <c r="K134" s="908"/>
      <c r="L134" s="37"/>
    </row>
    <row r="135" spans="1:12" ht="13.8">
      <c r="A135" s="904"/>
      <c r="B135" s="905"/>
      <c r="C135" s="909"/>
      <c r="D135" s="910"/>
      <c r="E135" s="910"/>
      <c r="F135" s="910"/>
      <c r="G135" s="910"/>
      <c r="H135" s="910"/>
      <c r="I135" s="910"/>
      <c r="J135" s="910"/>
      <c r="K135" s="911"/>
      <c r="L135" s="37"/>
    </row>
    <row r="136" spans="1:12" ht="15.6">
      <c r="A136" s="38"/>
      <c r="B136" s="912"/>
      <c r="C136" s="912"/>
      <c r="D136" s="912"/>
      <c r="E136" s="912"/>
      <c r="F136" s="54"/>
      <c r="G136" s="54"/>
      <c r="H136" s="912"/>
      <c r="I136" s="912"/>
      <c r="J136" s="912"/>
      <c r="K136" s="912"/>
      <c r="L136" s="37"/>
    </row>
    <row r="137" spans="1:12" ht="15.6">
      <c r="A137" s="39" t="s">
        <v>120</v>
      </c>
      <c r="B137" s="913"/>
      <c r="C137" s="913"/>
      <c r="D137" s="913"/>
      <c r="E137" s="913"/>
      <c r="F137" s="54"/>
      <c r="G137" s="55"/>
      <c r="H137" s="913"/>
      <c r="I137" s="913"/>
      <c r="J137" s="913"/>
      <c r="K137" s="913"/>
      <c r="L137" s="37"/>
    </row>
    <row r="138" spans="1:12">
      <c r="A138" s="40"/>
      <c r="B138" s="879" t="s">
        <v>102</v>
      </c>
      <c r="C138" s="879"/>
      <c r="D138" s="879"/>
      <c r="E138" s="879"/>
      <c r="F138" s="56"/>
      <c r="G138" s="56"/>
      <c r="H138" s="880" t="s">
        <v>100</v>
      </c>
      <c r="I138" s="880"/>
      <c r="J138" s="880"/>
      <c r="K138" s="880"/>
      <c r="L138" s="41"/>
    </row>
    <row r="139" spans="1:12">
      <c r="A139" s="40"/>
      <c r="B139" s="881" t="s">
        <v>121</v>
      </c>
      <c r="C139" s="881"/>
      <c r="D139" s="881"/>
      <c r="E139" s="881"/>
      <c r="F139" s="57"/>
      <c r="G139" s="57"/>
      <c r="H139" s="882" t="s">
        <v>122</v>
      </c>
      <c r="I139" s="882"/>
      <c r="J139" s="882"/>
      <c r="K139" s="882"/>
      <c r="L139" s="41"/>
    </row>
    <row r="140" spans="1:12">
      <c r="A140" s="40"/>
      <c r="B140" s="881" t="s">
        <v>123</v>
      </c>
      <c r="C140" s="881"/>
      <c r="D140" s="881"/>
      <c r="E140" s="881"/>
      <c r="F140" s="57"/>
      <c r="G140" s="57"/>
      <c r="H140" s="881" t="s">
        <v>124</v>
      </c>
      <c r="I140" s="881"/>
      <c r="J140" s="881"/>
      <c r="K140" s="881"/>
      <c r="L140" s="41"/>
    </row>
    <row r="141" spans="1:12" ht="14.4" thickBot="1">
      <c r="A141" s="42"/>
      <c r="B141" s="883"/>
      <c r="C141" s="883"/>
      <c r="D141" s="883"/>
      <c r="E141" s="883"/>
      <c r="F141" s="43"/>
      <c r="G141" s="43"/>
      <c r="H141" s="44"/>
      <c r="I141" s="43"/>
      <c r="J141" s="43"/>
      <c r="K141" s="43"/>
      <c r="L141" s="45"/>
    </row>
    <row r="142" spans="1:12">
      <c r="A142" s="884"/>
      <c r="B142" s="885"/>
      <c r="C142" s="886"/>
      <c r="D142" s="892" t="s">
        <v>107</v>
      </c>
      <c r="E142" s="893"/>
      <c r="F142" s="893"/>
      <c r="G142" s="893"/>
      <c r="H142" s="893"/>
      <c r="I142" s="893"/>
      <c r="J142" s="893"/>
      <c r="K142" s="893"/>
      <c r="L142" s="894"/>
    </row>
    <row r="143" spans="1:12" ht="13.8" thickBot="1">
      <c r="A143" s="887"/>
      <c r="B143" s="888"/>
      <c r="C143" s="889"/>
      <c r="D143" s="895"/>
      <c r="E143" s="896"/>
      <c r="F143" s="896"/>
      <c r="G143" s="896"/>
      <c r="H143" s="896"/>
      <c r="I143" s="896"/>
      <c r="J143" s="896"/>
      <c r="K143" s="896"/>
      <c r="L143" s="897"/>
    </row>
    <row r="144" spans="1:12">
      <c r="A144" s="887"/>
      <c r="B144" s="888"/>
      <c r="C144" s="888"/>
      <c r="D144" s="892" t="s">
        <v>108</v>
      </c>
      <c r="E144" s="893"/>
      <c r="F144" s="893"/>
      <c r="G144" s="893"/>
      <c r="H144" s="893"/>
      <c r="I144" s="893"/>
      <c r="J144" s="893"/>
      <c r="K144" s="893"/>
      <c r="L144" s="894"/>
    </row>
    <row r="145" spans="1:12" ht="13.8" thickBot="1">
      <c r="A145" s="887"/>
      <c r="B145" s="888"/>
      <c r="C145" s="888"/>
      <c r="D145" s="895"/>
      <c r="E145" s="896"/>
      <c r="F145" s="896"/>
      <c r="G145" s="896"/>
      <c r="H145" s="896"/>
      <c r="I145" s="896"/>
      <c r="J145" s="896"/>
      <c r="K145" s="896"/>
      <c r="L145" s="897"/>
    </row>
    <row r="146" spans="1:12">
      <c r="A146" s="887"/>
      <c r="B146" s="888"/>
      <c r="C146" s="888"/>
      <c r="D146" s="892" t="s">
        <v>109</v>
      </c>
      <c r="E146" s="893"/>
      <c r="F146" s="893"/>
      <c r="G146" s="893"/>
      <c r="H146" s="893"/>
      <c r="I146" s="893"/>
      <c r="J146" s="893"/>
      <c r="K146" s="893"/>
      <c r="L146" s="894"/>
    </row>
    <row r="147" spans="1:12" ht="13.8" thickBot="1">
      <c r="A147" s="890"/>
      <c r="B147" s="891"/>
      <c r="C147" s="891"/>
      <c r="D147" s="895"/>
      <c r="E147" s="896"/>
      <c r="F147" s="896"/>
      <c r="G147" s="896"/>
      <c r="H147" s="896"/>
      <c r="I147" s="896"/>
      <c r="J147" s="896"/>
      <c r="K147" s="896"/>
      <c r="L147" s="897"/>
    </row>
    <row r="148" spans="1:12" ht="53.25" customHeight="1" thickBot="1">
      <c r="A148" s="898" t="s">
        <v>110</v>
      </c>
      <c r="B148" s="899"/>
      <c r="C148" s="900"/>
      <c r="D148" s="901" t="str">
        <f>+D113</f>
        <v>CONSTRUCCIÓN DE ANDENES PEATONALES EN CONCRETO ESTAMPADO EN EL CASCO URBANO DEL MUNICIPIO DE SABANALARGA, DEPARTAMENTO DE CASANARE</v>
      </c>
      <c r="E148" s="902"/>
      <c r="F148" s="902"/>
      <c r="G148" s="902"/>
      <c r="H148" s="902"/>
      <c r="I148" s="902"/>
      <c r="J148" s="902"/>
      <c r="K148" s="902"/>
      <c r="L148" s="903"/>
    </row>
    <row r="149" spans="1:12" ht="13.8" thickBot="1">
      <c r="A149" s="914" t="str">
        <f>+'PRESUPUESTO OFICIAL'!A33</f>
        <v>4. URBANISMO</v>
      </c>
      <c r="B149" s="915"/>
      <c r="C149" s="915"/>
      <c r="D149" s="915"/>
      <c r="E149" s="915"/>
      <c r="F149" s="915"/>
      <c r="G149" s="915"/>
      <c r="H149" s="915"/>
      <c r="I149" s="915"/>
      <c r="J149" s="915"/>
      <c r="K149" s="915"/>
      <c r="L149" s="916"/>
    </row>
    <row r="150" spans="1:12" ht="49.5" customHeight="1" thickBot="1">
      <c r="A150" s="16" t="s">
        <v>41</v>
      </c>
      <c r="B150" s="17">
        <f>+'PRESUPUESTO OFICIAL'!B34</f>
        <v>4.0999999999999996</v>
      </c>
      <c r="C150" s="917" t="s">
        <v>42</v>
      </c>
      <c r="D150" s="918"/>
      <c r="E150" s="919"/>
      <c r="F150" s="920" t="str">
        <f>+'PRESUPUESTO OFICIAL'!E34</f>
        <v>Piso en concreto estampado, endurecido con color,
desmoldante neutro y sellante dos capas, incluye
placa base en concreto 3000 psi e=0.10 m reforzada
con malla Q-7.</v>
      </c>
      <c r="G150" s="921"/>
      <c r="H150" s="922"/>
      <c r="I150" s="18" t="s">
        <v>111</v>
      </c>
      <c r="J150" s="47">
        <f>L167</f>
        <v>41</v>
      </c>
      <c r="K150" s="19" t="s">
        <v>43</v>
      </c>
      <c r="L150" s="46" t="str">
        <f>+'PRESUPUESTO OFICIAL'!F34</f>
        <v>M2</v>
      </c>
    </row>
    <row r="151" spans="1:12">
      <c r="A151" s="923" t="s">
        <v>112</v>
      </c>
      <c r="B151" s="924"/>
      <c r="C151" s="924"/>
      <c r="D151" s="924"/>
      <c r="E151" s="924"/>
      <c r="F151" s="20" t="s">
        <v>113</v>
      </c>
      <c r="G151" s="21" t="s">
        <v>114</v>
      </c>
      <c r="H151" s="21" t="s">
        <v>115</v>
      </c>
      <c r="I151" s="21" t="s">
        <v>116</v>
      </c>
      <c r="J151" s="21" t="s">
        <v>117</v>
      </c>
      <c r="K151" s="21" t="s">
        <v>12</v>
      </c>
      <c r="L151" s="22" t="s">
        <v>118</v>
      </c>
    </row>
    <row r="152" spans="1:12" ht="38.1" customHeight="1">
      <c r="A152" s="925"/>
      <c r="B152" s="926"/>
      <c r="C152" s="926"/>
      <c r="D152" s="926"/>
      <c r="E152" s="927"/>
      <c r="F152" s="48" t="s">
        <v>242</v>
      </c>
      <c r="G152" s="24"/>
      <c r="H152" s="24"/>
      <c r="I152" s="26"/>
      <c r="J152" s="26">
        <v>41</v>
      </c>
      <c r="K152" s="26"/>
      <c r="L152" s="27">
        <f>J152</f>
        <v>41</v>
      </c>
    </row>
    <row r="153" spans="1:12" ht="38.1" customHeight="1">
      <c r="A153" s="928"/>
      <c r="B153" s="929"/>
      <c r="C153" s="929"/>
      <c r="D153" s="929"/>
      <c r="E153" s="930"/>
      <c r="F153" s="48"/>
      <c r="G153" s="24"/>
      <c r="H153" s="24"/>
      <c r="I153" s="26"/>
      <c r="J153" s="26"/>
      <c r="K153" s="26"/>
      <c r="L153" s="27">
        <f t="shared" ref="L153:L166" si="4">J153</f>
        <v>0</v>
      </c>
    </row>
    <row r="154" spans="1:12" ht="38.1" customHeight="1">
      <c r="A154" s="928"/>
      <c r="B154" s="929"/>
      <c r="C154" s="929"/>
      <c r="D154" s="929"/>
      <c r="E154" s="930"/>
      <c r="F154" s="48"/>
      <c r="G154" s="24"/>
      <c r="H154" s="24"/>
      <c r="I154" s="26"/>
      <c r="J154" s="26"/>
      <c r="K154" s="26"/>
      <c r="L154" s="27">
        <f t="shared" si="4"/>
        <v>0</v>
      </c>
    </row>
    <row r="155" spans="1:12" ht="38.1" customHeight="1">
      <c r="A155" s="928"/>
      <c r="B155" s="929"/>
      <c r="C155" s="929"/>
      <c r="D155" s="929"/>
      <c r="E155" s="930"/>
      <c r="F155" s="48"/>
      <c r="G155" s="24"/>
      <c r="H155" s="24"/>
      <c r="I155" s="26"/>
      <c r="J155" s="26"/>
      <c r="K155" s="26"/>
      <c r="L155" s="27">
        <f t="shared" si="4"/>
        <v>0</v>
      </c>
    </row>
    <row r="156" spans="1:12" ht="38.1" customHeight="1">
      <c r="A156" s="928"/>
      <c r="B156" s="929"/>
      <c r="C156" s="929"/>
      <c r="D156" s="929"/>
      <c r="E156" s="930"/>
      <c r="F156" s="48"/>
      <c r="G156" s="24"/>
      <c r="H156" s="24"/>
      <c r="I156" s="26"/>
      <c r="J156" s="26"/>
      <c r="K156" s="26"/>
      <c r="L156" s="27">
        <f t="shared" si="4"/>
        <v>0</v>
      </c>
    </row>
    <row r="157" spans="1:12" ht="38.1" customHeight="1">
      <c r="A157" s="928"/>
      <c r="B157" s="929"/>
      <c r="C157" s="929"/>
      <c r="D157" s="929"/>
      <c r="E157" s="930"/>
      <c r="F157" s="49"/>
      <c r="G157" s="24"/>
      <c r="H157" s="24"/>
      <c r="I157" s="26"/>
      <c r="J157" s="52"/>
      <c r="K157" s="26"/>
      <c r="L157" s="27">
        <f t="shared" si="4"/>
        <v>0</v>
      </c>
    </row>
    <row r="158" spans="1:12" ht="38.1" customHeight="1">
      <c r="A158" s="928"/>
      <c r="B158" s="929"/>
      <c r="C158" s="929"/>
      <c r="D158" s="929"/>
      <c r="E158" s="930"/>
      <c r="F158" s="48"/>
      <c r="G158" s="25"/>
      <c r="H158" s="25"/>
      <c r="I158" s="26"/>
      <c r="J158" s="52"/>
      <c r="K158" s="23"/>
      <c r="L158" s="27">
        <f t="shared" si="4"/>
        <v>0</v>
      </c>
    </row>
    <row r="159" spans="1:12" ht="38.1" customHeight="1">
      <c r="A159" s="928"/>
      <c r="B159" s="929"/>
      <c r="C159" s="929"/>
      <c r="D159" s="929"/>
      <c r="E159" s="930"/>
      <c r="F159" s="50"/>
      <c r="G159" s="25"/>
      <c r="H159" s="25"/>
      <c r="I159" s="26"/>
      <c r="J159" s="52"/>
      <c r="K159" s="23"/>
      <c r="L159" s="27">
        <f t="shared" si="4"/>
        <v>0</v>
      </c>
    </row>
    <row r="160" spans="1:12" ht="38.1" customHeight="1">
      <c r="A160" s="928"/>
      <c r="B160" s="929"/>
      <c r="C160" s="929"/>
      <c r="D160" s="929"/>
      <c r="E160" s="930"/>
      <c r="F160" s="50"/>
      <c r="G160" s="25"/>
      <c r="H160" s="25"/>
      <c r="I160" s="26"/>
      <c r="J160" s="52"/>
      <c r="K160" s="23"/>
      <c r="L160" s="27">
        <f t="shared" si="4"/>
        <v>0</v>
      </c>
    </row>
    <row r="161" spans="1:12" ht="38.1" customHeight="1">
      <c r="A161" s="928"/>
      <c r="B161" s="929"/>
      <c r="C161" s="929"/>
      <c r="D161" s="929"/>
      <c r="E161" s="930"/>
      <c r="F161" s="50"/>
      <c r="G161" s="25"/>
      <c r="H161" s="25"/>
      <c r="I161" s="26"/>
      <c r="J161" s="52"/>
      <c r="K161" s="23"/>
      <c r="L161" s="27">
        <f t="shared" si="4"/>
        <v>0</v>
      </c>
    </row>
    <row r="162" spans="1:12" ht="38.1" customHeight="1">
      <c r="A162" s="928"/>
      <c r="B162" s="929"/>
      <c r="C162" s="929"/>
      <c r="D162" s="929"/>
      <c r="E162" s="930"/>
      <c r="F162" s="48"/>
      <c r="G162" s="25"/>
      <c r="H162" s="25"/>
      <c r="I162" s="26"/>
      <c r="J162" s="52"/>
      <c r="K162" s="23"/>
      <c r="L162" s="27">
        <f t="shared" si="4"/>
        <v>0</v>
      </c>
    </row>
    <row r="163" spans="1:12" ht="38.1" customHeight="1">
      <c r="A163" s="928"/>
      <c r="B163" s="929"/>
      <c r="C163" s="929"/>
      <c r="D163" s="929"/>
      <c r="E163" s="930"/>
      <c r="F163" s="51"/>
      <c r="G163" s="25"/>
      <c r="H163" s="25"/>
      <c r="I163" s="26"/>
      <c r="J163" s="52"/>
      <c r="K163" s="23"/>
      <c r="L163" s="27">
        <f t="shared" si="4"/>
        <v>0</v>
      </c>
    </row>
    <row r="164" spans="1:12" ht="38.1" customHeight="1">
      <c r="A164" s="928"/>
      <c r="B164" s="929"/>
      <c r="C164" s="929"/>
      <c r="D164" s="929"/>
      <c r="E164" s="930"/>
      <c r="F164" s="28"/>
      <c r="G164" s="25"/>
      <c r="H164" s="25"/>
      <c r="I164" s="26"/>
      <c r="J164" s="52"/>
      <c r="K164" s="23"/>
      <c r="L164" s="27">
        <f t="shared" si="4"/>
        <v>0</v>
      </c>
    </row>
    <row r="165" spans="1:12" ht="38.1" customHeight="1">
      <c r="A165" s="928"/>
      <c r="B165" s="929"/>
      <c r="C165" s="929"/>
      <c r="D165" s="929"/>
      <c r="E165" s="930"/>
      <c r="F165" s="23"/>
      <c r="G165" s="23"/>
      <c r="H165" s="23"/>
      <c r="I165" s="29"/>
      <c r="J165" s="53"/>
      <c r="K165" s="25"/>
      <c r="L165" s="27">
        <f t="shared" si="4"/>
        <v>0</v>
      </c>
    </row>
    <row r="166" spans="1:12" ht="38.1" customHeight="1" thickBot="1">
      <c r="A166" s="928"/>
      <c r="B166" s="929"/>
      <c r="C166" s="929"/>
      <c r="D166" s="929"/>
      <c r="E166" s="930"/>
      <c r="F166" s="23"/>
      <c r="G166" s="30"/>
      <c r="H166" s="30"/>
      <c r="I166" s="31"/>
      <c r="J166" s="53"/>
      <c r="K166" s="32"/>
      <c r="L166" s="27">
        <f t="shared" si="4"/>
        <v>0</v>
      </c>
    </row>
    <row r="167" spans="1:12" ht="13.8" thickBot="1">
      <c r="A167" s="931"/>
      <c r="B167" s="932"/>
      <c r="C167" s="932"/>
      <c r="D167" s="932"/>
      <c r="E167" s="932"/>
      <c r="F167" s="933" t="s">
        <v>118</v>
      </c>
      <c r="G167" s="934"/>
      <c r="H167" s="934"/>
      <c r="I167" s="934"/>
      <c r="J167" s="934"/>
      <c r="K167" s="935"/>
      <c r="L167" s="33">
        <f>+ROUND(SUM(L152:L166),2)</f>
        <v>41</v>
      </c>
    </row>
    <row r="168" spans="1:12" ht="15.6">
      <c r="A168" s="34"/>
      <c r="B168" s="35"/>
      <c r="C168" s="35"/>
      <c r="D168" s="35"/>
      <c r="E168" s="35"/>
      <c r="F168" s="35"/>
      <c r="G168" s="35"/>
      <c r="H168" s="35"/>
      <c r="I168" s="35"/>
      <c r="J168" s="35"/>
      <c r="K168" s="35"/>
      <c r="L168" s="36"/>
    </row>
    <row r="169" spans="1:12" ht="13.8">
      <c r="A169" s="904" t="s">
        <v>119</v>
      </c>
      <c r="B169" s="905"/>
      <c r="C169" s="906" t="s">
        <v>241</v>
      </c>
      <c r="D169" s="907"/>
      <c r="E169" s="907"/>
      <c r="F169" s="907"/>
      <c r="G169" s="907"/>
      <c r="H169" s="907"/>
      <c r="I169" s="907"/>
      <c r="J169" s="907"/>
      <c r="K169" s="908"/>
      <c r="L169" s="37"/>
    </row>
    <row r="170" spans="1:12" ht="13.8">
      <c r="A170" s="904"/>
      <c r="B170" s="905"/>
      <c r="C170" s="909"/>
      <c r="D170" s="910"/>
      <c r="E170" s="910"/>
      <c r="F170" s="910"/>
      <c r="G170" s="910"/>
      <c r="H170" s="910"/>
      <c r="I170" s="910"/>
      <c r="J170" s="910"/>
      <c r="K170" s="911"/>
      <c r="L170" s="37"/>
    </row>
    <row r="171" spans="1:12" ht="15.6">
      <c r="A171" s="38"/>
      <c r="B171" s="912"/>
      <c r="C171" s="912"/>
      <c r="D171" s="912"/>
      <c r="E171" s="912"/>
      <c r="F171" s="54"/>
      <c r="G171" s="54"/>
      <c r="H171" s="912"/>
      <c r="I171" s="912"/>
      <c r="J171" s="912"/>
      <c r="K171" s="912"/>
      <c r="L171" s="37"/>
    </row>
    <row r="172" spans="1:12" ht="15.6">
      <c r="A172" s="39" t="s">
        <v>120</v>
      </c>
      <c r="B172" s="913"/>
      <c r="C172" s="913"/>
      <c r="D172" s="913"/>
      <c r="E172" s="913"/>
      <c r="F172" s="54"/>
      <c r="G172" s="55"/>
      <c r="H172" s="913"/>
      <c r="I172" s="913"/>
      <c r="J172" s="913"/>
      <c r="K172" s="913"/>
      <c r="L172" s="37"/>
    </row>
    <row r="173" spans="1:12">
      <c r="A173" s="40"/>
      <c r="B173" s="879" t="s">
        <v>102</v>
      </c>
      <c r="C173" s="879"/>
      <c r="D173" s="879"/>
      <c r="E173" s="879"/>
      <c r="F173" s="56"/>
      <c r="G173" s="56"/>
      <c r="H173" s="880" t="s">
        <v>100</v>
      </c>
      <c r="I173" s="880"/>
      <c r="J173" s="880"/>
      <c r="K173" s="880"/>
      <c r="L173" s="41"/>
    </row>
    <row r="174" spans="1:12">
      <c r="A174" s="40"/>
      <c r="B174" s="881" t="s">
        <v>121</v>
      </c>
      <c r="C174" s="881"/>
      <c r="D174" s="881"/>
      <c r="E174" s="881"/>
      <c r="F174" s="57"/>
      <c r="G174" s="57"/>
      <c r="H174" s="882" t="s">
        <v>122</v>
      </c>
      <c r="I174" s="882"/>
      <c r="J174" s="882"/>
      <c r="K174" s="882"/>
      <c r="L174" s="41"/>
    </row>
    <row r="175" spans="1:12">
      <c r="A175" s="40"/>
      <c r="B175" s="881" t="s">
        <v>123</v>
      </c>
      <c r="C175" s="881"/>
      <c r="D175" s="881"/>
      <c r="E175" s="881"/>
      <c r="F175" s="57"/>
      <c r="G175" s="57"/>
      <c r="H175" s="881" t="s">
        <v>124</v>
      </c>
      <c r="I175" s="881"/>
      <c r="J175" s="881"/>
      <c r="K175" s="881"/>
      <c r="L175" s="41"/>
    </row>
    <row r="176" spans="1:12" ht="14.4" thickBot="1">
      <c r="A176" s="42"/>
      <c r="B176" s="883"/>
      <c r="C176" s="883"/>
      <c r="D176" s="883"/>
      <c r="E176" s="883"/>
      <c r="F176" s="43"/>
      <c r="G176" s="43"/>
      <c r="H176" s="44"/>
      <c r="I176" s="43"/>
      <c r="J176" s="43"/>
      <c r="K176" s="43"/>
      <c r="L176" s="45"/>
    </row>
    <row r="177" spans="1:12">
      <c r="A177" s="884"/>
      <c r="B177" s="885"/>
      <c r="C177" s="886"/>
      <c r="D177" s="892" t="s">
        <v>107</v>
      </c>
      <c r="E177" s="893"/>
      <c r="F177" s="893"/>
      <c r="G177" s="893"/>
      <c r="H177" s="893"/>
      <c r="I177" s="893"/>
      <c r="J177" s="893"/>
      <c r="K177" s="893"/>
      <c r="L177" s="894"/>
    </row>
    <row r="178" spans="1:12" ht="13.8" thickBot="1">
      <c r="A178" s="887"/>
      <c r="B178" s="888"/>
      <c r="C178" s="889"/>
      <c r="D178" s="895"/>
      <c r="E178" s="896"/>
      <c r="F178" s="896"/>
      <c r="G178" s="896"/>
      <c r="H178" s="896"/>
      <c r="I178" s="896"/>
      <c r="J178" s="896"/>
      <c r="K178" s="896"/>
      <c r="L178" s="897"/>
    </row>
    <row r="179" spans="1:12">
      <c r="A179" s="887"/>
      <c r="B179" s="888"/>
      <c r="C179" s="888"/>
      <c r="D179" s="892" t="s">
        <v>108</v>
      </c>
      <c r="E179" s="893"/>
      <c r="F179" s="893"/>
      <c r="G179" s="893"/>
      <c r="H179" s="893"/>
      <c r="I179" s="893"/>
      <c r="J179" s="893"/>
      <c r="K179" s="893"/>
      <c r="L179" s="894"/>
    </row>
    <row r="180" spans="1:12" ht="13.8" thickBot="1">
      <c r="A180" s="887"/>
      <c r="B180" s="888"/>
      <c r="C180" s="888"/>
      <c r="D180" s="895"/>
      <c r="E180" s="896"/>
      <c r="F180" s="896"/>
      <c r="G180" s="896"/>
      <c r="H180" s="896"/>
      <c r="I180" s="896"/>
      <c r="J180" s="896"/>
      <c r="K180" s="896"/>
      <c r="L180" s="897"/>
    </row>
    <row r="181" spans="1:12">
      <c r="A181" s="887"/>
      <c r="B181" s="888"/>
      <c r="C181" s="888"/>
      <c r="D181" s="892" t="s">
        <v>109</v>
      </c>
      <c r="E181" s="893"/>
      <c r="F181" s="893"/>
      <c r="G181" s="893"/>
      <c r="H181" s="893"/>
      <c r="I181" s="893"/>
      <c r="J181" s="893"/>
      <c r="K181" s="893"/>
      <c r="L181" s="894"/>
    </row>
    <row r="182" spans="1:12" ht="13.8" thickBot="1">
      <c r="A182" s="890"/>
      <c r="B182" s="891"/>
      <c r="C182" s="891"/>
      <c r="D182" s="895"/>
      <c r="E182" s="896"/>
      <c r="F182" s="896"/>
      <c r="G182" s="896"/>
      <c r="H182" s="896"/>
      <c r="I182" s="896"/>
      <c r="J182" s="896"/>
      <c r="K182" s="896"/>
      <c r="L182" s="897"/>
    </row>
    <row r="183" spans="1:12" ht="50.1" customHeight="1" thickBot="1">
      <c r="A183" s="898" t="s">
        <v>110</v>
      </c>
      <c r="B183" s="899"/>
      <c r="C183" s="900"/>
      <c r="D183" s="901" t="str">
        <f>+D148</f>
        <v>CONSTRUCCIÓN DE ANDENES PEATONALES EN CONCRETO ESTAMPADO EN EL CASCO URBANO DEL MUNICIPIO DE SABANALARGA, DEPARTAMENTO DE CASANARE</v>
      </c>
      <c r="E183" s="902"/>
      <c r="F183" s="902"/>
      <c r="G183" s="902"/>
      <c r="H183" s="902"/>
      <c r="I183" s="902"/>
      <c r="J183" s="902"/>
      <c r="K183" s="902"/>
      <c r="L183" s="903"/>
    </row>
    <row r="184" spans="1:12" ht="13.8" thickBot="1">
      <c r="A184" s="914" t="str">
        <f>+'PRESUPUESTO OFICIAL'!A33</f>
        <v>4. URBANISMO</v>
      </c>
      <c r="B184" s="915"/>
      <c r="C184" s="915"/>
      <c r="D184" s="915"/>
      <c r="E184" s="915"/>
      <c r="F184" s="915"/>
      <c r="G184" s="915"/>
      <c r="H184" s="915"/>
      <c r="I184" s="915"/>
      <c r="J184" s="915"/>
      <c r="K184" s="915"/>
      <c r="L184" s="916"/>
    </row>
    <row r="185" spans="1:12" ht="66" customHeight="1" thickBot="1">
      <c r="A185" s="16" t="s">
        <v>41</v>
      </c>
      <c r="B185" s="17">
        <f>+'PRESUPUESTO OFICIAL'!B35</f>
        <v>4.2</v>
      </c>
      <c r="C185" s="917" t="s">
        <v>42</v>
      </c>
      <c r="D185" s="918"/>
      <c r="E185" s="919"/>
      <c r="F185" s="920" t="str">
        <f>+'PRESUPUESTO OFICIAL'!E35</f>
        <v>Loseta tactil alerta discapacitados para piso en
loseta prefabricada color A-55 (40x40x6), incluye
base 4 cm arena nivelacion y sello de arena</v>
      </c>
      <c r="G185" s="921"/>
      <c r="H185" s="922"/>
      <c r="I185" s="18" t="s">
        <v>111</v>
      </c>
      <c r="J185" s="47">
        <f>L202</f>
        <v>1.2</v>
      </c>
      <c r="K185" s="19" t="s">
        <v>43</v>
      </c>
      <c r="L185" s="46" t="str">
        <f>+'PRESUPUESTO OFICIAL'!F35</f>
        <v>ML</v>
      </c>
    </row>
    <row r="186" spans="1:12">
      <c r="A186" s="923" t="s">
        <v>112</v>
      </c>
      <c r="B186" s="924"/>
      <c r="C186" s="924"/>
      <c r="D186" s="924"/>
      <c r="E186" s="924"/>
      <c r="F186" s="20" t="s">
        <v>113</v>
      </c>
      <c r="G186" s="21" t="s">
        <v>114</v>
      </c>
      <c r="H186" s="21" t="s">
        <v>115</v>
      </c>
      <c r="I186" s="21" t="s">
        <v>116</v>
      </c>
      <c r="J186" s="21" t="s">
        <v>117</v>
      </c>
      <c r="K186" s="21" t="s">
        <v>12</v>
      </c>
      <c r="L186" s="22" t="s">
        <v>118</v>
      </c>
    </row>
    <row r="187" spans="1:12" ht="38.1" customHeight="1">
      <c r="A187" s="925"/>
      <c r="B187" s="926"/>
      <c r="C187" s="926"/>
      <c r="D187" s="926"/>
      <c r="E187" s="927"/>
      <c r="F187" s="48" t="s">
        <v>219</v>
      </c>
      <c r="G187" s="24"/>
      <c r="H187" s="52">
        <v>1.2</v>
      </c>
      <c r="I187" s="26"/>
      <c r="J187" s="26"/>
      <c r="K187" s="24"/>
      <c r="L187" s="27">
        <f>H187</f>
        <v>1.2</v>
      </c>
    </row>
    <row r="188" spans="1:12" ht="38.1" customHeight="1">
      <c r="A188" s="928"/>
      <c r="B188" s="929"/>
      <c r="C188" s="929"/>
      <c r="D188" s="929"/>
      <c r="E188" s="930"/>
      <c r="F188" s="48"/>
      <c r="G188" s="24"/>
      <c r="H188" s="24"/>
      <c r="I188" s="26"/>
      <c r="J188" s="26"/>
      <c r="K188" s="24"/>
      <c r="L188" s="27">
        <f t="shared" ref="L188:L201" si="5">H188</f>
        <v>0</v>
      </c>
    </row>
    <row r="189" spans="1:12" ht="38.1" customHeight="1">
      <c r="A189" s="928"/>
      <c r="B189" s="929"/>
      <c r="C189" s="929"/>
      <c r="D189" s="929"/>
      <c r="E189" s="930"/>
      <c r="F189" s="48"/>
      <c r="G189" s="24"/>
      <c r="H189" s="24"/>
      <c r="I189" s="26"/>
      <c r="J189" s="52"/>
      <c r="K189" s="26"/>
      <c r="L189" s="27">
        <f t="shared" si="5"/>
        <v>0</v>
      </c>
    </row>
    <row r="190" spans="1:12" ht="38.1" customHeight="1">
      <c r="A190" s="928"/>
      <c r="B190" s="929"/>
      <c r="C190" s="929"/>
      <c r="D190" s="929"/>
      <c r="E190" s="930"/>
      <c r="F190" s="48"/>
      <c r="G190" s="24"/>
      <c r="H190" s="24"/>
      <c r="I190" s="26"/>
      <c r="J190" s="52"/>
      <c r="K190" s="26"/>
      <c r="L190" s="27">
        <f t="shared" si="5"/>
        <v>0</v>
      </c>
    </row>
    <row r="191" spans="1:12" ht="38.1" customHeight="1">
      <c r="A191" s="928"/>
      <c r="B191" s="929"/>
      <c r="C191" s="929"/>
      <c r="D191" s="929"/>
      <c r="E191" s="930"/>
      <c r="F191" s="48"/>
      <c r="G191" s="24"/>
      <c r="H191" s="24"/>
      <c r="I191" s="26"/>
      <c r="J191" s="52"/>
      <c r="K191" s="26"/>
      <c r="L191" s="27">
        <f t="shared" si="5"/>
        <v>0</v>
      </c>
    </row>
    <row r="192" spans="1:12" ht="38.1" customHeight="1">
      <c r="A192" s="928"/>
      <c r="B192" s="929"/>
      <c r="C192" s="929"/>
      <c r="D192" s="929"/>
      <c r="E192" s="930"/>
      <c r="F192" s="49"/>
      <c r="G192" s="24"/>
      <c r="H192" s="24"/>
      <c r="I192" s="26"/>
      <c r="J192" s="52"/>
      <c r="K192" s="26"/>
      <c r="L192" s="27">
        <f t="shared" si="5"/>
        <v>0</v>
      </c>
    </row>
    <row r="193" spans="1:12" ht="38.1" customHeight="1">
      <c r="A193" s="928"/>
      <c r="B193" s="929"/>
      <c r="C193" s="929"/>
      <c r="D193" s="929"/>
      <c r="E193" s="930"/>
      <c r="F193" s="48"/>
      <c r="G193" s="25"/>
      <c r="H193" s="25"/>
      <c r="I193" s="26"/>
      <c r="J193" s="52"/>
      <c r="K193" s="23"/>
      <c r="L193" s="27">
        <f t="shared" si="5"/>
        <v>0</v>
      </c>
    </row>
    <row r="194" spans="1:12" ht="30" customHeight="1">
      <c r="A194" s="928"/>
      <c r="B194" s="929"/>
      <c r="C194" s="929"/>
      <c r="D194" s="929"/>
      <c r="E194" s="930"/>
      <c r="F194" s="50"/>
      <c r="G194" s="25"/>
      <c r="H194" s="25"/>
      <c r="I194" s="26"/>
      <c r="J194" s="52"/>
      <c r="K194" s="23"/>
      <c r="L194" s="27">
        <f t="shared" si="5"/>
        <v>0</v>
      </c>
    </row>
    <row r="195" spans="1:12" ht="30" customHeight="1">
      <c r="A195" s="928"/>
      <c r="B195" s="929"/>
      <c r="C195" s="929"/>
      <c r="D195" s="929"/>
      <c r="E195" s="930"/>
      <c r="F195" s="50"/>
      <c r="G195" s="25"/>
      <c r="H195" s="25"/>
      <c r="I195" s="26"/>
      <c r="J195" s="52"/>
      <c r="K195" s="23"/>
      <c r="L195" s="27">
        <f t="shared" si="5"/>
        <v>0</v>
      </c>
    </row>
    <row r="196" spans="1:12" ht="30" customHeight="1">
      <c r="A196" s="928"/>
      <c r="B196" s="929"/>
      <c r="C196" s="929"/>
      <c r="D196" s="929"/>
      <c r="E196" s="930"/>
      <c r="F196" s="50"/>
      <c r="G196" s="25"/>
      <c r="H196" s="25"/>
      <c r="I196" s="26"/>
      <c r="J196" s="52"/>
      <c r="K196" s="23"/>
      <c r="L196" s="27">
        <f t="shared" si="5"/>
        <v>0</v>
      </c>
    </row>
    <row r="197" spans="1:12" ht="30" customHeight="1">
      <c r="A197" s="928"/>
      <c r="B197" s="929"/>
      <c r="C197" s="929"/>
      <c r="D197" s="929"/>
      <c r="E197" s="930"/>
      <c r="F197" s="48"/>
      <c r="G197" s="25"/>
      <c r="H197" s="25"/>
      <c r="I197" s="26"/>
      <c r="J197" s="52"/>
      <c r="K197" s="23"/>
      <c r="L197" s="27">
        <f t="shared" si="5"/>
        <v>0</v>
      </c>
    </row>
    <row r="198" spans="1:12" ht="30" customHeight="1">
      <c r="A198" s="928"/>
      <c r="B198" s="929"/>
      <c r="C198" s="929"/>
      <c r="D198" s="929"/>
      <c r="E198" s="930"/>
      <c r="F198" s="51"/>
      <c r="G198" s="25"/>
      <c r="H198" s="25"/>
      <c r="I198" s="26"/>
      <c r="J198" s="52"/>
      <c r="K198" s="23"/>
      <c r="L198" s="27">
        <f t="shared" si="5"/>
        <v>0</v>
      </c>
    </row>
    <row r="199" spans="1:12" ht="30" customHeight="1">
      <c r="A199" s="928"/>
      <c r="B199" s="929"/>
      <c r="C199" s="929"/>
      <c r="D199" s="929"/>
      <c r="E199" s="930"/>
      <c r="F199" s="28"/>
      <c r="G199" s="25"/>
      <c r="H199" s="25"/>
      <c r="I199" s="26"/>
      <c r="J199" s="52"/>
      <c r="K199" s="23"/>
      <c r="L199" s="27">
        <f t="shared" si="5"/>
        <v>0</v>
      </c>
    </row>
    <row r="200" spans="1:12" ht="30" customHeight="1">
      <c r="A200" s="928"/>
      <c r="B200" s="929"/>
      <c r="C200" s="929"/>
      <c r="D200" s="929"/>
      <c r="E200" s="930"/>
      <c r="F200" s="23"/>
      <c r="G200" s="23"/>
      <c r="H200" s="23"/>
      <c r="I200" s="29"/>
      <c r="J200" s="53"/>
      <c r="K200" s="25"/>
      <c r="L200" s="27">
        <f t="shared" si="5"/>
        <v>0</v>
      </c>
    </row>
    <row r="201" spans="1:12" ht="30" customHeight="1" thickBot="1">
      <c r="A201" s="928"/>
      <c r="B201" s="929"/>
      <c r="C201" s="929"/>
      <c r="D201" s="929"/>
      <c r="E201" s="930"/>
      <c r="F201" s="23"/>
      <c r="G201" s="30"/>
      <c r="H201" s="30"/>
      <c r="I201" s="31"/>
      <c r="J201" s="53"/>
      <c r="K201" s="32"/>
      <c r="L201" s="27">
        <f t="shared" si="5"/>
        <v>0</v>
      </c>
    </row>
    <row r="202" spans="1:12" ht="13.8" thickBot="1">
      <c r="A202" s="931"/>
      <c r="B202" s="932"/>
      <c r="C202" s="932"/>
      <c r="D202" s="932"/>
      <c r="E202" s="932"/>
      <c r="F202" s="933" t="s">
        <v>118</v>
      </c>
      <c r="G202" s="934"/>
      <c r="H202" s="934"/>
      <c r="I202" s="934"/>
      <c r="J202" s="934"/>
      <c r="K202" s="935"/>
      <c r="L202" s="33">
        <f>+ROUND(SUM(L187:L201),2)</f>
        <v>1.2</v>
      </c>
    </row>
    <row r="203" spans="1:12" ht="15.6">
      <c r="A203" s="34"/>
      <c r="B203" s="35"/>
      <c r="C203" s="35"/>
      <c r="D203" s="35"/>
      <c r="E203" s="35"/>
      <c r="F203" s="35"/>
      <c r="G203" s="35"/>
      <c r="H203" s="35"/>
      <c r="I203" s="35"/>
      <c r="J203" s="35"/>
      <c r="K203" s="35"/>
      <c r="L203" s="36"/>
    </row>
    <row r="204" spans="1:12" ht="13.8">
      <c r="A204" s="904" t="s">
        <v>119</v>
      </c>
      <c r="B204" s="905"/>
      <c r="C204" s="906"/>
      <c r="D204" s="907"/>
      <c r="E204" s="907"/>
      <c r="F204" s="907"/>
      <c r="G204" s="907"/>
      <c r="H204" s="907"/>
      <c r="I204" s="907"/>
      <c r="J204" s="907"/>
      <c r="K204" s="908"/>
      <c r="L204" s="37"/>
    </row>
    <row r="205" spans="1:12" ht="13.8">
      <c r="A205" s="904"/>
      <c r="B205" s="905"/>
      <c r="C205" s="909"/>
      <c r="D205" s="910"/>
      <c r="E205" s="910"/>
      <c r="F205" s="910"/>
      <c r="G205" s="910"/>
      <c r="H205" s="910"/>
      <c r="I205" s="910"/>
      <c r="J205" s="910"/>
      <c r="K205" s="911"/>
      <c r="L205" s="37"/>
    </row>
    <row r="206" spans="1:12" ht="15.6">
      <c r="A206" s="38"/>
      <c r="B206" s="912"/>
      <c r="C206" s="912"/>
      <c r="D206" s="912"/>
      <c r="E206" s="912"/>
      <c r="F206" s="54"/>
      <c r="G206" s="54"/>
      <c r="H206" s="912"/>
      <c r="I206" s="912"/>
      <c r="J206" s="912"/>
      <c r="K206" s="912"/>
      <c r="L206" s="37"/>
    </row>
    <row r="207" spans="1:12" ht="15.6">
      <c r="A207" s="39" t="s">
        <v>120</v>
      </c>
      <c r="B207" s="913"/>
      <c r="C207" s="913"/>
      <c r="D207" s="913"/>
      <c r="E207" s="913"/>
      <c r="F207" s="54"/>
      <c r="G207" s="55"/>
      <c r="H207" s="913"/>
      <c r="I207" s="913"/>
      <c r="J207" s="913"/>
      <c r="K207" s="913"/>
      <c r="L207" s="37"/>
    </row>
    <row r="208" spans="1:12">
      <c r="A208" s="40"/>
      <c r="B208" s="879" t="s">
        <v>102</v>
      </c>
      <c r="C208" s="879"/>
      <c r="D208" s="879"/>
      <c r="E208" s="879"/>
      <c r="F208" s="56"/>
      <c r="G208" s="56"/>
      <c r="H208" s="880" t="s">
        <v>100</v>
      </c>
      <c r="I208" s="880"/>
      <c r="J208" s="880"/>
      <c r="K208" s="880"/>
      <c r="L208" s="41"/>
    </row>
    <row r="209" spans="1:12">
      <c r="A209" s="40"/>
      <c r="B209" s="881" t="s">
        <v>121</v>
      </c>
      <c r="C209" s="881"/>
      <c r="D209" s="881"/>
      <c r="E209" s="881"/>
      <c r="F209" s="57"/>
      <c r="G209" s="57"/>
      <c r="H209" s="882" t="s">
        <v>122</v>
      </c>
      <c r="I209" s="882"/>
      <c r="J209" s="882"/>
      <c r="K209" s="882"/>
      <c r="L209" s="41"/>
    </row>
    <row r="210" spans="1:12">
      <c r="A210" s="40"/>
      <c r="B210" s="881" t="s">
        <v>123</v>
      </c>
      <c r="C210" s="881"/>
      <c r="D210" s="881"/>
      <c r="E210" s="881"/>
      <c r="F210" s="57"/>
      <c r="G210" s="57"/>
      <c r="H210" s="881" t="s">
        <v>124</v>
      </c>
      <c r="I210" s="881"/>
      <c r="J210" s="881"/>
      <c r="K210" s="881"/>
      <c r="L210" s="41"/>
    </row>
    <row r="211" spans="1:12" ht="14.4" thickBot="1">
      <c r="A211" s="42"/>
      <c r="B211" s="883"/>
      <c r="C211" s="883"/>
      <c r="D211" s="883"/>
      <c r="E211" s="883"/>
      <c r="F211" s="43"/>
      <c r="G211" s="43"/>
      <c r="H211" s="44"/>
      <c r="I211" s="43"/>
      <c r="J211" s="43"/>
      <c r="K211" s="43"/>
      <c r="L211" s="45"/>
    </row>
    <row r="212" spans="1:12">
      <c r="A212" s="884"/>
      <c r="B212" s="885"/>
      <c r="C212" s="886"/>
      <c r="D212" s="892" t="s">
        <v>107</v>
      </c>
      <c r="E212" s="893"/>
      <c r="F212" s="893"/>
      <c r="G212" s="893"/>
      <c r="H212" s="893"/>
      <c r="I212" s="893"/>
      <c r="J212" s="893"/>
      <c r="K212" s="893"/>
      <c r="L212" s="894"/>
    </row>
    <row r="213" spans="1:12" ht="13.8" thickBot="1">
      <c r="A213" s="887"/>
      <c r="B213" s="888"/>
      <c r="C213" s="889"/>
      <c r="D213" s="895"/>
      <c r="E213" s="896"/>
      <c r="F213" s="896"/>
      <c r="G213" s="896"/>
      <c r="H213" s="896"/>
      <c r="I213" s="896"/>
      <c r="J213" s="896"/>
      <c r="K213" s="896"/>
      <c r="L213" s="897"/>
    </row>
    <row r="214" spans="1:12">
      <c r="A214" s="887"/>
      <c r="B214" s="888"/>
      <c r="C214" s="888"/>
      <c r="D214" s="892" t="s">
        <v>108</v>
      </c>
      <c r="E214" s="893"/>
      <c r="F214" s="893"/>
      <c r="G214" s="893"/>
      <c r="H214" s="893"/>
      <c r="I214" s="893"/>
      <c r="J214" s="893"/>
      <c r="K214" s="893"/>
      <c r="L214" s="894"/>
    </row>
    <row r="215" spans="1:12" ht="13.8" thickBot="1">
      <c r="A215" s="887"/>
      <c r="B215" s="888"/>
      <c r="C215" s="888"/>
      <c r="D215" s="895"/>
      <c r="E215" s="896"/>
      <c r="F215" s="896"/>
      <c r="G215" s="896"/>
      <c r="H215" s="896"/>
      <c r="I215" s="896"/>
      <c r="J215" s="896"/>
      <c r="K215" s="896"/>
      <c r="L215" s="897"/>
    </row>
    <row r="216" spans="1:12">
      <c r="A216" s="887"/>
      <c r="B216" s="888"/>
      <c r="C216" s="888"/>
      <c r="D216" s="892" t="s">
        <v>109</v>
      </c>
      <c r="E216" s="893"/>
      <c r="F216" s="893"/>
      <c r="G216" s="893"/>
      <c r="H216" s="893"/>
      <c r="I216" s="893"/>
      <c r="J216" s="893"/>
      <c r="K216" s="893"/>
      <c r="L216" s="894"/>
    </row>
    <row r="217" spans="1:12" ht="13.8" thickBot="1">
      <c r="A217" s="890"/>
      <c r="B217" s="891"/>
      <c r="C217" s="891"/>
      <c r="D217" s="895"/>
      <c r="E217" s="896"/>
      <c r="F217" s="896"/>
      <c r="G217" s="896"/>
      <c r="H217" s="896"/>
      <c r="I217" s="896"/>
      <c r="J217" s="896"/>
      <c r="K217" s="896"/>
      <c r="L217" s="897"/>
    </row>
    <row r="218" spans="1:12" ht="50.1" customHeight="1" thickBot="1">
      <c r="A218" s="898" t="s">
        <v>110</v>
      </c>
      <c r="B218" s="899"/>
      <c r="C218" s="900"/>
      <c r="D218" s="901" t="str">
        <f>+D183</f>
        <v>CONSTRUCCIÓN DE ANDENES PEATONALES EN CONCRETO ESTAMPADO EN EL CASCO URBANO DEL MUNICIPIO DE SABANALARGA, DEPARTAMENTO DE CASANARE</v>
      </c>
      <c r="E218" s="902"/>
      <c r="F218" s="902"/>
      <c r="G218" s="902"/>
      <c r="H218" s="902"/>
      <c r="I218" s="902"/>
      <c r="J218" s="902"/>
      <c r="K218" s="902"/>
      <c r="L218" s="903"/>
    </row>
    <row r="219" spans="1:12" ht="13.8" thickBot="1">
      <c r="A219" s="914" t="str">
        <f>+'PRESUPUESTO OFICIAL'!A33</f>
        <v>4. URBANISMO</v>
      </c>
      <c r="B219" s="915"/>
      <c r="C219" s="915"/>
      <c r="D219" s="915"/>
      <c r="E219" s="915"/>
      <c r="F219" s="915"/>
      <c r="G219" s="915"/>
      <c r="H219" s="915"/>
      <c r="I219" s="915"/>
      <c r="J219" s="915"/>
      <c r="K219" s="915"/>
      <c r="L219" s="916"/>
    </row>
    <row r="220" spans="1:12" ht="55.5" customHeight="1" thickBot="1">
      <c r="A220" s="16" t="s">
        <v>41</v>
      </c>
      <c r="B220" s="17">
        <f>+'PRESUPUESTO OFICIAL'!B36</f>
        <v>4.3</v>
      </c>
      <c r="C220" s="917" t="s">
        <v>42</v>
      </c>
      <c r="D220" s="918"/>
      <c r="E220" s="919"/>
      <c r="F220" s="920" t="str">
        <f>+'PRESUPUESTO OFICIAL'!E36</f>
        <v>Loseta prefabricada gris A-50 (40x40x6), incluye
base 4 cm arena nivelacion y sello de arena</v>
      </c>
      <c r="G220" s="921"/>
      <c r="H220" s="922"/>
      <c r="I220" s="18" t="s">
        <v>111</v>
      </c>
      <c r="J220" s="47">
        <f>L237</f>
        <v>4.96</v>
      </c>
      <c r="K220" s="19" t="s">
        <v>43</v>
      </c>
      <c r="L220" s="46" t="str">
        <f>+'PRESUPUESTO OFICIAL'!F35</f>
        <v>ML</v>
      </c>
    </row>
    <row r="221" spans="1:12">
      <c r="A221" s="923" t="s">
        <v>112</v>
      </c>
      <c r="B221" s="924"/>
      <c r="C221" s="924"/>
      <c r="D221" s="924"/>
      <c r="E221" s="924"/>
      <c r="F221" s="20" t="s">
        <v>113</v>
      </c>
      <c r="G221" s="21" t="s">
        <v>114</v>
      </c>
      <c r="H221" s="21" t="s">
        <v>115</v>
      </c>
      <c r="I221" s="21" t="s">
        <v>116</v>
      </c>
      <c r="J221" s="21" t="s">
        <v>117</v>
      </c>
      <c r="K221" s="21" t="s">
        <v>12</v>
      </c>
      <c r="L221" s="22" t="s">
        <v>118</v>
      </c>
    </row>
    <row r="222" spans="1:12" ht="38.1" customHeight="1">
      <c r="A222" s="925"/>
      <c r="B222" s="926"/>
      <c r="C222" s="926"/>
      <c r="D222" s="926"/>
      <c r="E222" s="927"/>
      <c r="F222" s="48" t="s">
        <v>219</v>
      </c>
      <c r="G222" s="52">
        <v>0.8</v>
      </c>
      <c r="H222" s="26">
        <v>6.2</v>
      </c>
      <c r="I222" s="26"/>
      <c r="J222" s="26">
        <f>G222*H222</f>
        <v>4.9600000000000009</v>
      </c>
      <c r="K222" s="26"/>
      <c r="L222" s="27">
        <f>J222</f>
        <v>4.9600000000000009</v>
      </c>
    </row>
    <row r="223" spans="1:12" ht="38.1" customHeight="1">
      <c r="A223" s="928"/>
      <c r="B223" s="929"/>
      <c r="C223" s="929"/>
      <c r="D223" s="929"/>
      <c r="E223" s="930"/>
      <c r="F223" s="48"/>
      <c r="G223" s="52"/>
      <c r="H223" s="26"/>
      <c r="I223" s="26"/>
      <c r="J223" s="26"/>
      <c r="K223" s="26"/>
      <c r="L223" s="27">
        <f t="shared" ref="L223:L236" si="6">J223</f>
        <v>0</v>
      </c>
    </row>
    <row r="224" spans="1:12" ht="38.1" customHeight="1">
      <c r="A224" s="928"/>
      <c r="B224" s="929"/>
      <c r="C224" s="929"/>
      <c r="D224" s="929"/>
      <c r="E224" s="930"/>
      <c r="F224" s="48"/>
      <c r="G224" s="52"/>
      <c r="H224" s="26"/>
      <c r="I224" s="26"/>
      <c r="J224" s="52"/>
      <c r="K224" s="26"/>
      <c r="L224" s="27">
        <f t="shared" si="6"/>
        <v>0</v>
      </c>
    </row>
    <row r="225" spans="1:12" ht="38.1" customHeight="1">
      <c r="A225" s="928"/>
      <c r="B225" s="929"/>
      <c r="C225" s="929"/>
      <c r="D225" s="929"/>
      <c r="E225" s="930"/>
      <c r="F225" s="48"/>
      <c r="G225" s="52"/>
      <c r="H225" s="52"/>
      <c r="I225" s="26"/>
      <c r="J225" s="52"/>
      <c r="K225" s="26"/>
      <c r="L225" s="27">
        <f t="shared" si="6"/>
        <v>0</v>
      </c>
    </row>
    <row r="226" spans="1:12" ht="38.1" customHeight="1">
      <c r="A226" s="928"/>
      <c r="B226" s="929"/>
      <c r="C226" s="929"/>
      <c r="D226" s="929"/>
      <c r="E226" s="930"/>
      <c r="F226" s="49"/>
      <c r="G226" s="52"/>
      <c r="H226" s="52"/>
      <c r="I226" s="26"/>
      <c r="J226" s="52"/>
      <c r="K226" s="26"/>
      <c r="L226" s="27">
        <f t="shared" si="6"/>
        <v>0</v>
      </c>
    </row>
    <row r="227" spans="1:12" ht="38.1" customHeight="1">
      <c r="A227" s="928"/>
      <c r="B227" s="929"/>
      <c r="C227" s="929"/>
      <c r="D227" s="929"/>
      <c r="E227" s="930"/>
      <c r="F227" s="50"/>
      <c r="G227" s="52"/>
      <c r="H227" s="52"/>
      <c r="I227" s="26"/>
      <c r="J227" s="52"/>
      <c r="K227" s="26"/>
      <c r="L227" s="27">
        <f t="shared" si="6"/>
        <v>0</v>
      </c>
    </row>
    <row r="228" spans="1:12" ht="38.1" customHeight="1">
      <c r="A228" s="928"/>
      <c r="B228" s="929"/>
      <c r="C228" s="929"/>
      <c r="D228" s="929"/>
      <c r="E228" s="930"/>
      <c r="F228" s="48"/>
      <c r="G228" s="25"/>
      <c r="H228" s="25"/>
      <c r="I228" s="26"/>
      <c r="J228" s="52"/>
      <c r="K228" s="23"/>
      <c r="L228" s="27">
        <f t="shared" si="6"/>
        <v>0</v>
      </c>
    </row>
    <row r="229" spans="1:12" ht="38.1" customHeight="1">
      <c r="A229" s="928"/>
      <c r="B229" s="929"/>
      <c r="C229" s="929"/>
      <c r="D229" s="929"/>
      <c r="E229" s="930"/>
      <c r="F229" s="50"/>
      <c r="G229" s="25"/>
      <c r="H229" s="25"/>
      <c r="I229" s="26"/>
      <c r="J229" s="52"/>
      <c r="K229" s="23"/>
      <c r="L229" s="27">
        <f t="shared" si="6"/>
        <v>0</v>
      </c>
    </row>
    <row r="230" spans="1:12" ht="30" customHeight="1">
      <c r="A230" s="928"/>
      <c r="B230" s="929"/>
      <c r="C230" s="929"/>
      <c r="D230" s="929"/>
      <c r="E230" s="930"/>
      <c r="F230" s="50"/>
      <c r="G230" s="25"/>
      <c r="H230" s="25"/>
      <c r="I230" s="26"/>
      <c r="J230" s="52"/>
      <c r="K230" s="23"/>
      <c r="L230" s="27">
        <f t="shared" si="6"/>
        <v>0</v>
      </c>
    </row>
    <row r="231" spans="1:12" ht="30" customHeight="1">
      <c r="A231" s="928"/>
      <c r="B231" s="929"/>
      <c r="C231" s="929"/>
      <c r="D231" s="929"/>
      <c r="E231" s="930"/>
      <c r="F231" s="50"/>
      <c r="G231" s="25"/>
      <c r="H231" s="25"/>
      <c r="I231" s="26"/>
      <c r="J231" s="52"/>
      <c r="K231" s="23"/>
      <c r="L231" s="27">
        <f t="shared" si="6"/>
        <v>0</v>
      </c>
    </row>
    <row r="232" spans="1:12" ht="30" customHeight="1">
      <c r="A232" s="928"/>
      <c r="B232" s="929"/>
      <c r="C232" s="929"/>
      <c r="D232" s="929"/>
      <c r="E232" s="930"/>
      <c r="F232" s="48"/>
      <c r="G232" s="25"/>
      <c r="H232" s="25"/>
      <c r="I232" s="26"/>
      <c r="J232" s="52"/>
      <c r="K232" s="23"/>
      <c r="L232" s="27">
        <f t="shared" si="6"/>
        <v>0</v>
      </c>
    </row>
    <row r="233" spans="1:12" ht="30" customHeight="1">
      <c r="A233" s="928"/>
      <c r="B233" s="929"/>
      <c r="C233" s="929"/>
      <c r="D233" s="929"/>
      <c r="E233" s="930"/>
      <c r="F233" s="51"/>
      <c r="G233" s="25"/>
      <c r="H233" s="25"/>
      <c r="I233" s="26"/>
      <c r="J233" s="52"/>
      <c r="K233" s="23"/>
      <c r="L233" s="27">
        <f t="shared" si="6"/>
        <v>0</v>
      </c>
    </row>
    <row r="234" spans="1:12" ht="30" customHeight="1">
      <c r="A234" s="928"/>
      <c r="B234" s="929"/>
      <c r="C234" s="929"/>
      <c r="D234" s="929"/>
      <c r="E234" s="930"/>
      <c r="F234" s="28"/>
      <c r="G234" s="25"/>
      <c r="H234" s="25"/>
      <c r="I234" s="26"/>
      <c r="J234" s="52"/>
      <c r="K234" s="23"/>
      <c r="L234" s="27">
        <f t="shared" si="6"/>
        <v>0</v>
      </c>
    </row>
    <row r="235" spans="1:12" ht="30" customHeight="1">
      <c r="A235" s="928"/>
      <c r="B235" s="929"/>
      <c r="C235" s="929"/>
      <c r="D235" s="929"/>
      <c r="E235" s="930"/>
      <c r="F235" s="23"/>
      <c r="G235" s="23"/>
      <c r="H235" s="23"/>
      <c r="I235" s="29"/>
      <c r="J235" s="53"/>
      <c r="K235" s="25"/>
      <c r="L235" s="27">
        <f t="shared" si="6"/>
        <v>0</v>
      </c>
    </row>
    <row r="236" spans="1:12" ht="30" customHeight="1" thickBot="1">
      <c r="A236" s="928"/>
      <c r="B236" s="929"/>
      <c r="C236" s="929"/>
      <c r="D236" s="929"/>
      <c r="E236" s="930"/>
      <c r="F236" s="23"/>
      <c r="G236" s="30"/>
      <c r="H236" s="30"/>
      <c r="I236" s="31"/>
      <c r="J236" s="53"/>
      <c r="K236" s="32"/>
      <c r="L236" s="27">
        <f t="shared" si="6"/>
        <v>0</v>
      </c>
    </row>
    <row r="237" spans="1:12" ht="13.8" thickBot="1">
      <c r="A237" s="931"/>
      <c r="B237" s="932"/>
      <c r="C237" s="932"/>
      <c r="D237" s="932"/>
      <c r="E237" s="932"/>
      <c r="F237" s="933" t="s">
        <v>118</v>
      </c>
      <c r="G237" s="934"/>
      <c r="H237" s="934"/>
      <c r="I237" s="934"/>
      <c r="J237" s="934"/>
      <c r="K237" s="935"/>
      <c r="L237" s="33">
        <f>+ROUND(SUM(L222:L236),2)</f>
        <v>4.96</v>
      </c>
    </row>
    <row r="238" spans="1:12" ht="15.6">
      <c r="A238" s="34"/>
      <c r="B238" s="35"/>
      <c r="C238" s="35"/>
      <c r="D238" s="35"/>
      <c r="E238" s="35"/>
      <c r="F238" s="35"/>
      <c r="G238" s="35"/>
      <c r="H238" s="35"/>
      <c r="I238" s="35"/>
      <c r="J238" s="35"/>
      <c r="K238" s="35"/>
      <c r="L238" s="36"/>
    </row>
    <row r="239" spans="1:12" ht="13.8">
      <c r="A239" s="904" t="s">
        <v>119</v>
      </c>
      <c r="B239" s="905"/>
      <c r="C239" s="906"/>
      <c r="D239" s="907"/>
      <c r="E239" s="907"/>
      <c r="F239" s="907"/>
      <c r="G239" s="907"/>
      <c r="H239" s="907"/>
      <c r="I239" s="907"/>
      <c r="J239" s="907"/>
      <c r="K239" s="908"/>
      <c r="L239" s="37"/>
    </row>
    <row r="240" spans="1:12" ht="13.8">
      <c r="A240" s="904"/>
      <c r="B240" s="905"/>
      <c r="C240" s="909"/>
      <c r="D240" s="910"/>
      <c r="E240" s="910"/>
      <c r="F240" s="910"/>
      <c r="G240" s="910"/>
      <c r="H240" s="910"/>
      <c r="I240" s="910"/>
      <c r="J240" s="910"/>
      <c r="K240" s="911"/>
      <c r="L240" s="37"/>
    </row>
    <row r="241" spans="1:12" ht="15.6">
      <c r="A241" s="38"/>
      <c r="B241" s="912"/>
      <c r="C241" s="912"/>
      <c r="D241" s="912"/>
      <c r="E241" s="912"/>
      <c r="F241" s="54"/>
      <c r="G241" s="54"/>
      <c r="H241" s="912"/>
      <c r="I241" s="912"/>
      <c r="J241" s="912"/>
      <c r="K241" s="912"/>
      <c r="L241" s="37"/>
    </row>
    <row r="242" spans="1:12" ht="15.6">
      <c r="A242" s="39" t="s">
        <v>120</v>
      </c>
      <c r="B242" s="913"/>
      <c r="C242" s="913"/>
      <c r="D242" s="913"/>
      <c r="E242" s="913"/>
      <c r="F242" s="54"/>
      <c r="G242" s="55"/>
      <c r="H242" s="913"/>
      <c r="I242" s="913"/>
      <c r="J242" s="913"/>
      <c r="K242" s="913"/>
      <c r="L242" s="37"/>
    </row>
    <row r="243" spans="1:12">
      <c r="A243" s="40"/>
      <c r="B243" s="879" t="s">
        <v>102</v>
      </c>
      <c r="C243" s="879"/>
      <c r="D243" s="879"/>
      <c r="E243" s="879"/>
      <c r="F243" s="56"/>
      <c r="G243" s="56"/>
      <c r="H243" s="880" t="s">
        <v>100</v>
      </c>
      <c r="I243" s="880"/>
      <c r="J243" s="880"/>
      <c r="K243" s="880"/>
      <c r="L243" s="41"/>
    </row>
    <row r="244" spans="1:12">
      <c r="A244" s="40"/>
      <c r="B244" s="881" t="s">
        <v>121</v>
      </c>
      <c r="C244" s="881"/>
      <c r="D244" s="881"/>
      <c r="E244" s="881"/>
      <c r="F244" s="57"/>
      <c r="G244" s="57"/>
      <c r="H244" s="882" t="s">
        <v>122</v>
      </c>
      <c r="I244" s="882"/>
      <c r="J244" s="882"/>
      <c r="K244" s="882"/>
      <c r="L244" s="41"/>
    </row>
    <row r="245" spans="1:12">
      <c r="A245" s="40"/>
      <c r="B245" s="881" t="s">
        <v>123</v>
      </c>
      <c r="C245" s="881"/>
      <c r="D245" s="881"/>
      <c r="E245" s="881"/>
      <c r="F245" s="57"/>
      <c r="G245" s="57"/>
      <c r="H245" s="881" t="s">
        <v>124</v>
      </c>
      <c r="I245" s="881"/>
      <c r="J245" s="881"/>
      <c r="K245" s="881"/>
      <c r="L245" s="41"/>
    </row>
    <row r="246" spans="1:12" ht="14.4" thickBot="1">
      <c r="A246" s="42"/>
      <c r="B246" s="883"/>
      <c r="C246" s="883"/>
      <c r="D246" s="883"/>
      <c r="E246" s="883"/>
      <c r="F246" s="43"/>
      <c r="G246" s="43"/>
      <c r="H246" s="44"/>
      <c r="I246" s="43"/>
      <c r="J246" s="43"/>
      <c r="K246" s="43"/>
      <c r="L246" s="45"/>
    </row>
    <row r="247" spans="1:12">
      <c r="A247" s="884"/>
      <c r="B247" s="885"/>
      <c r="C247" s="886"/>
      <c r="D247" s="892" t="s">
        <v>107</v>
      </c>
      <c r="E247" s="893"/>
      <c r="F247" s="893"/>
      <c r="G247" s="893"/>
      <c r="H247" s="893"/>
      <c r="I247" s="893"/>
      <c r="J247" s="893"/>
      <c r="K247" s="893"/>
      <c r="L247" s="894"/>
    </row>
    <row r="248" spans="1:12" ht="13.8" thickBot="1">
      <c r="A248" s="887"/>
      <c r="B248" s="888"/>
      <c r="C248" s="889"/>
      <c r="D248" s="895"/>
      <c r="E248" s="896"/>
      <c r="F248" s="896"/>
      <c r="G248" s="896"/>
      <c r="H248" s="896"/>
      <c r="I248" s="896"/>
      <c r="J248" s="896"/>
      <c r="K248" s="896"/>
      <c r="L248" s="897"/>
    </row>
    <row r="249" spans="1:12">
      <c r="A249" s="887"/>
      <c r="B249" s="888"/>
      <c r="C249" s="888"/>
      <c r="D249" s="892" t="s">
        <v>108</v>
      </c>
      <c r="E249" s="893"/>
      <c r="F249" s="893"/>
      <c r="G249" s="893"/>
      <c r="H249" s="893"/>
      <c r="I249" s="893"/>
      <c r="J249" s="893"/>
      <c r="K249" s="893"/>
      <c r="L249" s="894"/>
    </row>
    <row r="250" spans="1:12" ht="13.8" thickBot="1">
      <c r="A250" s="887"/>
      <c r="B250" s="888"/>
      <c r="C250" s="888"/>
      <c r="D250" s="895"/>
      <c r="E250" s="896"/>
      <c r="F250" s="896"/>
      <c r="G250" s="896"/>
      <c r="H250" s="896"/>
      <c r="I250" s="896"/>
      <c r="J250" s="896"/>
      <c r="K250" s="896"/>
      <c r="L250" s="897"/>
    </row>
    <row r="251" spans="1:12">
      <c r="A251" s="887"/>
      <c r="B251" s="888"/>
      <c r="C251" s="888"/>
      <c r="D251" s="892" t="s">
        <v>109</v>
      </c>
      <c r="E251" s="893"/>
      <c r="F251" s="893"/>
      <c r="G251" s="893"/>
      <c r="H251" s="893"/>
      <c r="I251" s="893"/>
      <c r="J251" s="893"/>
      <c r="K251" s="893"/>
      <c r="L251" s="894"/>
    </row>
    <row r="252" spans="1:12" ht="13.8" thickBot="1">
      <c r="A252" s="890"/>
      <c r="B252" s="891"/>
      <c r="C252" s="891"/>
      <c r="D252" s="895"/>
      <c r="E252" s="896"/>
      <c r="F252" s="896"/>
      <c r="G252" s="896"/>
      <c r="H252" s="896"/>
      <c r="I252" s="896"/>
      <c r="J252" s="896"/>
      <c r="K252" s="896"/>
      <c r="L252" s="897"/>
    </row>
    <row r="253" spans="1:12" ht="50.1" customHeight="1" thickBot="1">
      <c r="A253" s="898" t="s">
        <v>110</v>
      </c>
      <c r="B253" s="899"/>
      <c r="C253" s="900"/>
      <c r="D253" s="901" t="str">
        <f>+D218</f>
        <v>CONSTRUCCIÓN DE ANDENES PEATONALES EN CONCRETO ESTAMPADO EN EL CASCO URBANO DEL MUNICIPIO DE SABANALARGA, DEPARTAMENTO DE CASANARE</v>
      </c>
      <c r="E253" s="902"/>
      <c r="F253" s="902"/>
      <c r="G253" s="902"/>
      <c r="H253" s="902"/>
      <c r="I253" s="902"/>
      <c r="J253" s="902"/>
      <c r="K253" s="902"/>
      <c r="L253" s="903"/>
    </row>
    <row r="254" spans="1:12" ht="13.8" thickBot="1">
      <c r="A254" s="914" t="str">
        <f>+'PRESUPUESTO OFICIAL'!A33</f>
        <v>4. URBANISMO</v>
      </c>
      <c r="B254" s="915"/>
      <c r="C254" s="915"/>
      <c r="D254" s="915"/>
      <c r="E254" s="915"/>
      <c r="F254" s="915"/>
      <c r="G254" s="915"/>
      <c r="H254" s="915"/>
      <c r="I254" s="915"/>
      <c r="J254" s="915"/>
      <c r="K254" s="915"/>
      <c r="L254" s="916"/>
    </row>
    <row r="255" spans="1:12" ht="40.200000000000003" thickBot="1">
      <c r="A255" s="16" t="s">
        <v>41</v>
      </c>
      <c r="B255" s="17">
        <f>+'PRESUPUESTO OFICIAL'!B37</f>
        <v>4.4000000000000004</v>
      </c>
      <c r="C255" s="917" t="s">
        <v>42</v>
      </c>
      <c r="D255" s="918"/>
      <c r="E255" s="919"/>
      <c r="F255" s="920" t="str">
        <f>+'PRESUPUESTO OFICIAL'!E37</f>
        <v>Bordillo 10x30 cm fundido en concreto de 3000 PSI</v>
      </c>
      <c r="G255" s="921"/>
      <c r="H255" s="922"/>
      <c r="I255" s="18" t="s">
        <v>111</v>
      </c>
      <c r="J255" s="47">
        <f>L272</f>
        <v>8.7799999999999994</v>
      </c>
      <c r="K255" s="19" t="s">
        <v>43</v>
      </c>
      <c r="L255" s="46" t="str">
        <f>+'PRESUPUESTO OFICIAL'!F37</f>
        <v>ML</v>
      </c>
    </row>
    <row r="256" spans="1:12">
      <c r="A256" s="923" t="s">
        <v>112</v>
      </c>
      <c r="B256" s="924"/>
      <c r="C256" s="924"/>
      <c r="D256" s="924"/>
      <c r="E256" s="924"/>
      <c r="F256" s="20" t="s">
        <v>113</v>
      </c>
      <c r="G256" s="21" t="s">
        <v>213</v>
      </c>
      <c r="H256" s="21" t="s">
        <v>214</v>
      </c>
      <c r="I256" s="21" t="s">
        <v>116</v>
      </c>
      <c r="J256" s="21" t="s">
        <v>117</v>
      </c>
      <c r="K256" s="21" t="s">
        <v>12</v>
      </c>
      <c r="L256" s="22" t="s">
        <v>118</v>
      </c>
    </row>
    <row r="257" spans="1:12" ht="38.1" customHeight="1">
      <c r="A257" s="925"/>
      <c r="B257" s="926"/>
      <c r="C257" s="926"/>
      <c r="D257" s="926"/>
      <c r="E257" s="927"/>
      <c r="F257" s="48" t="s">
        <v>220</v>
      </c>
      <c r="G257" s="52">
        <v>1.78</v>
      </c>
      <c r="H257" s="52">
        <v>2.61</v>
      </c>
      <c r="I257" s="26"/>
      <c r="J257" s="26"/>
      <c r="K257" s="26"/>
      <c r="L257" s="27">
        <f>G257+H257</f>
        <v>4.3899999999999997</v>
      </c>
    </row>
    <row r="258" spans="1:12" ht="38.1" customHeight="1">
      <c r="A258" s="928"/>
      <c r="B258" s="929"/>
      <c r="C258" s="929"/>
      <c r="D258" s="929"/>
      <c r="E258" s="930"/>
      <c r="F258" s="48" t="s">
        <v>221</v>
      </c>
      <c r="G258" s="52">
        <v>1.78</v>
      </c>
      <c r="H258" s="52">
        <v>2.61</v>
      </c>
      <c r="I258" s="26"/>
      <c r="J258" s="26"/>
      <c r="K258" s="26"/>
      <c r="L258" s="27">
        <f t="shared" ref="L258:L271" si="7">G258+H258</f>
        <v>4.3899999999999997</v>
      </c>
    </row>
    <row r="259" spans="1:12" ht="38.1" customHeight="1">
      <c r="A259" s="928"/>
      <c r="B259" s="929"/>
      <c r="C259" s="929"/>
      <c r="D259" s="929"/>
      <c r="E259" s="930"/>
      <c r="F259" s="48"/>
      <c r="G259" s="24"/>
      <c r="H259" s="24"/>
      <c r="I259" s="26"/>
      <c r="J259" s="26"/>
      <c r="K259" s="26"/>
      <c r="L259" s="27">
        <f t="shared" si="7"/>
        <v>0</v>
      </c>
    </row>
    <row r="260" spans="1:12" ht="38.1" customHeight="1">
      <c r="A260" s="928"/>
      <c r="B260" s="929"/>
      <c r="C260" s="929"/>
      <c r="D260" s="929"/>
      <c r="E260" s="930"/>
      <c r="F260" s="48"/>
      <c r="G260" s="24"/>
      <c r="H260" s="24"/>
      <c r="I260" s="26"/>
      <c r="J260" s="26"/>
      <c r="K260" s="26"/>
      <c r="L260" s="27">
        <f t="shared" si="7"/>
        <v>0</v>
      </c>
    </row>
    <row r="261" spans="1:12" ht="38.1" customHeight="1">
      <c r="A261" s="928"/>
      <c r="B261" s="929"/>
      <c r="C261" s="929"/>
      <c r="D261" s="929"/>
      <c r="E261" s="930"/>
      <c r="F261" s="48"/>
      <c r="G261" s="24"/>
      <c r="H261" s="24"/>
      <c r="I261" s="26"/>
      <c r="J261" s="52"/>
      <c r="K261" s="26"/>
      <c r="L261" s="27">
        <f t="shared" si="7"/>
        <v>0</v>
      </c>
    </row>
    <row r="262" spans="1:12" ht="38.1" customHeight="1">
      <c r="A262" s="928"/>
      <c r="B262" s="929"/>
      <c r="C262" s="929"/>
      <c r="D262" s="929"/>
      <c r="E262" s="930"/>
      <c r="F262" s="49"/>
      <c r="G262" s="24"/>
      <c r="H262" s="24"/>
      <c r="I262" s="26"/>
      <c r="J262" s="52"/>
      <c r="K262" s="26"/>
      <c r="L262" s="27">
        <f t="shared" si="7"/>
        <v>0</v>
      </c>
    </row>
    <row r="263" spans="1:12" ht="38.1" customHeight="1">
      <c r="A263" s="928"/>
      <c r="B263" s="929"/>
      <c r="C263" s="929"/>
      <c r="D263" s="929"/>
      <c r="E263" s="930"/>
      <c r="F263" s="48"/>
      <c r="G263" s="25"/>
      <c r="H263" s="25"/>
      <c r="I263" s="26"/>
      <c r="J263" s="52"/>
      <c r="K263" s="23"/>
      <c r="L263" s="27">
        <f t="shared" si="7"/>
        <v>0</v>
      </c>
    </row>
    <row r="264" spans="1:12" ht="38.1" customHeight="1">
      <c r="A264" s="928"/>
      <c r="B264" s="929"/>
      <c r="C264" s="929"/>
      <c r="D264" s="929"/>
      <c r="E264" s="930"/>
      <c r="F264" s="50"/>
      <c r="G264" s="25"/>
      <c r="H264" s="25"/>
      <c r="I264" s="26"/>
      <c r="J264" s="52"/>
      <c r="K264" s="23"/>
      <c r="L264" s="27">
        <f t="shared" si="7"/>
        <v>0</v>
      </c>
    </row>
    <row r="265" spans="1:12" ht="38.1" customHeight="1">
      <c r="A265" s="928"/>
      <c r="B265" s="929"/>
      <c r="C265" s="929"/>
      <c r="D265" s="929"/>
      <c r="E265" s="930"/>
      <c r="F265" s="50"/>
      <c r="G265" s="25"/>
      <c r="H265" s="25"/>
      <c r="I265" s="26"/>
      <c r="J265" s="52"/>
      <c r="K265" s="23"/>
      <c r="L265" s="27">
        <f t="shared" si="7"/>
        <v>0</v>
      </c>
    </row>
    <row r="266" spans="1:12" ht="30" customHeight="1">
      <c r="A266" s="928"/>
      <c r="B266" s="929"/>
      <c r="C266" s="929"/>
      <c r="D266" s="929"/>
      <c r="E266" s="930"/>
      <c r="F266" s="50"/>
      <c r="G266" s="25"/>
      <c r="H266" s="25"/>
      <c r="I266" s="26"/>
      <c r="J266" s="52"/>
      <c r="K266" s="23"/>
      <c r="L266" s="27">
        <f t="shared" si="7"/>
        <v>0</v>
      </c>
    </row>
    <row r="267" spans="1:12" ht="30" customHeight="1">
      <c r="A267" s="928"/>
      <c r="B267" s="929"/>
      <c r="C267" s="929"/>
      <c r="D267" s="929"/>
      <c r="E267" s="930"/>
      <c r="F267" s="48"/>
      <c r="G267" s="25"/>
      <c r="H267" s="25"/>
      <c r="I267" s="26"/>
      <c r="J267" s="52"/>
      <c r="K267" s="23"/>
      <c r="L267" s="27">
        <f t="shared" si="7"/>
        <v>0</v>
      </c>
    </row>
    <row r="268" spans="1:12" ht="30" customHeight="1">
      <c r="A268" s="928"/>
      <c r="B268" s="929"/>
      <c r="C268" s="929"/>
      <c r="D268" s="929"/>
      <c r="E268" s="930"/>
      <c r="F268" s="51"/>
      <c r="G268" s="25"/>
      <c r="H268" s="25"/>
      <c r="I268" s="26"/>
      <c r="J268" s="52"/>
      <c r="K268" s="23"/>
      <c r="L268" s="27">
        <f t="shared" si="7"/>
        <v>0</v>
      </c>
    </row>
    <row r="269" spans="1:12" ht="30" customHeight="1">
      <c r="A269" s="928"/>
      <c r="B269" s="929"/>
      <c r="C269" s="929"/>
      <c r="D269" s="929"/>
      <c r="E269" s="930"/>
      <c r="F269" s="28"/>
      <c r="G269" s="25"/>
      <c r="H269" s="25"/>
      <c r="I269" s="26"/>
      <c r="J269" s="52"/>
      <c r="K269" s="23"/>
      <c r="L269" s="27">
        <f t="shared" si="7"/>
        <v>0</v>
      </c>
    </row>
    <row r="270" spans="1:12" ht="30" customHeight="1">
      <c r="A270" s="928"/>
      <c r="B270" s="929"/>
      <c r="C270" s="929"/>
      <c r="D270" s="929"/>
      <c r="E270" s="930"/>
      <c r="F270" s="23"/>
      <c r="G270" s="23"/>
      <c r="H270" s="23"/>
      <c r="I270" s="29"/>
      <c r="J270" s="53"/>
      <c r="K270" s="25"/>
      <c r="L270" s="27">
        <f t="shared" si="7"/>
        <v>0</v>
      </c>
    </row>
    <row r="271" spans="1:12" ht="30" customHeight="1" thickBot="1">
      <c r="A271" s="928"/>
      <c r="B271" s="929"/>
      <c r="C271" s="929"/>
      <c r="D271" s="929"/>
      <c r="E271" s="930"/>
      <c r="F271" s="23"/>
      <c r="G271" s="30"/>
      <c r="H271" s="30"/>
      <c r="I271" s="31"/>
      <c r="J271" s="53"/>
      <c r="K271" s="32"/>
      <c r="L271" s="27">
        <f t="shared" si="7"/>
        <v>0</v>
      </c>
    </row>
    <row r="272" spans="1:12" ht="13.8" thickBot="1">
      <c r="A272" s="931"/>
      <c r="B272" s="932"/>
      <c r="C272" s="932"/>
      <c r="D272" s="932"/>
      <c r="E272" s="932"/>
      <c r="F272" s="933" t="s">
        <v>118</v>
      </c>
      <c r="G272" s="934"/>
      <c r="H272" s="934"/>
      <c r="I272" s="934"/>
      <c r="J272" s="934"/>
      <c r="K272" s="935"/>
      <c r="L272" s="33">
        <f>+ROUND(SUM(L257:L271),2)</f>
        <v>8.7799999999999994</v>
      </c>
    </row>
    <row r="273" spans="1:12" ht="15.6">
      <c r="A273" s="34"/>
      <c r="B273" s="35"/>
      <c r="C273" s="35"/>
      <c r="D273" s="35"/>
      <c r="E273" s="35"/>
      <c r="F273" s="35"/>
      <c r="G273" s="35"/>
      <c r="H273" s="35"/>
      <c r="I273" s="35"/>
      <c r="J273" s="35"/>
      <c r="K273" s="35"/>
      <c r="L273" s="36"/>
    </row>
    <row r="274" spans="1:12" ht="13.8">
      <c r="A274" s="904" t="s">
        <v>119</v>
      </c>
      <c r="B274" s="905"/>
      <c r="C274" s="906" t="s">
        <v>215</v>
      </c>
      <c r="D274" s="907"/>
      <c r="E274" s="907"/>
      <c r="F274" s="907"/>
      <c r="G274" s="907"/>
      <c r="H274" s="907"/>
      <c r="I274" s="907"/>
      <c r="J274" s="907"/>
      <c r="K274" s="908"/>
      <c r="L274" s="37"/>
    </row>
    <row r="275" spans="1:12" ht="13.8">
      <c r="A275" s="904"/>
      <c r="B275" s="905"/>
      <c r="C275" s="909"/>
      <c r="D275" s="910"/>
      <c r="E275" s="910"/>
      <c r="F275" s="910"/>
      <c r="G275" s="910"/>
      <c r="H275" s="910"/>
      <c r="I275" s="910"/>
      <c r="J275" s="910"/>
      <c r="K275" s="911"/>
      <c r="L275" s="37"/>
    </row>
    <row r="276" spans="1:12" ht="15.6">
      <c r="A276" s="38"/>
      <c r="B276" s="912"/>
      <c r="C276" s="912"/>
      <c r="D276" s="912"/>
      <c r="E276" s="912"/>
      <c r="F276" s="54"/>
      <c r="G276" s="54"/>
      <c r="H276" s="912"/>
      <c r="I276" s="912"/>
      <c r="J276" s="912"/>
      <c r="K276" s="912"/>
      <c r="L276" s="37"/>
    </row>
    <row r="277" spans="1:12" ht="15.6">
      <c r="A277" s="39" t="s">
        <v>120</v>
      </c>
      <c r="B277" s="913"/>
      <c r="C277" s="913"/>
      <c r="D277" s="913"/>
      <c r="E277" s="913"/>
      <c r="F277" s="54"/>
      <c r="G277" s="55"/>
      <c r="H277" s="913"/>
      <c r="I277" s="913"/>
      <c r="J277" s="913"/>
      <c r="K277" s="913"/>
      <c r="L277" s="37"/>
    </row>
    <row r="278" spans="1:12">
      <c r="A278" s="40"/>
      <c r="B278" s="879" t="s">
        <v>102</v>
      </c>
      <c r="C278" s="879"/>
      <c r="D278" s="879"/>
      <c r="E278" s="879"/>
      <c r="F278" s="56"/>
      <c r="G278" s="56"/>
      <c r="H278" s="880" t="s">
        <v>100</v>
      </c>
      <c r="I278" s="880"/>
      <c r="J278" s="880"/>
      <c r="K278" s="880"/>
      <c r="L278" s="41"/>
    </row>
    <row r="279" spans="1:12">
      <c r="A279" s="40"/>
      <c r="B279" s="881" t="s">
        <v>121</v>
      </c>
      <c r="C279" s="881"/>
      <c r="D279" s="881"/>
      <c r="E279" s="881"/>
      <c r="F279" s="57"/>
      <c r="G279" s="57"/>
      <c r="H279" s="882" t="s">
        <v>122</v>
      </c>
      <c r="I279" s="882"/>
      <c r="J279" s="882"/>
      <c r="K279" s="882"/>
      <c r="L279" s="41"/>
    </row>
    <row r="280" spans="1:12">
      <c r="A280" s="40"/>
      <c r="B280" s="881" t="s">
        <v>123</v>
      </c>
      <c r="C280" s="881"/>
      <c r="D280" s="881"/>
      <c r="E280" s="881"/>
      <c r="F280" s="57"/>
      <c r="G280" s="57"/>
      <c r="H280" s="881" t="s">
        <v>124</v>
      </c>
      <c r="I280" s="881"/>
      <c r="J280" s="881"/>
      <c r="K280" s="881"/>
      <c r="L280" s="41"/>
    </row>
    <row r="281" spans="1:12" ht="14.4" thickBot="1">
      <c r="A281" s="42"/>
      <c r="B281" s="883"/>
      <c r="C281" s="883"/>
      <c r="D281" s="883"/>
      <c r="E281" s="883"/>
      <c r="F281" s="43"/>
      <c r="G281" s="43"/>
      <c r="H281" s="44"/>
      <c r="I281" s="43"/>
      <c r="J281" s="43"/>
      <c r="K281" s="43"/>
      <c r="L281" s="45"/>
    </row>
    <row r="282" spans="1:12">
      <c r="A282" s="884"/>
      <c r="B282" s="885"/>
      <c r="C282" s="886"/>
      <c r="D282" s="892" t="s">
        <v>107</v>
      </c>
      <c r="E282" s="893"/>
      <c r="F282" s="893"/>
      <c r="G282" s="893"/>
      <c r="H282" s="893"/>
      <c r="I282" s="893"/>
      <c r="J282" s="893"/>
      <c r="K282" s="893"/>
      <c r="L282" s="894"/>
    </row>
    <row r="283" spans="1:12" ht="13.8" thickBot="1">
      <c r="A283" s="887"/>
      <c r="B283" s="888"/>
      <c r="C283" s="889"/>
      <c r="D283" s="895"/>
      <c r="E283" s="896"/>
      <c r="F283" s="896"/>
      <c r="G283" s="896"/>
      <c r="H283" s="896"/>
      <c r="I283" s="896"/>
      <c r="J283" s="896"/>
      <c r="K283" s="896"/>
      <c r="L283" s="897"/>
    </row>
    <row r="284" spans="1:12">
      <c r="A284" s="887"/>
      <c r="B284" s="888"/>
      <c r="C284" s="888"/>
      <c r="D284" s="892" t="s">
        <v>108</v>
      </c>
      <c r="E284" s="893"/>
      <c r="F284" s="893"/>
      <c r="G284" s="893"/>
      <c r="H284" s="893"/>
      <c r="I284" s="893"/>
      <c r="J284" s="893"/>
      <c r="K284" s="893"/>
      <c r="L284" s="894"/>
    </row>
    <row r="285" spans="1:12" ht="13.8" thickBot="1">
      <c r="A285" s="887"/>
      <c r="B285" s="888"/>
      <c r="C285" s="888"/>
      <c r="D285" s="895"/>
      <c r="E285" s="896"/>
      <c r="F285" s="896"/>
      <c r="G285" s="896"/>
      <c r="H285" s="896"/>
      <c r="I285" s="896"/>
      <c r="J285" s="896"/>
      <c r="K285" s="896"/>
      <c r="L285" s="897"/>
    </row>
    <row r="286" spans="1:12">
      <c r="A286" s="887"/>
      <c r="B286" s="888"/>
      <c r="C286" s="888"/>
      <c r="D286" s="892" t="s">
        <v>109</v>
      </c>
      <c r="E286" s="893"/>
      <c r="F286" s="893"/>
      <c r="G286" s="893"/>
      <c r="H286" s="893"/>
      <c r="I286" s="893"/>
      <c r="J286" s="893"/>
      <c r="K286" s="893"/>
      <c r="L286" s="894"/>
    </row>
    <row r="287" spans="1:12" ht="13.8" thickBot="1">
      <c r="A287" s="890"/>
      <c r="B287" s="891"/>
      <c r="C287" s="891"/>
      <c r="D287" s="895"/>
      <c r="E287" s="896"/>
      <c r="F287" s="896"/>
      <c r="G287" s="896"/>
      <c r="H287" s="896"/>
      <c r="I287" s="896"/>
      <c r="J287" s="896"/>
      <c r="K287" s="896"/>
      <c r="L287" s="897"/>
    </row>
    <row r="288" spans="1:12" ht="50.1" customHeight="1" thickBot="1">
      <c r="A288" s="898" t="s">
        <v>110</v>
      </c>
      <c r="B288" s="899"/>
      <c r="C288" s="900"/>
      <c r="D288" s="901" t="str">
        <f>+D253</f>
        <v>CONSTRUCCIÓN DE ANDENES PEATONALES EN CONCRETO ESTAMPADO EN EL CASCO URBANO DEL MUNICIPIO DE SABANALARGA, DEPARTAMENTO DE CASANARE</v>
      </c>
      <c r="E288" s="902"/>
      <c r="F288" s="902"/>
      <c r="G288" s="902"/>
      <c r="H288" s="902"/>
      <c r="I288" s="902"/>
      <c r="J288" s="902"/>
      <c r="K288" s="902"/>
      <c r="L288" s="903"/>
    </row>
    <row r="289" spans="1:12" ht="13.8" thickBot="1">
      <c r="A289" s="914" t="str">
        <f>+'PRESUPUESTO OFICIAL'!A33</f>
        <v>4. URBANISMO</v>
      </c>
      <c r="B289" s="915"/>
      <c r="C289" s="915"/>
      <c r="D289" s="915"/>
      <c r="E289" s="915"/>
      <c r="F289" s="915"/>
      <c r="G289" s="915"/>
      <c r="H289" s="915"/>
      <c r="I289" s="915"/>
      <c r="J289" s="915"/>
      <c r="K289" s="915"/>
      <c r="L289" s="916"/>
    </row>
    <row r="290" spans="1:12" ht="40.200000000000003" thickBot="1">
      <c r="A290" s="16" t="s">
        <v>41</v>
      </c>
      <c r="B290" s="17">
        <f>+'PRESUPUESTO OFICIAL'!B38</f>
        <v>4.5</v>
      </c>
      <c r="C290" s="917" t="s">
        <v>42</v>
      </c>
      <c r="D290" s="918"/>
      <c r="E290" s="919"/>
      <c r="F290" s="920" t="str">
        <f>+'PRESUPUESTO OFICIAL'!E38</f>
        <v>Pieza de remate A-105 para rampa (0,8*0,4*0,275)</v>
      </c>
      <c r="G290" s="921"/>
      <c r="H290" s="922"/>
      <c r="I290" s="18" t="s">
        <v>111</v>
      </c>
      <c r="J290" s="47">
        <f>L307</f>
        <v>2</v>
      </c>
      <c r="K290" s="19" t="s">
        <v>43</v>
      </c>
      <c r="L290" s="46" t="str">
        <f>+'PRESUPUESTO OFICIAL'!F38</f>
        <v>UND</v>
      </c>
    </row>
    <row r="291" spans="1:12">
      <c r="A291" s="923" t="s">
        <v>112</v>
      </c>
      <c r="B291" s="924"/>
      <c r="C291" s="924"/>
      <c r="D291" s="924"/>
      <c r="E291" s="924"/>
      <c r="F291" s="20" t="s">
        <v>113</v>
      </c>
      <c r="G291" s="21" t="s">
        <v>114</v>
      </c>
      <c r="H291" s="21" t="s">
        <v>115</v>
      </c>
      <c r="I291" s="21" t="s">
        <v>116</v>
      </c>
      <c r="J291" s="21" t="s">
        <v>117</v>
      </c>
      <c r="K291" s="21" t="s">
        <v>12</v>
      </c>
      <c r="L291" s="22" t="s">
        <v>118</v>
      </c>
    </row>
    <row r="292" spans="1:12" ht="38.1" customHeight="1">
      <c r="A292" s="925"/>
      <c r="B292" s="926"/>
      <c r="C292" s="926"/>
      <c r="D292" s="926"/>
      <c r="E292" s="927"/>
      <c r="F292" s="48" t="s">
        <v>243</v>
      </c>
      <c r="G292" s="24"/>
      <c r="H292" s="52"/>
      <c r="I292" s="24"/>
      <c r="J292" s="24"/>
      <c r="K292" s="26">
        <v>2</v>
      </c>
      <c r="L292" s="27">
        <f>+K292</f>
        <v>2</v>
      </c>
    </row>
    <row r="293" spans="1:12" ht="30" customHeight="1">
      <c r="A293" s="928"/>
      <c r="B293" s="929"/>
      <c r="C293" s="929"/>
      <c r="D293" s="929"/>
      <c r="E293" s="930"/>
      <c r="F293" s="48"/>
      <c r="G293" s="24"/>
      <c r="H293" s="24"/>
      <c r="I293" s="24"/>
      <c r="J293" s="24"/>
      <c r="K293" s="26"/>
      <c r="L293" s="27">
        <f t="shared" ref="L293:L306" si="8">H293*K293</f>
        <v>0</v>
      </c>
    </row>
    <row r="294" spans="1:12" ht="30" customHeight="1">
      <c r="A294" s="928"/>
      <c r="B294" s="929"/>
      <c r="C294" s="929"/>
      <c r="D294" s="929"/>
      <c r="E294" s="930"/>
      <c r="F294" s="48"/>
      <c r="G294" s="24"/>
      <c r="H294" s="24"/>
      <c r="I294" s="24"/>
      <c r="J294" s="24"/>
      <c r="K294" s="26"/>
      <c r="L294" s="27">
        <f t="shared" si="8"/>
        <v>0</v>
      </c>
    </row>
    <row r="295" spans="1:12" ht="30" customHeight="1">
      <c r="A295" s="928"/>
      <c r="B295" s="929"/>
      <c r="C295" s="929"/>
      <c r="D295" s="929"/>
      <c r="E295" s="930"/>
      <c r="F295" s="48"/>
      <c r="G295" s="24"/>
      <c r="H295" s="24"/>
      <c r="I295" s="26"/>
      <c r="J295" s="52"/>
      <c r="K295" s="26"/>
      <c r="L295" s="27">
        <f t="shared" si="8"/>
        <v>0</v>
      </c>
    </row>
    <row r="296" spans="1:12" ht="30" customHeight="1">
      <c r="A296" s="928"/>
      <c r="B296" s="929"/>
      <c r="C296" s="929"/>
      <c r="D296" s="929"/>
      <c r="E296" s="930"/>
      <c r="F296" s="48"/>
      <c r="G296" s="24"/>
      <c r="H296" s="24"/>
      <c r="I296" s="26"/>
      <c r="J296" s="52"/>
      <c r="K296" s="26"/>
      <c r="L296" s="27">
        <f t="shared" si="8"/>
        <v>0</v>
      </c>
    </row>
    <row r="297" spans="1:12" ht="30" customHeight="1">
      <c r="A297" s="928"/>
      <c r="B297" s="929"/>
      <c r="C297" s="929"/>
      <c r="D297" s="929"/>
      <c r="E297" s="930"/>
      <c r="F297" s="49"/>
      <c r="G297" s="24"/>
      <c r="H297" s="24"/>
      <c r="I297" s="26"/>
      <c r="J297" s="52"/>
      <c r="K297" s="26"/>
      <c r="L297" s="27">
        <f t="shared" si="8"/>
        <v>0</v>
      </c>
    </row>
    <row r="298" spans="1:12" ht="30" customHeight="1">
      <c r="A298" s="928"/>
      <c r="B298" s="929"/>
      <c r="C298" s="929"/>
      <c r="D298" s="929"/>
      <c r="E298" s="930"/>
      <c r="F298" s="48"/>
      <c r="G298" s="25"/>
      <c r="H298" s="25"/>
      <c r="I298" s="26"/>
      <c r="J298" s="52"/>
      <c r="K298" s="23"/>
      <c r="L298" s="27">
        <f t="shared" si="8"/>
        <v>0</v>
      </c>
    </row>
    <row r="299" spans="1:12" ht="30" customHeight="1">
      <c r="A299" s="928"/>
      <c r="B299" s="929"/>
      <c r="C299" s="929"/>
      <c r="D299" s="929"/>
      <c r="E299" s="930"/>
      <c r="F299" s="50"/>
      <c r="G299" s="25"/>
      <c r="H299" s="25"/>
      <c r="I299" s="26"/>
      <c r="J299" s="52"/>
      <c r="K299" s="23"/>
      <c r="L299" s="27">
        <f t="shared" si="8"/>
        <v>0</v>
      </c>
    </row>
    <row r="300" spans="1:12" ht="30" customHeight="1">
      <c r="A300" s="928"/>
      <c r="B300" s="929"/>
      <c r="C300" s="929"/>
      <c r="D300" s="929"/>
      <c r="E300" s="930"/>
      <c r="F300" s="50"/>
      <c r="G300" s="25"/>
      <c r="H300" s="25"/>
      <c r="I300" s="26"/>
      <c r="J300" s="52"/>
      <c r="K300" s="23"/>
      <c r="L300" s="27">
        <f t="shared" si="8"/>
        <v>0</v>
      </c>
    </row>
    <row r="301" spans="1:12" ht="30" customHeight="1">
      <c r="A301" s="928"/>
      <c r="B301" s="929"/>
      <c r="C301" s="929"/>
      <c r="D301" s="929"/>
      <c r="E301" s="930"/>
      <c r="F301" s="50"/>
      <c r="G301" s="25"/>
      <c r="H301" s="25"/>
      <c r="I301" s="26"/>
      <c r="J301" s="52"/>
      <c r="K301" s="23"/>
      <c r="L301" s="27">
        <f t="shared" si="8"/>
        <v>0</v>
      </c>
    </row>
    <row r="302" spans="1:12" ht="30" customHeight="1">
      <c r="A302" s="928"/>
      <c r="B302" s="929"/>
      <c r="C302" s="929"/>
      <c r="D302" s="929"/>
      <c r="E302" s="930"/>
      <c r="F302" s="48"/>
      <c r="G302" s="25"/>
      <c r="H302" s="25"/>
      <c r="I302" s="26"/>
      <c r="J302" s="52"/>
      <c r="K302" s="23"/>
      <c r="L302" s="27">
        <f t="shared" si="8"/>
        <v>0</v>
      </c>
    </row>
    <row r="303" spans="1:12" ht="30" customHeight="1">
      <c r="A303" s="928"/>
      <c r="B303" s="929"/>
      <c r="C303" s="929"/>
      <c r="D303" s="929"/>
      <c r="E303" s="930"/>
      <c r="F303" s="51"/>
      <c r="G303" s="25"/>
      <c r="H303" s="25"/>
      <c r="I303" s="26"/>
      <c r="J303" s="52"/>
      <c r="K303" s="23"/>
      <c r="L303" s="27">
        <f t="shared" si="8"/>
        <v>0</v>
      </c>
    </row>
    <row r="304" spans="1:12" ht="30" customHeight="1">
      <c r="A304" s="928"/>
      <c r="B304" s="929"/>
      <c r="C304" s="929"/>
      <c r="D304" s="929"/>
      <c r="E304" s="930"/>
      <c r="F304" s="28"/>
      <c r="G304" s="25"/>
      <c r="H304" s="25"/>
      <c r="I304" s="26"/>
      <c r="J304" s="52"/>
      <c r="K304" s="23"/>
      <c r="L304" s="27">
        <f t="shared" si="8"/>
        <v>0</v>
      </c>
    </row>
    <row r="305" spans="1:12" ht="30" customHeight="1">
      <c r="A305" s="928"/>
      <c r="B305" s="929"/>
      <c r="C305" s="929"/>
      <c r="D305" s="929"/>
      <c r="E305" s="930"/>
      <c r="F305" s="23"/>
      <c r="G305" s="23"/>
      <c r="H305" s="23"/>
      <c r="I305" s="29"/>
      <c r="J305" s="53"/>
      <c r="K305" s="25"/>
      <c r="L305" s="27">
        <f t="shared" si="8"/>
        <v>0</v>
      </c>
    </row>
    <row r="306" spans="1:12" ht="30" customHeight="1" thickBot="1">
      <c r="A306" s="928"/>
      <c r="B306" s="929"/>
      <c r="C306" s="929"/>
      <c r="D306" s="929"/>
      <c r="E306" s="930"/>
      <c r="F306" s="23"/>
      <c r="G306" s="30"/>
      <c r="H306" s="30"/>
      <c r="I306" s="31"/>
      <c r="J306" s="53"/>
      <c r="K306" s="32"/>
      <c r="L306" s="27">
        <f t="shared" si="8"/>
        <v>0</v>
      </c>
    </row>
    <row r="307" spans="1:12" ht="13.8" thickBot="1">
      <c r="A307" s="931"/>
      <c r="B307" s="932"/>
      <c r="C307" s="932"/>
      <c r="D307" s="932"/>
      <c r="E307" s="932"/>
      <c r="F307" s="933" t="s">
        <v>118</v>
      </c>
      <c r="G307" s="934"/>
      <c r="H307" s="934"/>
      <c r="I307" s="934"/>
      <c r="J307" s="934"/>
      <c r="K307" s="935"/>
      <c r="L307" s="33">
        <f>+ROUND(SUM(L292:L306),2)</f>
        <v>2</v>
      </c>
    </row>
    <row r="308" spans="1:12" ht="15.6">
      <c r="A308" s="34"/>
      <c r="B308" s="35"/>
      <c r="C308" s="35"/>
      <c r="D308" s="35"/>
      <c r="E308" s="35"/>
      <c r="F308" s="35"/>
      <c r="G308" s="35"/>
      <c r="H308" s="35"/>
      <c r="I308" s="35"/>
      <c r="J308" s="35"/>
      <c r="K308" s="35"/>
      <c r="L308" s="36"/>
    </row>
    <row r="309" spans="1:12" ht="13.8">
      <c r="A309" s="904" t="s">
        <v>119</v>
      </c>
      <c r="B309" s="905"/>
      <c r="C309" s="906"/>
      <c r="D309" s="907"/>
      <c r="E309" s="907"/>
      <c r="F309" s="907"/>
      <c r="G309" s="907"/>
      <c r="H309" s="907"/>
      <c r="I309" s="907"/>
      <c r="J309" s="907"/>
      <c r="K309" s="908"/>
      <c r="L309" s="37"/>
    </row>
    <row r="310" spans="1:12" ht="13.8">
      <c r="A310" s="904"/>
      <c r="B310" s="905"/>
      <c r="C310" s="909"/>
      <c r="D310" s="910"/>
      <c r="E310" s="910"/>
      <c r="F310" s="910"/>
      <c r="G310" s="910"/>
      <c r="H310" s="910"/>
      <c r="I310" s="910"/>
      <c r="J310" s="910"/>
      <c r="K310" s="911"/>
      <c r="L310" s="37"/>
    </row>
    <row r="311" spans="1:12" ht="15.6">
      <c r="A311" s="38"/>
      <c r="B311" s="912"/>
      <c r="C311" s="912"/>
      <c r="D311" s="912"/>
      <c r="E311" s="912"/>
      <c r="F311" s="54"/>
      <c r="G311" s="54"/>
      <c r="H311" s="912"/>
      <c r="I311" s="912"/>
      <c r="J311" s="912"/>
      <c r="K311" s="912"/>
      <c r="L311" s="37"/>
    </row>
    <row r="312" spans="1:12" ht="15.6">
      <c r="A312" s="39" t="s">
        <v>120</v>
      </c>
      <c r="B312" s="913"/>
      <c r="C312" s="913"/>
      <c r="D312" s="913"/>
      <c r="E312" s="913"/>
      <c r="F312" s="54"/>
      <c r="G312" s="55"/>
      <c r="H312" s="913"/>
      <c r="I312" s="913"/>
      <c r="J312" s="913"/>
      <c r="K312" s="913"/>
      <c r="L312" s="37"/>
    </row>
    <row r="313" spans="1:12">
      <c r="A313" s="40"/>
      <c r="B313" s="879" t="s">
        <v>102</v>
      </c>
      <c r="C313" s="879"/>
      <c r="D313" s="879"/>
      <c r="E313" s="879"/>
      <c r="F313" s="56"/>
      <c r="G313" s="56"/>
      <c r="H313" s="880" t="s">
        <v>100</v>
      </c>
      <c r="I313" s="880"/>
      <c r="J313" s="880"/>
      <c r="K313" s="880"/>
      <c r="L313" s="41"/>
    </row>
    <row r="314" spans="1:12">
      <c r="A314" s="40"/>
      <c r="B314" s="881" t="s">
        <v>121</v>
      </c>
      <c r="C314" s="881"/>
      <c r="D314" s="881"/>
      <c r="E314" s="881"/>
      <c r="F314" s="57"/>
      <c r="G314" s="57"/>
      <c r="H314" s="882" t="s">
        <v>122</v>
      </c>
      <c r="I314" s="882"/>
      <c r="J314" s="882"/>
      <c r="K314" s="882"/>
      <c r="L314" s="41"/>
    </row>
    <row r="315" spans="1:12">
      <c r="A315" s="40"/>
      <c r="B315" s="881" t="s">
        <v>123</v>
      </c>
      <c r="C315" s="881"/>
      <c r="D315" s="881"/>
      <c r="E315" s="881"/>
      <c r="F315" s="57"/>
      <c r="G315" s="57"/>
      <c r="H315" s="881" t="s">
        <v>124</v>
      </c>
      <c r="I315" s="881"/>
      <c r="J315" s="881"/>
      <c r="K315" s="881"/>
      <c r="L315" s="41"/>
    </row>
    <row r="316" spans="1:12" ht="14.4" thickBot="1">
      <c r="A316" s="42"/>
      <c r="B316" s="883"/>
      <c r="C316" s="883"/>
      <c r="D316" s="883"/>
      <c r="E316" s="883"/>
      <c r="F316" s="43"/>
      <c r="G316" s="43"/>
      <c r="H316" s="44"/>
      <c r="I316" s="43"/>
      <c r="J316" s="43"/>
      <c r="K316" s="43"/>
      <c r="L316" s="45"/>
    </row>
    <row r="317" spans="1:12">
      <c r="A317" s="884"/>
      <c r="B317" s="885"/>
      <c r="C317" s="886"/>
      <c r="D317" s="892" t="s">
        <v>107</v>
      </c>
      <c r="E317" s="893"/>
      <c r="F317" s="893"/>
      <c r="G317" s="893"/>
      <c r="H317" s="893"/>
      <c r="I317" s="893"/>
      <c r="J317" s="893"/>
      <c r="K317" s="893"/>
      <c r="L317" s="894"/>
    </row>
    <row r="318" spans="1:12" ht="13.8" thickBot="1">
      <c r="A318" s="887"/>
      <c r="B318" s="888"/>
      <c r="C318" s="889"/>
      <c r="D318" s="895"/>
      <c r="E318" s="896"/>
      <c r="F318" s="896"/>
      <c r="G318" s="896"/>
      <c r="H318" s="896"/>
      <c r="I318" s="896"/>
      <c r="J318" s="896"/>
      <c r="K318" s="896"/>
      <c r="L318" s="897"/>
    </row>
    <row r="319" spans="1:12">
      <c r="A319" s="887"/>
      <c r="B319" s="888"/>
      <c r="C319" s="888"/>
      <c r="D319" s="892" t="s">
        <v>108</v>
      </c>
      <c r="E319" s="893"/>
      <c r="F319" s="893"/>
      <c r="G319" s="893"/>
      <c r="H319" s="893"/>
      <c r="I319" s="893"/>
      <c r="J319" s="893"/>
      <c r="K319" s="893"/>
      <c r="L319" s="894"/>
    </row>
    <row r="320" spans="1:12" ht="13.8" thickBot="1">
      <c r="A320" s="887"/>
      <c r="B320" s="888"/>
      <c r="C320" s="888"/>
      <c r="D320" s="895"/>
      <c r="E320" s="896"/>
      <c r="F320" s="896"/>
      <c r="G320" s="896"/>
      <c r="H320" s="896"/>
      <c r="I320" s="896"/>
      <c r="J320" s="896"/>
      <c r="K320" s="896"/>
      <c r="L320" s="897"/>
    </row>
    <row r="321" spans="1:12">
      <c r="A321" s="887"/>
      <c r="B321" s="888"/>
      <c r="C321" s="888"/>
      <c r="D321" s="892" t="s">
        <v>109</v>
      </c>
      <c r="E321" s="893"/>
      <c r="F321" s="893"/>
      <c r="G321" s="893"/>
      <c r="H321" s="893"/>
      <c r="I321" s="893"/>
      <c r="J321" s="893"/>
      <c r="K321" s="893"/>
      <c r="L321" s="894"/>
    </row>
    <row r="322" spans="1:12" ht="13.8" thickBot="1">
      <c r="A322" s="890"/>
      <c r="B322" s="891"/>
      <c r="C322" s="891"/>
      <c r="D322" s="895"/>
      <c r="E322" s="896"/>
      <c r="F322" s="896"/>
      <c r="G322" s="896"/>
      <c r="H322" s="896"/>
      <c r="I322" s="896"/>
      <c r="J322" s="896"/>
      <c r="K322" s="896"/>
      <c r="L322" s="897"/>
    </row>
    <row r="323" spans="1:12" ht="50.1" customHeight="1" thickBot="1">
      <c r="A323" s="898" t="s">
        <v>110</v>
      </c>
      <c r="B323" s="899"/>
      <c r="C323" s="900"/>
      <c r="D323" s="901" t="str">
        <f>+D288</f>
        <v>CONSTRUCCIÓN DE ANDENES PEATONALES EN CONCRETO ESTAMPADO EN EL CASCO URBANO DEL MUNICIPIO DE SABANALARGA, DEPARTAMENTO DE CASANARE</v>
      </c>
      <c r="E323" s="902"/>
      <c r="F323" s="902"/>
      <c r="G323" s="902"/>
      <c r="H323" s="902"/>
      <c r="I323" s="902"/>
      <c r="J323" s="902"/>
      <c r="K323" s="902"/>
      <c r="L323" s="903"/>
    </row>
    <row r="324" spans="1:12" ht="13.8" thickBot="1">
      <c r="A324" s="914" t="str">
        <f>+'PRESUPUESTO OFICIAL'!A33</f>
        <v>4. URBANISMO</v>
      </c>
      <c r="B324" s="915"/>
      <c r="C324" s="915"/>
      <c r="D324" s="915"/>
      <c r="E324" s="915"/>
      <c r="F324" s="915"/>
      <c r="G324" s="915"/>
      <c r="H324" s="915"/>
      <c r="I324" s="915"/>
      <c r="J324" s="915"/>
      <c r="K324" s="915"/>
      <c r="L324" s="916"/>
    </row>
    <row r="325" spans="1:12" ht="40.200000000000003" thickBot="1">
      <c r="A325" s="16" t="s">
        <v>41</v>
      </c>
      <c r="B325" s="17">
        <f>+'PRESUPUESTO OFICIAL'!B39</f>
        <v>4.5999999999999996</v>
      </c>
      <c r="C325" s="917" t="s">
        <v>42</v>
      </c>
      <c r="D325" s="918"/>
      <c r="E325" s="919"/>
      <c r="F325" s="920" t="str">
        <f>+'PRESUPUESTO OFICIAL'!E39</f>
        <v>Arbol acacia amarilla h=1,8 suministro y siembra</v>
      </c>
      <c r="G325" s="921"/>
      <c r="H325" s="922"/>
      <c r="I325" s="18" t="s">
        <v>111</v>
      </c>
      <c r="J325" s="47">
        <f>L342</f>
        <v>2</v>
      </c>
      <c r="K325" s="19" t="s">
        <v>43</v>
      </c>
      <c r="L325" s="46" t="str">
        <f>+'PRESUPUESTO OFICIAL'!F39</f>
        <v>UND</v>
      </c>
    </row>
    <row r="326" spans="1:12" ht="26.4">
      <c r="A326" s="923" t="s">
        <v>112</v>
      </c>
      <c r="B326" s="924"/>
      <c r="C326" s="924"/>
      <c r="D326" s="924"/>
      <c r="E326" s="924"/>
      <c r="F326" s="20" t="s">
        <v>113</v>
      </c>
      <c r="G326" s="21" t="s">
        <v>114</v>
      </c>
      <c r="H326" s="21" t="s">
        <v>115</v>
      </c>
      <c r="I326" s="20" t="s">
        <v>216</v>
      </c>
      <c r="J326" s="21" t="s">
        <v>117</v>
      </c>
      <c r="K326" s="21" t="s">
        <v>12</v>
      </c>
      <c r="L326" s="22" t="s">
        <v>118</v>
      </c>
    </row>
    <row r="327" spans="1:12" ht="38.1" customHeight="1">
      <c r="A327" s="925"/>
      <c r="B327" s="926"/>
      <c r="C327" s="926"/>
      <c r="D327" s="926"/>
      <c r="E327" s="927"/>
      <c r="F327" s="48" t="s">
        <v>222</v>
      </c>
      <c r="G327" s="24"/>
      <c r="H327" s="52"/>
      <c r="I327" s="26"/>
      <c r="J327" s="26"/>
      <c r="K327" s="26">
        <v>1</v>
      </c>
      <c r="L327" s="27">
        <f>K327</f>
        <v>1</v>
      </c>
    </row>
    <row r="328" spans="1:12" ht="38.1" customHeight="1">
      <c r="A328" s="928"/>
      <c r="B328" s="929"/>
      <c r="C328" s="929"/>
      <c r="D328" s="929"/>
      <c r="E328" s="930"/>
      <c r="F328" s="48" t="s">
        <v>223</v>
      </c>
      <c r="G328" s="24"/>
      <c r="H328" s="52"/>
      <c r="I328" s="26"/>
      <c r="J328" s="26"/>
      <c r="K328" s="26">
        <v>1</v>
      </c>
      <c r="L328" s="27">
        <f t="shared" ref="L328:L341" si="9">K328</f>
        <v>1</v>
      </c>
    </row>
    <row r="329" spans="1:12" ht="38.1" customHeight="1">
      <c r="A329" s="928"/>
      <c r="B329" s="929"/>
      <c r="C329" s="929"/>
      <c r="D329" s="929"/>
      <c r="E329" s="930"/>
      <c r="F329" s="48"/>
      <c r="G329" s="24"/>
      <c r="H329" s="52"/>
      <c r="I329" s="26"/>
      <c r="J329" s="52"/>
      <c r="K329" s="26"/>
      <c r="L329" s="27">
        <f t="shared" si="9"/>
        <v>0</v>
      </c>
    </row>
    <row r="330" spans="1:12" ht="38.1" customHeight="1">
      <c r="A330" s="928"/>
      <c r="B330" s="929"/>
      <c r="C330" s="929"/>
      <c r="D330" s="929"/>
      <c r="E330" s="930"/>
      <c r="F330" s="48"/>
      <c r="G330" s="24"/>
      <c r="H330" s="24"/>
      <c r="I330" s="26"/>
      <c r="J330" s="52"/>
      <c r="K330" s="26"/>
      <c r="L330" s="27">
        <f t="shared" si="9"/>
        <v>0</v>
      </c>
    </row>
    <row r="331" spans="1:12" ht="38.1" customHeight="1">
      <c r="A331" s="928"/>
      <c r="B331" s="929"/>
      <c r="C331" s="929"/>
      <c r="D331" s="929"/>
      <c r="E331" s="930"/>
      <c r="F331" s="48"/>
      <c r="G331" s="24"/>
      <c r="H331" s="24"/>
      <c r="I331" s="26"/>
      <c r="J331" s="52"/>
      <c r="K331" s="26"/>
      <c r="L331" s="27">
        <f t="shared" si="9"/>
        <v>0</v>
      </c>
    </row>
    <row r="332" spans="1:12" ht="38.1" customHeight="1">
      <c r="A332" s="928"/>
      <c r="B332" s="929"/>
      <c r="C332" s="929"/>
      <c r="D332" s="929"/>
      <c r="E332" s="930"/>
      <c r="F332" s="49"/>
      <c r="G332" s="24"/>
      <c r="H332" s="24"/>
      <c r="I332" s="26"/>
      <c r="J332" s="52"/>
      <c r="K332" s="26"/>
      <c r="L332" s="27">
        <f t="shared" si="9"/>
        <v>0</v>
      </c>
    </row>
    <row r="333" spans="1:12" ht="38.1" customHeight="1">
      <c r="A333" s="928"/>
      <c r="B333" s="929"/>
      <c r="C333" s="929"/>
      <c r="D333" s="929"/>
      <c r="E333" s="930"/>
      <c r="F333" s="48"/>
      <c r="G333" s="25"/>
      <c r="H333" s="25"/>
      <c r="I333" s="26"/>
      <c r="J333" s="52"/>
      <c r="K333" s="23"/>
      <c r="L333" s="27">
        <f t="shared" si="9"/>
        <v>0</v>
      </c>
    </row>
    <row r="334" spans="1:12" ht="38.1" customHeight="1">
      <c r="A334" s="928"/>
      <c r="B334" s="929"/>
      <c r="C334" s="929"/>
      <c r="D334" s="929"/>
      <c r="E334" s="930"/>
      <c r="F334" s="50"/>
      <c r="G334" s="25"/>
      <c r="H334" s="25"/>
      <c r="I334" s="26"/>
      <c r="J334" s="52"/>
      <c r="K334" s="23"/>
      <c r="L334" s="27">
        <f t="shared" si="9"/>
        <v>0</v>
      </c>
    </row>
    <row r="335" spans="1:12" ht="38.1" customHeight="1">
      <c r="A335" s="928"/>
      <c r="B335" s="929"/>
      <c r="C335" s="929"/>
      <c r="D335" s="929"/>
      <c r="E335" s="930"/>
      <c r="F335" s="50"/>
      <c r="G335" s="25"/>
      <c r="H335" s="25"/>
      <c r="I335" s="26"/>
      <c r="J335" s="52"/>
      <c r="K335" s="23"/>
      <c r="L335" s="27">
        <f t="shared" si="9"/>
        <v>0</v>
      </c>
    </row>
    <row r="336" spans="1:12" ht="38.1" customHeight="1">
      <c r="A336" s="928"/>
      <c r="B336" s="929"/>
      <c r="C336" s="929"/>
      <c r="D336" s="929"/>
      <c r="E336" s="930"/>
      <c r="F336" s="50"/>
      <c r="G336" s="25"/>
      <c r="H336" s="25"/>
      <c r="I336" s="26"/>
      <c r="J336" s="52"/>
      <c r="K336" s="23"/>
      <c r="L336" s="27">
        <f t="shared" si="9"/>
        <v>0</v>
      </c>
    </row>
    <row r="337" spans="1:12" ht="38.1" customHeight="1">
      <c r="A337" s="928"/>
      <c r="B337" s="929"/>
      <c r="C337" s="929"/>
      <c r="D337" s="929"/>
      <c r="E337" s="930"/>
      <c r="F337" s="48"/>
      <c r="G337" s="25"/>
      <c r="H337" s="25"/>
      <c r="I337" s="26"/>
      <c r="J337" s="52"/>
      <c r="K337" s="23"/>
      <c r="L337" s="27">
        <f t="shared" si="9"/>
        <v>0</v>
      </c>
    </row>
    <row r="338" spans="1:12" ht="38.1" customHeight="1">
      <c r="A338" s="928"/>
      <c r="B338" s="929"/>
      <c r="C338" s="929"/>
      <c r="D338" s="929"/>
      <c r="E338" s="930"/>
      <c r="F338" s="51"/>
      <c r="G338" s="25"/>
      <c r="H338" s="25"/>
      <c r="I338" s="26"/>
      <c r="J338" s="52"/>
      <c r="K338" s="23"/>
      <c r="L338" s="27">
        <f t="shared" si="9"/>
        <v>0</v>
      </c>
    </row>
    <row r="339" spans="1:12" ht="38.1" customHeight="1">
      <c r="A339" s="928"/>
      <c r="B339" s="929"/>
      <c r="C339" s="929"/>
      <c r="D339" s="929"/>
      <c r="E339" s="930"/>
      <c r="F339" s="28"/>
      <c r="G339" s="25"/>
      <c r="H339" s="25"/>
      <c r="I339" s="26"/>
      <c r="J339" s="52"/>
      <c r="K339" s="23"/>
      <c r="L339" s="27">
        <f t="shared" si="9"/>
        <v>0</v>
      </c>
    </row>
    <row r="340" spans="1:12" ht="38.1" customHeight="1">
      <c r="A340" s="928"/>
      <c r="B340" s="929"/>
      <c r="C340" s="929"/>
      <c r="D340" s="929"/>
      <c r="E340" s="930"/>
      <c r="F340" s="23"/>
      <c r="G340" s="23"/>
      <c r="H340" s="23"/>
      <c r="I340" s="29"/>
      <c r="J340" s="53"/>
      <c r="K340" s="25"/>
      <c r="L340" s="27">
        <f t="shared" si="9"/>
        <v>0</v>
      </c>
    </row>
    <row r="341" spans="1:12" ht="38.1" customHeight="1" thickBot="1">
      <c r="A341" s="928"/>
      <c r="B341" s="929"/>
      <c r="C341" s="929"/>
      <c r="D341" s="929"/>
      <c r="E341" s="930"/>
      <c r="F341" s="23"/>
      <c r="G341" s="30"/>
      <c r="H341" s="30"/>
      <c r="I341" s="31"/>
      <c r="J341" s="53"/>
      <c r="K341" s="32"/>
      <c r="L341" s="27">
        <f t="shared" si="9"/>
        <v>0</v>
      </c>
    </row>
    <row r="342" spans="1:12" ht="13.8" thickBot="1">
      <c r="A342" s="931"/>
      <c r="B342" s="932"/>
      <c r="C342" s="932"/>
      <c r="D342" s="932"/>
      <c r="E342" s="932"/>
      <c r="F342" s="933" t="s">
        <v>118</v>
      </c>
      <c r="G342" s="934"/>
      <c r="H342" s="934"/>
      <c r="I342" s="934"/>
      <c r="J342" s="934"/>
      <c r="K342" s="935"/>
      <c r="L342" s="33">
        <f>+ROUND(SUM(L327:L341),2)</f>
        <v>2</v>
      </c>
    </row>
    <row r="343" spans="1:12" ht="15.6">
      <c r="A343" s="34"/>
      <c r="B343" s="35"/>
      <c r="C343" s="35"/>
      <c r="D343" s="35"/>
      <c r="E343" s="35"/>
      <c r="F343" s="35"/>
      <c r="G343" s="35"/>
      <c r="H343" s="35"/>
      <c r="I343" s="35"/>
      <c r="J343" s="35"/>
      <c r="K343" s="35"/>
      <c r="L343" s="36"/>
    </row>
    <row r="344" spans="1:12" ht="13.8">
      <c r="A344" s="904" t="s">
        <v>119</v>
      </c>
      <c r="B344" s="905"/>
      <c r="C344" s="906"/>
      <c r="D344" s="907"/>
      <c r="E344" s="907"/>
      <c r="F344" s="907"/>
      <c r="G344" s="907"/>
      <c r="H344" s="907"/>
      <c r="I344" s="907"/>
      <c r="J344" s="907"/>
      <c r="K344" s="908"/>
      <c r="L344" s="37"/>
    </row>
    <row r="345" spans="1:12" ht="13.8">
      <c r="A345" s="904"/>
      <c r="B345" s="905"/>
      <c r="C345" s="909"/>
      <c r="D345" s="910"/>
      <c r="E345" s="910"/>
      <c r="F345" s="910"/>
      <c r="G345" s="910"/>
      <c r="H345" s="910"/>
      <c r="I345" s="910"/>
      <c r="J345" s="910"/>
      <c r="K345" s="911"/>
      <c r="L345" s="37"/>
    </row>
    <row r="346" spans="1:12" ht="15.6">
      <c r="A346" s="38"/>
      <c r="B346" s="912"/>
      <c r="C346" s="912"/>
      <c r="D346" s="912"/>
      <c r="E346" s="912"/>
      <c r="F346" s="54"/>
      <c r="G346" s="54"/>
      <c r="H346" s="912"/>
      <c r="I346" s="912"/>
      <c r="J346" s="912"/>
      <c r="K346" s="912"/>
      <c r="L346" s="37"/>
    </row>
    <row r="347" spans="1:12" ht="15.6">
      <c r="A347" s="39" t="s">
        <v>120</v>
      </c>
      <c r="B347" s="913"/>
      <c r="C347" s="913"/>
      <c r="D347" s="913"/>
      <c r="E347" s="913"/>
      <c r="F347" s="54"/>
      <c r="G347" s="55"/>
      <c r="H347" s="913"/>
      <c r="I347" s="913"/>
      <c r="J347" s="913"/>
      <c r="K347" s="913"/>
      <c r="L347" s="37"/>
    </row>
    <row r="348" spans="1:12">
      <c r="A348" s="40"/>
      <c r="B348" s="879" t="s">
        <v>102</v>
      </c>
      <c r="C348" s="879"/>
      <c r="D348" s="879"/>
      <c r="E348" s="879"/>
      <c r="F348" s="56"/>
      <c r="G348" s="56"/>
      <c r="H348" s="880" t="s">
        <v>100</v>
      </c>
      <c r="I348" s="880"/>
      <c r="J348" s="880"/>
      <c r="K348" s="880"/>
      <c r="L348" s="41"/>
    </row>
    <row r="349" spans="1:12">
      <c r="A349" s="40"/>
      <c r="B349" s="881" t="s">
        <v>121</v>
      </c>
      <c r="C349" s="881"/>
      <c r="D349" s="881"/>
      <c r="E349" s="881"/>
      <c r="F349" s="57"/>
      <c r="G349" s="57"/>
      <c r="H349" s="882" t="s">
        <v>122</v>
      </c>
      <c r="I349" s="882"/>
      <c r="J349" s="882"/>
      <c r="K349" s="882"/>
      <c r="L349" s="41"/>
    </row>
    <row r="350" spans="1:12">
      <c r="A350" s="40"/>
      <c r="B350" s="881" t="s">
        <v>123</v>
      </c>
      <c r="C350" s="881"/>
      <c r="D350" s="881"/>
      <c r="E350" s="881"/>
      <c r="F350" s="57"/>
      <c r="G350" s="57"/>
      <c r="H350" s="881" t="s">
        <v>124</v>
      </c>
      <c r="I350" s="881"/>
      <c r="J350" s="881"/>
      <c r="K350" s="881"/>
      <c r="L350" s="41"/>
    </row>
    <row r="351" spans="1:12" ht="14.4" thickBot="1">
      <c r="A351" s="42"/>
      <c r="B351" s="883"/>
      <c r="C351" s="883"/>
      <c r="D351" s="883"/>
      <c r="E351" s="883"/>
      <c r="F351" s="43"/>
      <c r="G351" s="43"/>
      <c r="H351" s="44"/>
      <c r="I351" s="43"/>
      <c r="J351" s="43"/>
      <c r="K351" s="43"/>
      <c r="L351" s="45"/>
    </row>
  </sheetData>
  <mergeCells count="230">
    <mergeCell ref="F14:K25"/>
    <mergeCell ref="B349:E349"/>
    <mergeCell ref="H349:K349"/>
    <mergeCell ref="B350:E350"/>
    <mergeCell ref="H350:K350"/>
    <mergeCell ref="B351:E351"/>
    <mergeCell ref="A344:B345"/>
    <mergeCell ref="C344:K345"/>
    <mergeCell ref="B346:E347"/>
    <mergeCell ref="H346:K347"/>
    <mergeCell ref="B348:E348"/>
    <mergeCell ref="H348:K348"/>
    <mergeCell ref="A324:L324"/>
    <mergeCell ref="C325:E325"/>
    <mergeCell ref="F325:H325"/>
    <mergeCell ref="A326:E326"/>
    <mergeCell ref="A327:E342"/>
    <mergeCell ref="F342:K342"/>
    <mergeCell ref="B316:E316"/>
    <mergeCell ref="A317:C322"/>
    <mergeCell ref="D317:L318"/>
    <mergeCell ref="D319:L320"/>
    <mergeCell ref="D321:L322"/>
    <mergeCell ref="A323:C323"/>
    <mergeCell ref="D323:L323"/>
    <mergeCell ref="B313:E313"/>
    <mergeCell ref="H313:K313"/>
    <mergeCell ref="B314:E314"/>
    <mergeCell ref="H314:K314"/>
    <mergeCell ref="B315:E315"/>
    <mergeCell ref="H315:K315"/>
    <mergeCell ref="A292:E307"/>
    <mergeCell ref="F307:K307"/>
    <mergeCell ref="A309:B310"/>
    <mergeCell ref="C309:K310"/>
    <mergeCell ref="B311:E312"/>
    <mergeCell ref="H311:K312"/>
    <mergeCell ref="A288:C288"/>
    <mergeCell ref="D288:L288"/>
    <mergeCell ref="A289:L289"/>
    <mergeCell ref="C290:E290"/>
    <mergeCell ref="F290:H290"/>
    <mergeCell ref="A291:E291"/>
    <mergeCell ref="B279:E279"/>
    <mergeCell ref="H279:K279"/>
    <mergeCell ref="B280:E280"/>
    <mergeCell ref="H280:K280"/>
    <mergeCell ref="B281:E281"/>
    <mergeCell ref="A282:C287"/>
    <mergeCell ref="D282:L283"/>
    <mergeCell ref="D284:L285"/>
    <mergeCell ref="D286:L287"/>
    <mergeCell ref="A274:B275"/>
    <mergeCell ref="C274:K275"/>
    <mergeCell ref="B276:E277"/>
    <mergeCell ref="H276:K277"/>
    <mergeCell ref="B278:E278"/>
    <mergeCell ref="H278:K278"/>
    <mergeCell ref="A254:L254"/>
    <mergeCell ref="C255:E255"/>
    <mergeCell ref="F255:H255"/>
    <mergeCell ref="A256:E256"/>
    <mergeCell ref="A257:E272"/>
    <mergeCell ref="F272:K272"/>
    <mergeCell ref="B246:E246"/>
    <mergeCell ref="A247:C252"/>
    <mergeCell ref="D247:L248"/>
    <mergeCell ref="D249:L250"/>
    <mergeCell ref="D251:L252"/>
    <mergeCell ref="A253:C253"/>
    <mergeCell ref="D253:L253"/>
    <mergeCell ref="B243:E243"/>
    <mergeCell ref="H243:K243"/>
    <mergeCell ref="B244:E244"/>
    <mergeCell ref="H244:K244"/>
    <mergeCell ref="B245:E245"/>
    <mergeCell ref="H245:K245"/>
    <mergeCell ref="A222:E237"/>
    <mergeCell ref="F237:K237"/>
    <mergeCell ref="A239:B240"/>
    <mergeCell ref="C239:K240"/>
    <mergeCell ref="B241:E242"/>
    <mergeCell ref="H241:K242"/>
    <mergeCell ref="A218:C218"/>
    <mergeCell ref="D218:L218"/>
    <mergeCell ref="A219:L219"/>
    <mergeCell ref="C220:E220"/>
    <mergeCell ref="F220:H220"/>
    <mergeCell ref="A221:E221"/>
    <mergeCell ref="B209:E209"/>
    <mergeCell ref="H209:K209"/>
    <mergeCell ref="B210:E210"/>
    <mergeCell ref="H210:K210"/>
    <mergeCell ref="B211:E211"/>
    <mergeCell ref="A212:C217"/>
    <mergeCell ref="D212:L213"/>
    <mergeCell ref="D214:L215"/>
    <mergeCell ref="D216:L217"/>
    <mergeCell ref="A204:B205"/>
    <mergeCell ref="C204:K205"/>
    <mergeCell ref="B206:E207"/>
    <mergeCell ref="H206:K207"/>
    <mergeCell ref="B208:E208"/>
    <mergeCell ref="H208:K208"/>
    <mergeCell ref="A184:L184"/>
    <mergeCell ref="C185:E185"/>
    <mergeCell ref="F185:H185"/>
    <mergeCell ref="A186:E186"/>
    <mergeCell ref="A187:E202"/>
    <mergeCell ref="F202:K202"/>
    <mergeCell ref="B176:E176"/>
    <mergeCell ref="A177:C182"/>
    <mergeCell ref="D177:L178"/>
    <mergeCell ref="D179:L180"/>
    <mergeCell ref="D181:L182"/>
    <mergeCell ref="A183:C183"/>
    <mergeCell ref="D183:L183"/>
    <mergeCell ref="B173:E173"/>
    <mergeCell ref="H173:K173"/>
    <mergeCell ref="B174:E174"/>
    <mergeCell ref="H174:K174"/>
    <mergeCell ref="B175:E175"/>
    <mergeCell ref="H175:K175"/>
    <mergeCell ref="A152:E167"/>
    <mergeCell ref="F167:K167"/>
    <mergeCell ref="A169:B170"/>
    <mergeCell ref="C169:K170"/>
    <mergeCell ref="B171:E172"/>
    <mergeCell ref="H171:K172"/>
    <mergeCell ref="A148:C148"/>
    <mergeCell ref="D148:L148"/>
    <mergeCell ref="A149:L149"/>
    <mergeCell ref="C150:E150"/>
    <mergeCell ref="F150:H150"/>
    <mergeCell ref="A151:E151"/>
    <mergeCell ref="B103:E103"/>
    <mergeCell ref="H103:K103"/>
    <mergeCell ref="B104:E104"/>
    <mergeCell ref="H104:K104"/>
    <mergeCell ref="A142:C147"/>
    <mergeCell ref="D142:L143"/>
    <mergeCell ref="D144:L145"/>
    <mergeCell ref="D146:L147"/>
    <mergeCell ref="A107:C112"/>
    <mergeCell ref="D107:L108"/>
    <mergeCell ref="D109:L110"/>
    <mergeCell ref="D111:L112"/>
    <mergeCell ref="A113:C113"/>
    <mergeCell ref="D113:L113"/>
    <mergeCell ref="A114:L114"/>
    <mergeCell ref="C115:E115"/>
    <mergeCell ref="F115:H115"/>
    <mergeCell ref="A116:E116"/>
    <mergeCell ref="A117:E132"/>
    <mergeCell ref="F132:K132"/>
    <mergeCell ref="A134:B135"/>
    <mergeCell ref="C134:K135"/>
    <mergeCell ref="B136:E137"/>
    <mergeCell ref="H136:K137"/>
    <mergeCell ref="A98:B99"/>
    <mergeCell ref="C98:K99"/>
    <mergeCell ref="B100:E101"/>
    <mergeCell ref="H100:K101"/>
    <mergeCell ref="B102:E102"/>
    <mergeCell ref="H102:K102"/>
    <mergeCell ref="A78:L78"/>
    <mergeCell ref="C79:E79"/>
    <mergeCell ref="F79:H79"/>
    <mergeCell ref="A80:E80"/>
    <mergeCell ref="A81:E96"/>
    <mergeCell ref="F96:K96"/>
    <mergeCell ref="B70:E70"/>
    <mergeCell ref="A71:C76"/>
    <mergeCell ref="D71:L72"/>
    <mergeCell ref="D73:L74"/>
    <mergeCell ref="D75:L76"/>
    <mergeCell ref="A77:C77"/>
    <mergeCell ref="D77:L77"/>
    <mergeCell ref="B67:E67"/>
    <mergeCell ref="H67:K67"/>
    <mergeCell ref="B68:E68"/>
    <mergeCell ref="H68:K68"/>
    <mergeCell ref="B69:E69"/>
    <mergeCell ref="H69:K69"/>
    <mergeCell ref="A46:E61"/>
    <mergeCell ref="F61:K61"/>
    <mergeCell ref="A63:B64"/>
    <mergeCell ref="C63:K64"/>
    <mergeCell ref="B65:E66"/>
    <mergeCell ref="H65:K66"/>
    <mergeCell ref="A42:C42"/>
    <mergeCell ref="D42:L42"/>
    <mergeCell ref="A43:L43"/>
    <mergeCell ref="C44:E44"/>
    <mergeCell ref="F44:H44"/>
    <mergeCell ref="A45:E45"/>
    <mergeCell ref="F26:K26"/>
    <mergeCell ref="B33:E33"/>
    <mergeCell ref="H33:K33"/>
    <mergeCell ref="B34:E34"/>
    <mergeCell ref="H34:K34"/>
    <mergeCell ref="B35:E35"/>
    <mergeCell ref="A36:C41"/>
    <mergeCell ref="D36:L37"/>
    <mergeCell ref="D38:L39"/>
    <mergeCell ref="D40:L41"/>
    <mergeCell ref="B138:E138"/>
    <mergeCell ref="H138:K138"/>
    <mergeCell ref="B139:E139"/>
    <mergeCell ref="H139:K139"/>
    <mergeCell ref="B140:E140"/>
    <mergeCell ref="H140:K140"/>
    <mergeCell ref="B141:E141"/>
    <mergeCell ref="A1:C6"/>
    <mergeCell ref="D1:L2"/>
    <mergeCell ref="D3:L4"/>
    <mergeCell ref="D5:L6"/>
    <mergeCell ref="A7:C7"/>
    <mergeCell ref="D7:L7"/>
    <mergeCell ref="A28:B29"/>
    <mergeCell ref="C28:K29"/>
    <mergeCell ref="B30:E31"/>
    <mergeCell ref="H30:K31"/>
    <mergeCell ref="B32:E32"/>
    <mergeCell ref="H32:K32"/>
    <mergeCell ref="A8:L8"/>
    <mergeCell ref="C9:E9"/>
    <mergeCell ref="F9:H9"/>
    <mergeCell ref="A10:E10"/>
    <mergeCell ref="A11:E26"/>
  </mergeCells>
  <pageMargins left="1.4960629921259843" right="0.70866141732283472" top="0.47244094488188981" bottom="0.19685039370078741" header="0.31496062992125984" footer="0.31496062992125984"/>
  <pageSetup scale="55" orientation="landscape" r:id="rId1"/>
  <rowBreaks count="9" manualBreakCount="9">
    <brk id="35" max="16383" man="1"/>
    <brk id="70" max="16383" man="1"/>
    <brk id="106" max="16383" man="1"/>
    <brk id="141" max="16383" man="1"/>
    <brk id="176" max="16383" man="1"/>
    <brk id="211" max="16383" man="1"/>
    <brk id="246" max="16383" man="1"/>
    <brk id="281" max="16383" man="1"/>
    <brk id="316" max="16383"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www.w3.org/XML/1998/namespace"/>
    <ds:schemaRef ds:uri="http://schemas.microsoft.com/office/2006/documentManagement/types"/>
    <ds:schemaRef ds:uri="http://purl.org/dc/terms/"/>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a6cb9e4b-f1d1-4245-83ec-6cad768d538a"/>
    <ds:schemaRef ds:uri="9d85dbaf-23eb-4e57-a637-93dcacc8b1a1"/>
    <ds:schemaRef ds:uri="http://purl.org/dc/dcmitype/"/>
  </ds:schemaRefs>
</ds:datastoreItem>
</file>

<file path=customXml/itemProps3.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PRESUPUESTO OFICIAL</vt:lpstr>
      <vt:lpstr>AIU</vt:lpstr>
      <vt:lpstr>APU 1</vt:lpstr>
      <vt:lpstr>APU2</vt:lpstr>
      <vt:lpstr>TRANSPORTE DE MATERIALES</vt:lpstr>
      <vt:lpstr>MEMORIAS 1</vt:lpstr>
      <vt:lpstr>MEMORIAS 2</vt:lpstr>
      <vt:lpstr>AIU!Área_de_impresión</vt:lpstr>
      <vt:lpstr>'APU 1'!Área_de_impresión</vt:lpstr>
      <vt:lpstr>'APU2'!Área_de_impresión</vt:lpstr>
      <vt:lpstr>'PRESUPUESTO OFICIAL'!Área_de_impresión</vt:lpstr>
      <vt:lpstr>'TRANSPORTE DE MATERIALES'!Área_de_impresión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Jaime Ivan González Solarte</cp:lastModifiedBy>
  <cp:revision/>
  <cp:lastPrinted>2026-10-06T22:54:42Z</cp:lastPrinted>
  <dcterms:created xsi:type="dcterms:W3CDTF">2006-06-27T16:47:25Z</dcterms:created>
  <dcterms:modified xsi:type="dcterms:W3CDTF">2026-10-19T13:26:08Z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