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ASUS\Downloads\PROCESOS CHITIVA\GOSPEL COMPLETO\"/>
    </mc:Choice>
  </mc:AlternateContent>
  <xr:revisionPtr revIDLastSave="0" documentId="13_ncr:1_{E49A6882-D327-4EB5-A1AD-4ACB5363646B}" xr6:coauthVersionLast="47" xr6:coauthVersionMax="47" xr10:uidLastSave="{00000000-0000-0000-0000-000000000000}"/>
  <bookViews>
    <workbookView xWindow="-108" yWindow="-108" windowWidth="23256" windowHeight="12456" xr2:uid="{742AA931-80BE-4A6F-AE48-1992EB48166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31" i="1" l="1"/>
  <c r="H30" i="1"/>
  <c r="G12" i="1" l="1"/>
  <c r="I12" i="1" s="1"/>
  <c r="H5" i="1"/>
  <c r="H4" i="1"/>
  <c r="H18" i="1"/>
  <c r="G19" i="1"/>
  <c r="G20" i="1"/>
  <c r="H20" i="1" s="1"/>
  <c r="G21" i="1"/>
  <c r="H21" i="1" s="1"/>
  <c r="G22" i="1"/>
  <c r="H22" i="1" s="1"/>
  <c r="G23" i="1"/>
  <c r="H23" i="1" s="1"/>
  <c r="G24" i="1"/>
  <c r="H24" i="1" s="1"/>
  <c r="G25" i="1"/>
  <c r="H25" i="1" s="1"/>
  <c r="G26" i="1"/>
  <c r="H26" i="1" s="1"/>
  <c r="G27" i="1"/>
  <c r="H27" i="1" s="1"/>
  <c r="G28" i="1"/>
  <c r="H28" i="1" s="1"/>
  <c r="G29" i="1"/>
  <c r="H29" i="1" s="1"/>
  <c r="H17" i="1"/>
  <c r="G7" i="1"/>
  <c r="H7" i="1" s="1"/>
  <c r="G8" i="1"/>
  <c r="H8" i="1" s="1"/>
  <c r="G9" i="1"/>
  <c r="H9" i="1" s="1"/>
  <c r="G10" i="1"/>
  <c r="H10" i="1" s="1"/>
  <c r="G11" i="1"/>
  <c r="H11" i="1" s="1"/>
  <c r="G13" i="1"/>
  <c r="H13" i="1" s="1"/>
  <c r="G6" i="1"/>
  <c r="H6" i="1" s="1"/>
  <c r="G30" i="1" l="1"/>
  <c r="H12" i="1"/>
  <c r="H14" i="1" s="1"/>
  <c r="H19" i="1"/>
  <c r="G14" i="1" l="1"/>
  <c r="I6" i="1"/>
  <c r="I7" i="1"/>
  <c r="I8" i="1"/>
  <c r="I5" i="1"/>
  <c r="I9" i="1"/>
  <c r="I10" i="1"/>
  <c r="I11" i="1"/>
  <c r="I13" i="1"/>
  <c r="I4" i="1"/>
  <c r="I14" i="1" l="1"/>
  <c r="I15" i="1" l="1"/>
</calcChain>
</file>

<file path=xl/sharedStrings.xml><?xml version="1.0" encoding="utf-8"?>
<sst xmlns="http://schemas.openxmlformats.org/spreadsheetml/2006/main" count="96" uniqueCount="67">
  <si>
    <t>ESTUDIO DE MERCADO FESTIVAL GOSPEL</t>
  </si>
  <si>
    <t>ITEM</t>
  </si>
  <si>
    <t>Coordinador del evento</t>
  </si>
  <si>
    <t>Profesional en música o similares con experiencia en mínimo tres (3) proyectos gospel.
Dedicacion 30%</t>
  </si>
  <si>
    <t>mes</t>
  </si>
  <si>
    <t>UNIDAD DE MEDIDA</t>
  </si>
  <si>
    <t>CANTIDAD</t>
  </si>
  <si>
    <t>DESCRIPCION</t>
  </si>
  <si>
    <t>unidad</t>
  </si>
  <si>
    <t>Afiches</t>
  </si>
  <si>
    <t>SUGA</t>
  </si>
  <si>
    <t xml:space="preserve"> Plan de emergencias y el registro de la documentación correspondiente con antelación al desarrollo del evento, en el Sistema Único de Gestión para el Registro, Evaluación y Autorización de Actividades de Aglomeración de Público en el Distrito Capital – SUGA. </t>
  </si>
  <si>
    <t>JURADOS</t>
  </si>
  <si>
    <t>Titulo profesional certificado en algún tema musical, con experiencia en selección de artistas de mínimo de dos (2) proyectos gospel. Jornada mínima de un día 8 horas.</t>
  </si>
  <si>
    <t>RECONOCIMIENTO</t>
  </si>
  <si>
    <t>Participación artistas locales</t>
  </si>
  <si>
    <t>MAESTRO DE CEREMONIA</t>
  </si>
  <si>
    <t>PRODUCTOR TECNICO MUSICAL</t>
  </si>
  <si>
    <t>OPERADOR LOGISTICO</t>
  </si>
  <si>
    <t xml:space="preserve"> Bachilleres con experiencia de mínimo un año en logística de eventos</t>
  </si>
  <si>
    <t>Técnico en producción de audio o producción musical o sonido o ingeniería en producción de espectáculos o afines. Experiencia mínima de 24 meses en producción técnica y musical para conciertos, festivales o eventos en vivo</t>
  </si>
  <si>
    <t>un (1) maestro de ceremonia (por 6 horas) con experiencia en la conducción en mínimo (dos) eventos gospel</t>
  </si>
  <si>
    <t>BRIGADISTA</t>
  </si>
  <si>
    <t>Brigadista contra incendios con certificación como brigadistas y experiencia de mínimo dos proyectos como brigadista</t>
  </si>
  <si>
    <t>VALOR TOTAL INCLUIDO IVA</t>
  </si>
  <si>
    <t>Unidad</t>
  </si>
  <si>
    <t>Una (1) planta eléctrica de 75 Kva. Se debe garantizar el transporte y combustible, servicio de instalación de elementos eléctricos necesarios para los eventos, o adecuaciones hidráulicas que permitan la gestión del evento.</t>
  </si>
  <si>
    <t>Paquete 1 de sonido. Servicio de alquiler por 12 horas,  Incluye lo siguiente: 4 Micrófonos de voces  - 4 Micrófonos tipo Instrumental - 4 Cabinas activas con su respectivo trípode  - 1 Consola Digital de 16 canales  - 4 Cajas directas  - 1 Computador - 1 Protector de voltaje.</t>
  </si>
  <si>
    <t>Global</t>
  </si>
  <si>
    <t>Cabezas LED móvil tipo sharpy, que funcionarán de manera conjunta con el dimmer y deberán incluir consola de control y cableado necesario para su operación.</t>
  </si>
  <si>
    <t xml:space="preserve">Amplificador de alta calidad para amplificación de instrumento guitarra de mínimo 100 Watts de potencia. </t>
  </si>
  <si>
    <t xml:space="preserve">Amplificador de alta calidad para amplificación de instrumento bajo de mínimo 100 Watts de potencia. </t>
  </si>
  <si>
    <t>Tornamesas profesional para DJ servicio de alquiler por 8 horas, incluye cableado para su funcionamiento, instalación, desinstalación.</t>
  </si>
  <si>
    <t>Mixer profesional por 8 horas, para hacer scratch y compatible con softwares profesionales para DJ, con cableado para su funcionamiento.</t>
  </si>
  <si>
    <t xml:space="preserve">Cabinas de sonido activa. Servicio alquiler por 8 horas, De mínimo 1000 vatios c/c 10 pulgadas activa. Incluye meanismo de soporte y cableado para su funcionamiento, instalación. </t>
  </si>
  <si>
    <t>Pantalla LED 3×2 m aprox.</t>
  </si>
  <si>
    <t xml:space="preserve">Batería completa con bases para Platillo y Ride, Tom de piso, Toms 1 y 2, Bombo, redoblante y máquina de hi hat y tapete con su set de micrófonos para su amplificación. </t>
  </si>
  <si>
    <t>Botellas de agua sin gas de 600 ml</t>
  </si>
  <si>
    <t>ARTISTA GOSPEL DISTRITAL</t>
  </si>
  <si>
    <t>ARTISTA GOSPEL NACIONAL</t>
  </si>
  <si>
    <t>Artista gospel Distrital</t>
  </si>
  <si>
    <t xml:space="preserve">Artista gospel Nacional </t>
  </si>
  <si>
    <t>PLANTA ELECTRICA</t>
  </si>
  <si>
    <t>SONIDO</t>
  </si>
  <si>
    <t>ILUMINACION</t>
  </si>
  <si>
    <t>AMPLIFICADOR</t>
  </si>
  <si>
    <t>TORNAMESA</t>
  </si>
  <si>
    <t>MIXER PRO</t>
  </si>
  <si>
    <t xml:space="preserve">PANTALLA </t>
  </si>
  <si>
    <t>BATERÍA C</t>
  </si>
  <si>
    <t xml:space="preserve">BOTELLAS </t>
  </si>
  <si>
    <t>CABINA DE SONIDO</t>
  </si>
  <si>
    <t>TOTAL ITEMS CON CANTIDADES FIJAS</t>
  </si>
  <si>
    <t>VALOR TOTAL DEL PRESUPUESTO OFICIAL DEL PROCESO</t>
  </si>
  <si>
    <t>VALOR A EJECUTAR A MONTO AGOTABLE CON LOS SIGUIENTES ITEMS UNITARIOS</t>
  </si>
  <si>
    <t>De acuerdo con las caracteristicas tecnicas del anexo tecnico</t>
  </si>
  <si>
    <t>Valor definido con base en la actualización de la resolución 1124 de2024, mediante radicado 20254000408633, que establece la tabla de honorarios de la Secretaría Distrital de Gobierno para la vigencia 2026.</t>
  </si>
  <si>
    <t>COTIZACION 1</t>
  </si>
  <si>
    <t>COTIZACION 3</t>
  </si>
  <si>
    <t>PROMEDIO VALOR UNITARIO INCLUIDO IVA</t>
  </si>
  <si>
    <t>VALOR FIJO NO OFERTABLE</t>
  </si>
  <si>
    <t>precios de referencia proceso  FDLC-IMC-024-2025+IPC 6,24 % a agosto de 2026</t>
  </si>
  <si>
    <t>VALOR UNITARRIO REDONDEADO</t>
  </si>
  <si>
    <t>TOTAL UNITARIOS A MONTO AGOTABLE</t>
  </si>
  <si>
    <t>TOTAL TOTAL  FIJOS +UNITARIOS A MONTO AGOTABLE</t>
  </si>
  <si>
    <t>SAYCO</t>
  </si>
  <si>
    <t>COTIZACION BUILD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</si>
</sst>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5" x14ac:knownFonts="1">
    <font>
      <sz val="11"/>
      <color theme="1"/>
      <name val="Aptos Narrow"/>
      <family val="2"/>
      <scheme val="minor"/>
    </font>
    <font>
      <sz val="11"/>
      <color theme="1"/>
      <name val="Aptos Narrow"/>
      <family val="2"/>
      <scheme val="minor"/>
    </font>
    <font>
      <sz val="11"/>
      <color theme="1"/>
      <name val="Garamond"/>
      <family val="1"/>
    </font>
    <font>
      <sz val="11"/>
      <color rgb="FF000000"/>
      <name val="Garamond"/>
      <family val="1"/>
    </font>
    <font>
      <b/>
      <sz val="11"/>
      <color theme="1"/>
      <name val="Garamond"/>
      <family val="1"/>
    </font>
  </fonts>
  <fills count="7">
    <fill>
      <patternFill patternType="none"/>
    </fill>
    <fill>
      <patternFill patternType="gray125"/>
    </fill>
    <fill>
      <patternFill patternType="solid">
        <fgColor rgb="FFFFFFFF"/>
        <bgColor indexed="64"/>
      </patternFill>
    </fill>
    <fill>
      <patternFill patternType="solid">
        <fgColor theme="3" tint="0.74999237037263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44">
    <xf numFmtId="0" fontId="0" fillId="0" borderId="0" xfId="0"/>
    <xf numFmtId="0" fontId="2" fillId="0" borderId="1" xfId="0" applyFont="1" applyBorder="1" applyAlignment="1">
      <alignment horizontal="justify" vertical="center" wrapText="1"/>
    </xf>
    <xf numFmtId="0" fontId="3" fillId="2" borderId="1" xfId="0" applyFont="1" applyFill="1" applyBorder="1" applyAlignment="1">
      <alignment horizontal="justify" vertical="center" wrapText="1"/>
    </xf>
    <xf numFmtId="0" fontId="2" fillId="0" borderId="1" xfId="0" applyFont="1" applyBorder="1" applyAlignment="1">
      <alignment horizontal="justify" vertical="center"/>
    </xf>
    <xf numFmtId="0" fontId="3" fillId="2" borderId="1" xfId="0" applyFont="1" applyFill="1" applyBorder="1" applyAlignment="1">
      <alignment horizontal="justify" vertical="center"/>
    </xf>
    <xf numFmtId="0" fontId="3" fillId="0" borderId="1" xfId="0" applyFont="1" applyBorder="1" applyAlignment="1">
      <alignment horizontal="justify" vertical="center" wrapText="1"/>
    </xf>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wrapText="1"/>
    </xf>
    <xf numFmtId="0" fontId="2" fillId="0" borderId="0" xfId="0" applyFont="1" applyAlignment="1">
      <alignment vertical="center" wrapText="1"/>
    </xf>
    <xf numFmtId="0" fontId="2" fillId="0" borderId="0" xfId="0" applyFont="1" applyAlignment="1">
      <alignment wrapText="1"/>
    </xf>
    <xf numFmtId="0" fontId="2" fillId="0" borderId="0" xfId="0" applyFont="1" applyAlignment="1">
      <alignment horizontal="center" vertical="center"/>
    </xf>
    <xf numFmtId="0" fontId="4" fillId="3" borderId="1" xfId="0" applyFont="1" applyFill="1" applyBorder="1" applyAlignment="1">
      <alignment horizontal="center" vertical="center" wrapText="1"/>
    </xf>
    <xf numFmtId="44" fontId="4" fillId="5" borderId="1" xfId="1" applyFont="1" applyFill="1" applyBorder="1" applyAlignment="1">
      <alignment horizontal="center" vertical="center" wrapText="1"/>
    </xf>
    <xf numFmtId="44" fontId="4" fillId="4" borderId="1" xfId="1" applyFont="1" applyFill="1" applyBorder="1" applyAlignment="1">
      <alignment horizontal="center" vertical="center" wrapText="1"/>
    </xf>
    <xf numFmtId="44" fontId="2" fillId="0" borderId="1" xfId="1" applyFont="1" applyBorder="1" applyAlignment="1">
      <alignment horizontal="center" vertical="center"/>
    </xf>
    <xf numFmtId="44" fontId="4" fillId="0" borderId="4" xfId="1" applyFont="1" applyBorder="1" applyAlignment="1">
      <alignment horizontal="center" vertical="center" wrapText="1"/>
    </xf>
    <xf numFmtId="44" fontId="4" fillId="6" borderId="4" xfId="1" applyFont="1" applyFill="1" applyBorder="1" applyAlignment="1">
      <alignment horizontal="center" vertical="center" wrapText="1"/>
    </xf>
    <xf numFmtId="44" fontId="2" fillId="0" borderId="1" xfId="1" applyFont="1" applyBorder="1" applyAlignment="1">
      <alignment horizontal="justify" vertical="center"/>
    </xf>
    <xf numFmtId="44" fontId="3" fillId="2" borderId="1" xfId="1" applyFont="1" applyFill="1" applyBorder="1" applyAlignment="1">
      <alignment horizontal="justify" vertical="center"/>
    </xf>
    <xf numFmtId="44" fontId="2" fillId="0" borderId="0" xfId="1" applyFont="1" applyAlignment="1">
      <alignment horizontal="center" vertical="center"/>
    </xf>
    <xf numFmtId="164" fontId="4" fillId="0" borderId="1" xfId="1" applyNumberFormat="1" applyFont="1" applyBorder="1" applyAlignment="1">
      <alignment horizontal="center" vertical="center" wrapText="1"/>
    </xf>
    <xf numFmtId="164" fontId="4" fillId="3" borderId="1" xfId="1" applyNumberFormat="1" applyFont="1" applyFill="1" applyBorder="1" applyAlignment="1">
      <alignment horizontal="center" wrapText="1"/>
    </xf>
    <xf numFmtId="164" fontId="2" fillId="0" borderId="1" xfId="1" applyNumberFormat="1" applyFont="1" applyBorder="1"/>
    <xf numFmtId="164" fontId="4" fillId="0" borderId="1" xfId="1" applyNumberFormat="1" applyFont="1" applyBorder="1"/>
    <xf numFmtId="164" fontId="2" fillId="6" borderId="1" xfId="1" applyNumberFormat="1" applyFont="1" applyFill="1" applyBorder="1"/>
    <xf numFmtId="164" fontId="4" fillId="6" borderId="1" xfId="1" applyNumberFormat="1" applyFont="1" applyFill="1" applyBorder="1"/>
    <xf numFmtId="164" fontId="2" fillId="0" borderId="0" xfId="0" applyNumberFormat="1" applyFont="1"/>
    <xf numFmtId="164" fontId="2" fillId="0" borderId="0" xfId="1" applyNumberFormat="1" applyFont="1"/>
    <xf numFmtId="44" fontId="4" fillId="0" borderId="2" xfId="1" applyFont="1" applyBorder="1" applyAlignment="1">
      <alignment horizontal="center" vertical="center"/>
    </xf>
    <xf numFmtId="44" fontId="4" fillId="0" borderId="4" xfId="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0" borderId="1" xfId="0" applyFont="1" applyBorder="1" applyAlignment="1">
      <alignment horizontal="center" vertical="center" wrapText="1"/>
    </xf>
    <xf numFmtId="44" fontId="2" fillId="0" borderId="2" xfId="1" applyFont="1" applyBorder="1" applyAlignment="1">
      <alignment horizontal="center" vertical="center" wrapText="1"/>
    </xf>
    <xf numFmtId="44" fontId="2" fillId="0" borderId="4" xfId="1" applyFont="1" applyBorder="1" applyAlignment="1">
      <alignment horizontal="center" vertical="center" wrapText="1"/>
    </xf>
    <xf numFmtId="0" fontId="4" fillId="0" borderId="2" xfId="0" applyFont="1" applyBorder="1" applyAlignment="1">
      <alignment horizontal="right" vertical="center" wrapText="1"/>
    </xf>
    <xf numFmtId="0" fontId="4" fillId="0" borderId="3" xfId="0" applyFont="1" applyBorder="1" applyAlignment="1">
      <alignment horizontal="right" vertical="center" wrapText="1"/>
    </xf>
    <xf numFmtId="0" fontId="4" fillId="0" borderId="4" xfId="0" applyFont="1" applyBorder="1" applyAlignment="1">
      <alignment horizontal="righ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421CD-71BC-4BFB-A3E8-75788048C11E}">
  <dimension ref="A1:I32"/>
  <sheetViews>
    <sheetView tabSelected="1" workbookViewId="0">
      <selection activeCell="H3" sqref="H3"/>
    </sheetView>
  </sheetViews>
  <sheetFormatPr baseColWidth="10" defaultRowHeight="14.4" x14ac:dyDescent="0.3"/>
  <cols>
    <col min="1" max="1" width="22.109375" style="10" customWidth="1"/>
    <col min="2" max="2" width="42.88671875" style="11" customWidth="1"/>
    <col min="3" max="4" width="11.5546875" style="12"/>
    <col min="5" max="5" width="21.88671875" style="21" customWidth="1"/>
    <col min="6" max="6" width="21" style="21" customWidth="1"/>
    <col min="7" max="7" width="15.33203125" style="29" bestFit="1" customWidth="1"/>
    <col min="8" max="8" width="17.6640625" style="29" customWidth="1"/>
    <col min="9" max="9" width="15.33203125" style="29" bestFit="1" customWidth="1"/>
    <col min="10" max="16384" width="11.5546875" style="6"/>
  </cols>
  <sheetData>
    <row r="1" spans="1:9" x14ac:dyDescent="0.3">
      <c r="A1" s="38" t="s">
        <v>0</v>
      </c>
      <c r="B1" s="38"/>
      <c r="C1" s="38"/>
      <c r="D1" s="38"/>
      <c r="E1" s="38"/>
      <c r="F1" s="38"/>
      <c r="G1" s="38"/>
      <c r="H1" s="38"/>
      <c r="I1" s="38"/>
    </row>
    <row r="2" spans="1:9" ht="14.4" customHeight="1" x14ac:dyDescent="0.3">
      <c r="A2" s="41" t="s">
        <v>53</v>
      </c>
      <c r="B2" s="42"/>
      <c r="C2" s="42"/>
      <c r="D2" s="42"/>
      <c r="E2" s="42"/>
      <c r="F2" s="42"/>
      <c r="G2" s="42"/>
      <c r="H2" s="43"/>
      <c r="I2" s="22">
        <v>49000000</v>
      </c>
    </row>
    <row r="3" spans="1:9" ht="57.6" x14ac:dyDescent="0.3">
      <c r="A3" s="13" t="s">
        <v>1</v>
      </c>
      <c r="B3" s="13" t="s">
        <v>7</v>
      </c>
      <c r="C3" s="13" t="s">
        <v>5</v>
      </c>
      <c r="D3" s="13" t="s">
        <v>6</v>
      </c>
      <c r="E3" s="14" t="s">
        <v>61</v>
      </c>
      <c r="F3" s="15" t="s">
        <v>66</v>
      </c>
      <c r="G3" s="23" t="s">
        <v>59</v>
      </c>
      <c r="H3" s="23" t="s">
        <v>62</v>
      </c>
      <c r="I3" s="23" t="s">
        <v>24</v>
      </c>
    </row>
    <row r="4" spans="1:9" ht="79.8" customHeight="1" x14ac:dyDescent="0.3">
      <c r="A4" s="1" t="s">
        <v>2</v>
      </c>
      <c r="B4" s="1" t="s">
        <v>3</v>
      </c>
      <c r="C4" s="7" t="s">
        <v>4</v>
      </c>
      <c r="D4" s="7">
        <v>1</v>
      </c>
      <c r="E4" s="39" t="s">
        <v>56</v>
      </c>
      <c r="F4" s="40"/>
      <c r="G4" s="24">
        <v>1800000</v>
      </c>
      <c r="H4" s="24">
        <f>ROUND(G4,0)</f>
        <v>1800000</v>
      </c>
      <c r="I4" s="24">
        <f t="shared" ref="I4:I13" si="0">+G4*D4</f>
        <v>1800000</v>
      </c>
    </row>
    <row r="5" spans="1:9" x14ac:dyDescent="0.3">
      <c r="A5" s="8" t="s">
        <v>14</v>
      </c>
      <c r="B5" s="9" t="s">
        <v>15</v>
      </c>
      <c r="C5" s="7" t="s">
        <v>8</v>
      </c>
      <c r="D5" s="7">
        <v>7</v>
      </c>
      <c r="E5" s="30" t="s">
        <v>60</v>
      </c>
      <c r="F5" s="31"/>
      <c r="G5" s="25">
        <v>700000</v>
      </c>
      <c r="H5" s="24">
        <f t="shared" ref="H5:H13" si="1">ROUND(G5,0)</f>
        <v>700000</v>
      </c>
      <c r="I5" s="24">
        <f t="shared" si="0"/>
        <v>4900000</v>
      </c>
    </row>
    <row r="6" spans="1:9" ht="28.8" x14ac:dyDescent="0.3">
      <c r="A6" s="8" t="s">
        <v>9</v>
      </c>
      <c r="B6" s="9" t="s">
        <v>55</v>
      </c>
      <c r="C6" s="7" t="s">
        <v>8</v>
      </c>
      <c r="D6" s="7">
        <v>25</v>
      </c>
      <c r="E6" s="16">
        <v>7702.4</v>
      </c>
      <c r="F6" s="16">
        <v>9650</v>
      </c>
      <c r="G6" s="24">
        <f t="shared" ref="G6:G13" si="2">AVERAGE(E6:F6)</f>
        <v>8676.2000000000007</v>
      </c>
      <c r="H6" s="24">
        <f t="shared" si="1"/>
        <v>8676</v>
      </c>
      <c r="I6" s="24">
        <f t="shared" si="0"/>
        <v>216905.00000000003</v>
      </c>
    </row>
    <row r="7" spans="1:9" ht="86.4" x14ac:dyDescent="0.3">
      <c r="A7" s="8" t="s">
        <v>10</v>
      </c>
      <c r="B7" s="9" t="s">
        <v>11</v>
      </c>
      <c r="C7" s="7" t="s">
        <v>8</v>
      </c>
      <c r="D7" s="7">
        <v>1</v>
      </c>
      <c r="E7" s="16">
        <v>1784832</v>
      </c>
      <c r="F7" s="16">
        <v>2100000</v>
      </c>
      <c r="G7" s="24">
        <f t="shared" si="2"/>
        <v>1942416</v>
      </c>
      <c r="H7" s="24">
        <f t="shared" si="1"/>
        <v>1942416</v>
      </c>
      <c r="I7" s="24">
        <f t="shared" si="0"/>
        <v>1942416</v>
      </c>
    </row>
    <row r="8" spans="1:9" ht="57.6" x14ac:dyDescent="0.3">
      <c r="A8" s="8" t="s">
        <v>12</v>
      </c>
      <c r="B8" s="9" t="s">
        <v>13</v>
      </c>
      <c r="C8" s="7" t="s">
        <v>8</v>
      </c>
      <c r="D8" s="7">
        <v>3</v>
      </c>
      <c r="E8" s="16">
        <v>332000</v>
      </c>
      <c r="F8" s="16">
        <v>400000</v>
      </c>
      <c r="G8" s="24">
        <f t="shared" si="2"/>
        <v>366000</v>
      </c>
      <c r="H8" s="24">
        <f t="shared" si="1"/>
        <v>366000</v>
      </c>
      <c r="I8" s="24">
        <f t="shared" si="0"/>
        <v>1098000</v>
      </c>
    </row>
    <row r="9" spans="1:9" ht="43.2" x14ac:dyDescent="0.3">
      <c r="A9" s="8" t="s">
        <v>16</v>
      </c>
      <c r="B9" s="9" t="s">
        <v>21</v>
      </c>
      <c r="C9" s="7" t="s">
        <v>8</v>
      </c>
      <c r="D9" s="7">
        <v>1</v>
      </c>
      <c r="E9" s="16">
        <v>873824</v>
      </c>
      <c r="F9" s="16">
        <v>750000</v>
      </c>
      <c r="G9" s="24">
        <f t="shared" si="2"/>
        <v>811912</v>
      </c>
      <c r="H9" s="24">
        <f t="shared" si="1"/>
        <v>811912</v>
      </c>
      <c r="I9" s="24">
        <f t="shared" si="0"/>
        <v>811912</v>
      </c>
    </row>
    <row r="10" spans="1:9" ht="72" x14ac:dyDescent="0.3">
      <c r="A10" s="8" t="s">
        <v>17</v>
      </c>
      <c r="B10" s="9" t="s">
        <v>20</v>
      </c>
      <c r="C10" s="7" t="s">
        <v>8</v>
      </c>
      <c r="D10" s="7">
        <v>1</v>
      </c>
      <c r="E10" s="16">
        <v>1227072</v>
      </c>
      <c r="F10" s="16">
        <v>1400000</v>
      </c>
      <c r="G10" s="24">
        <f t="shared" si="2"/>
        <v>1313536</v>
      </c>
      <c r="H10" s="24">
        <f t="shared" si="1"/>
        <v>1313536</v>
      </c>
      <c r="I10" s="24">
        <f t="shared" si="0"/>
        <v>1313536</v>
      </c>
    </row>
    <row r="11" spans="1:9" ht="28.8" x14ac:dyDescent="0.3">
      <c r="A11" s="8" t="s">
        <v>18</v>
      </c>
      <c r="B11" s="9" t="s">
        <v>19</v>
      </c>
      <c r="C11" s="7" t="s">
        <v>8</v>
      </c>
      <c r="D11" s="7">
        <v>6</v>
      </c>
      <c r="E11" s="16">
        <v>233728</v>
      </c>
      <c r="F11" s="16">
        <v>260000</v>
      </c>
      <c r="G11" s="24">
        <f t="shared" si="2"/>
        <v>246864</v>
      </c>
      <c r="H11" s="24">
        <f t="shared" si="1"/>
        <v>246864</v>
      </c>
      <c r="I11" s="24">
        <f t="shared" si="0"/>
        <v>1481184</v>
      </c>
    </row>
    <row r="12" spans="1:9" ht="28.8" x14ac:dyDescent="0.3">
      <c r="A12" s="8" t="s">
        <v>65</v>
      </c>
      <c r="B12" s="9" t="s">
        <v>55</v>
      </c>
      <c r="C12" s="7" t="s">
        <v>8</v>
      </c>
      <c r="D12" s="7">
        <v>1</v>
      </c>
      <c r="E12" s="16">
        <v>1731712</v>
      </c>
      <c r="F12" s="16">
        <v>1500000</v>
      </c>
      <c r="G12" s="24">
        <f t="shared" si="2"/>
        <v>1615856</v>
      </c>
      <c r="H12" s="24">
        <f t="shared" si="1"/>
        <v>1615856</v>
      </c>
      <c r="I12" s="24">
        <f t="shared" si="0"/>
        <v>1615856</v>
      </c>
    </row>
    <row r="13" spans="1:9" ht="43.2" x14ac:dyDescent="0.3">
      <c r="A13" s="8" t="s">
        <v>22</v>
      </c>
      <c r="B13" s="9" t="s">
        <v>23</v>
      </c>
      <c r="C13" s="7" t="s">
        <v>8</v>
      </c>
      <c r="D13" s="7">
        <v>2</v>
      </c>
      <c r="E13" s="16">
        <v>254976</v>
      </c>
      <c r="F13" s="16">
        <v>270000</v>
      </c>
      <c r="G13" s="24">
        <f t="shared" si="2"/>
        <v>262488</v>
      </c>
      <c r="H13" s="24">
        <f t="shared" si="1"/>
        <v>262488</v>
      </c>
      <c r="I13" s="24">
        <f t="shared" si="0"/>
        <v>524976</v>
      </c>
    </row>
    <row r="14" spans="1:9" x14ac:dyDescent="0.3">
      <c r="A14" s="32" t="s">
        <v>52</v>
      </c>
      <c r="B14" s="33"/>
      <c r="C14" s="33"/>
      <c r="D14" s="34"/>
      <c r="E14" s="17"/>
      <c r="F14" s="17"/>
      <c r="G14" s="25">
        <f>SUM(G4:G13)</f>
        <v>9067748.1999999993</v>
      </c>
      <c r="H14" s="25">
        <f>SUM(H4:H13)</f>
        <v>9067748</v>
      </c>
      <c r="I14" s="25">
        <f>SUM(I4:I13)</f>
        <v>15704785</v>
      </c>
    </row>
    <row r="15" spans="1:9" x14ac:dyDescent="0.3">
      <c r="A15" s="35" t="s">
        <v>54</v>
      </c>
      <c r="B15" s="36"/>
      <c r="C15" s="36"/>
      <c r="D15" s="37"/>
      <c r="E15" s="18"/>
      <c r="F15" s="18"/>
      <c r="G15" s="26"/>
      <c r="H15" s="26"/>
      <c r="I15" s="27">
        <f>+I2-I14</f>
        <v>33295215</v>
      </c>
    </row>
    <row r="16" spans="1:9" ht="57.6" x14ac:dyDescent="0.3">
      <c r="A16" s="13" t="s">
        <v>1</v>
      </c>
      <c r="B16" s="13" t="s">
        <v>7</v>
      </c>
      <c r="C16" s="13" t="s">
        <v>5</v>
      </c>
      <c r="D16" s="13" t="s">
        <v>6</v>
      </c>
      <c r="E16" s="14" t="s">
        <v>57</v>
      </c>
      <c r="F16" s="15" t="s">
        <v>58</v>
      </c>
      <c r="G16" s="23" t="s">
        <v>59</v>
      </c>
      <c r="H16" s="23" t="s">
        <v>62</v>
      </c>
      <c r="I16" s="28"/>
    </row>
    <row r="17" spans="1:9" ht="28.8" x14ac:dyDescent="0.3">
      <c r="A17" s="8" t="s">
        <v>38</v>
      </c>
      <c r="B17" s="2" t="s">
        <v>40</v>
      </c>
      <c r="C17" s="3">
        <v>1</v>
      </c>
      <c r="D17" s="3" t="s">
        <v>25</v>
      </c>
      <c r="E17" s="30" t="s">
        <v>60</v>
      </c>
      <c r="F17" s="31"/>
      <c r="G17" s="24">
        <v>3000000</v>
      </c>
      <c r="H17" s="24">
        <f t="shared" ref="H17:H29" si="3">ROUND(G17,0)</f>
        <v>3000000</v>
      </c>
      <c r="I17" s="28"/>
    </row>
    <row r="18" spans="1:9" ht="28.8" x14ac:dyDescent="0.3">
      <c r="A18" s="8" t="s">
        <v>39</v>
      </c>
      <c r="B18" s="2" t="s">
        <v>41</v>
      </c>
      <c r="C18" s="3">
        <v>1</v>
      </c>
      <c r="D18" s="3" t="s">
        <v>25</v>
      </c>
      <c r="E18" s="30" t="s">
        <v>60</v>
      </c>
      <c r="F18" s="31"/>
      <c r="G18" s="24">
        <v>20000000</v>
      </c>
      <c r="H18" s="24">
        <f t="shared" si="3"/>
        <v>20000000</v>
      </c>
      <c r="I18" s="28"/>
    </row>
    <row r="19" spans="1:9" ht="72" x14ac:dyDescent="0.3">
      <c r="A19" s="8" t="s">
        <v>42</v>
      </c>
      <c r="B19" s="2" t="s">
        <v>26</v>
      </c>
      <c r="C19" s="3">
        <v>1</v>
      </c>
      <c r="D19" s="3" t="s">
        <v>25</v>
      </c>
      <c r="E19" s="19">
        <v>1875136</v>
      </c>
      <c r="F19" s="16">
        <v>1970000</v>
      </c>
      <c r="G19" s="24">
        <f t="shared" ref="G19:G29" si="4">AVERAGE(E19:F19)</f>
        <v>1922568</v>
      </c>
      <c r="H19" s="24">
        <f t="shared" si="3"/>
        <v>1922568</v>
      </c>
      <c r="I19" s="28"/>
    </row>
    <row r="20" spans="1:9" ht="86.4" x14ac:dyDescent="0.3">
      <c r="A20" s="8" t="s">
        <v>43</v>
      </c>
      <c r="B20" s="2" t="s">
        <v>27</v>
      </c>
      <c r="C20" s="3">
        <v>1</v>
      </c>
      <c r="D20" s="3" t="s">
        <v>28</v>
      </c>
      <c r="E20" s="19">
        <v>3229696</v>
      </c>
      <c r="F20" s="16">
        <v>3530000</v>
      </c>
      <c r="G20" s="24">
        <f t="shared" si="4"/>
        <v>3379848</v>
      </c>
      <c r="H20" s="24">
        <f t="shared" si="3"/>
        <v>3379848</v>
      </c>
      <c r="I20" s="28"/>
    </row>
    <row r="21" spans="1:9" ht="57.6" x14ac:dyDescent="0.3">
      <c r="A21" s="8" t="s">
        <v>44</v>
      </c>
      <c r="B21" s="2" t="s">
        <v>29</v>
      </c>
      <c r="C21" s="3">
        <v>1</v>
      </c>
      <c r="D21" s="4" t="s">
        <v>25</v>
      </c>
      <c r="E21" s="20">
        <v>297472</v>
      </c>
      <c r="F21" s="16">
        <v>320000</v>
      </c>
      <c r="G21" s="24">
        <f t="shared" si="4"/>
        <v>308736</v>
      </c>
      <c r="H21" s="24">
        <f t="shared" si="3"/>
        <v>308736</v>
      </c>
      <c r="I21" s="28"/>
    </row>
    <row r="22" spans="1:9" ht="43.2" x14ac:dyDescent="0.3">
      <c r="A22" s="8" t="s">
        <v>45</v>
      </c>
      <c r="B22" s="5" t="s">
        <v>30</v>
      </c>
      <c r="C22" s="3">
        <v>1</v>
      </c>
      <c r="D22" s="3" t="s">
        <v>25</v>
      </c>
      <c r="E22" s="19">
        <v>464800</v>
      </c>
      <c r="F22" s="16">
        <v>520000</v>
      </c>
      <c r="G22" s="24">
        <f t="shared" si="4"/>
        <v>492400</v>
      </c>
      <c r="H22" s="24">
        <f t="shared" si="3"/>
        <v>492400</v>
      </c>
      <c r="I22" s="28"/>
    </row>
    <row r="23" spans="1:9" ht="28.8" x14ac:dyDescent="0.3">
      <c r="A23" s="8" t="s">
        <v>45</v>
      </c>
      <c r="B23" s="5" t="s">
        <v>31</v>
      </c>
      <c r="C23" s="3">
        <v>1</v>
      </c>
      <c r="D23" s="3" t="s">
        <v>25</v>
      </c>
      <c r="E23" s="19">
        <v>464800</v>
      </c>
      <c r="F23" s="16">
        <v>534000</v>
      </c>
      <c r="G23" s="24">
        <f t="shared" si="4"/>
        <v>499400</v>
      </c>
      <c r="H23" s="24">
        <f t="shared" si="3"/>
        <v>499400</v>
      </c>
      <c r="I23" s="28"/>
    </row>
    <row r="24" spans="1:9" ht="43.2" x14ac:dyDescent="0.3">
      <c r="A24" s="8" t="s">
        <v>46</v>
      </c>
      <c r="B24" s="2" t="s">
        <v>32</v>
      </c>
      <c r="C24" s="3">
        <v>1</v>
      </c>
      <c r="D24" s="3" t="s">
        <v>25</v>
      </c>
      <c r="E24" s="19">
        <v>318720</v>
      </c>
      <c r="F24" s="16">
        <v>360000</v>
      </c>
      <c r="G24" s="24">
        <f t="shared" si="4"/>
        <v>339360</v>
      </c>
      <c r="H24" s="24">
        <f t="shared" si="3"/>
        <v>339360</v>
      </c>
      <c r="I24" s="28"/>
    </row>
    <row r="25" spans="1:9" ht="43.2" x14ac:dyDescent="0.3">
      <c r="A25" s="8" t="s">
        <v>47</v>
      </c>
      <c r="B25" s="2" t="s">
        <v>33</v>
      </c>
      <c r="C25" s="3">
        <v>1</v>
      </c>
      <c r="D25" s="3" t="s">
        <v>25</v>
      </c>
      <c r="E25" s="19">
        <v>323500.79999999999</v>
      </c>
      <c r="F25" s="16">
        <v>370000</v>
      </c>
      <c r="G25" s="24">
        <f t="shared" si="4"/>
        <v>346750.4</v>
      </c>
      <c r="H25" s="24">
        <f t="shared" si="3"/>
        <v>346750</v>
      </c>
      <c r="I25" s="28"/>
    </row>
    <row r="26" spans="1:9" ht="57.6" x14ac:dyDescent="0.3">
      <c r="A26" s="8" t="s">
        <v>51</v>
      </c>
      <c r="B26" s="2" t="s">
        <v>34</v>
      </c>
      <c r="C26" s="3">
        <v>1</v>
      </c>
      <c r="D26" s="3" t="s">
        <v>25</v>
      </c>
      <c r="E26" s="19">
        <v>324032</v>
      </c>
      <c r="F26" s="16">
        <v>350000</v>
      </c>
      <c r="G26" s="24">
        <f t="shared" si="4"/>
        <v>337016</v>
      </c>
      <c r="H26" s="24">
        <f t="shared" si="3"/>
        <v>337016</v>
      </c>
      <c r="I26" s="28"/>
    </row>
    <row r="27" spans="1:9" x14ac:dyDescent="0.3">
      <c r="A27" s="8" t="s">
        <v>48</v>
      </c>
      <c r="B27" s="2" t="s">
        <v>35</v>
      </c>
      <c r="C27" s="3">
        <v>1</v>
      </c>
      <c r="D27" s="3" t="s">
        <v>25</v>
      </c>
      <c r="E27" s="19">
        <v>2841920</v>
      </c>
      <c r="F27" s="16">
        <v>3000000</v>
      </c>
      <c r="G27" s="24">
        <f t="shared" si="4"/>
        <v>2920960</v>
      </c>
      <c r="H27" s="24">
        <f t="shared" si="3"/>
        <v>2920960</v>
      </c>
      <c r="I27" s="28"/>
    </row>
    <row r="28" spans="1:9" ht="57.6" x14ac:dyDescent="0.3">
      <c r="A28" s="8" t="s">
        <v>49</v>
      </c>
      <c r="B28" s="2" t="s">
        <v>36</v>
      </c>
      <c r="C28" s="3">
        <v>1</v>
      </c>
      <c r="D28" s="3" t="s">
        <v>25</v>
      </c>
      <c r="E28" s="19">
        <v>584320</v>
      </c>
      <c r="F28" s="16">
        <v>620000</v>
      </c>
      <c r="G28" s="24">
        <f t="shared" si="4"/>
        <v>602160</v>
      </c>
      <c r="H28" s="24">
        <f t="shared" si="3"/>
        <v>602160</v>
      </c>
      <c r="I28" s="28"/>
    </row>
    <row r="29" spans="1:9" x14ac:dyDescent="0.3">
      <c r="A29" s="8" t="s">
        <v>50</v>
      </c>
      <c r="B29" s="2" t="s">
        <v>37</v>
      </c>
      <c r="C29" s="3">
        <v>1</v>
      </c>
      <c r="D29" s="3" t="s">
        <v>25</v>
      </c>
      <c r="E29" s="19">
        <v>2815.36</v>
      </c>
      <c r="F29" s="16">
        <v>2500</v>
      </c>
      <c r="G29" s="24">
        <f t="shared" si="4"/>
        <v>2657.6800000000003</v>
      </c>
      <c r="H29" s="24">
        <f t="shared" si="3"/>
        <v>2658</v>
      </c>
      <c r="I29" s="28"/>
    </row>
    <row r="30" spans="1:9" ht="14.4" customHeight="1" x14ac:dyDescent="0.3">
      <c r="A30" s="32" t="s">
        <v>63</v>
      </c>
      <c r="B30" s="33"/>
      <c r="C30" s="33"/>
      <c r="D30" s="33"/>
      <c r="E30" s="33"/>
      <c r="F30" s="34"/>
      <c r="G30" s="25">
        <f>SUM(G17:G29)</f>
        <v>34151856.079999998</v>
      </c>
      <c r="H30" s="25">
        <f>SUM(H17:H29)</f>
        <v>34151856</v>
      </c>
      <c r="I30" s="6"/>
    </row>
    <row r="31" spans="1:9" ht="14.4" customHeight="1" x14ac:dyDescent="0.3">
      <c r="A31" s="35" t="s">
        <v>64</v>
      </c>
      <c r="B31" s="36"/>
      <c r="C31" s="36"/>
      <c r="D31" s="36"/>
      <c r="E31" s="36"/>
      <c r="F31" s="36"/>
      <c r="G31" s="37"/>
      <c r="H31" s="27">
        <f>+I14+H30</f>
        <v>49856641</v>
      </c>
      <c r="I31" s="6"/>
    </row>
    <row r="32" spans="1:9" x14ac:dyDescent="0.3">
      <c r="I32" s="28"/>
    </row>
  </sheetData>
  <mergeCells count="10">
    <mergeCell ref="E18:F18"/>
    <mergeCell ref="E17:F17"/>
    <mergeCell ref="A30:F30"/>
    <mergeCell ref="A31:G31"/>
    <mergeCell ref="A1:I1"/>
    <mergeCell ref="A14:D14"/>
    <mergeCell ref="A15:D15"/>
    <mergeCell ref="E4:F4"/>
    <mergeCell ref="E5:F5"/>
    <mergeCell ref="A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camacho</dc:creator>
  <cp:lastModifiedBy>liliana camacho</cp:lastModifiedBy>
  <dcterms:created xsi:type="dcterms:W3CDTF">2026-10-04T02:31:15Z</dcterms:created>
  <dcterms:modified xsi:type="dcterms:W3CDTF">2026-10-14T03:37:44Z</dcterms:modified>
</cp:coreProperties>
</file>