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CLOUD VF\2026 ANE\Licitación Pública\2. Vigilancia y Seguridad Privada\1. Estudios Previos y Proyecto de Pliego de Condiciones\"/>
    </mc:Choice>
  </mc:AlternateContent>
  <xr:revisionPtr revIDLastSave="0" documentId="13_ncr:1_{4AA2F074-210F-4A1A-A8A1-1C69D3033F72}" xr6:coauthVersionLast="47" xr6:coauthVersionMax="47" xr10:uidLastSave="{00000000-0000-0000-0000-000000000000}"/>
  <bookViews>
    <workbookView xWindow="28692" yWindow="-108" windowWidth="29016" windowHeight="16416" xr2:uid="{00000000-000D-0000-FFFF-FFFF00000000}"/>
  </bookViews>
  <sheets>
    <sheet name="Matriz de riesgos" sheetId="1" r:id="rId1"/>
    <sheet name="Metodología" sheetId="2" r:id="rId2"/>
    <sheet name="Monitoreo" sheetId="3" r:id="rId3"/>
  </sheets>
  <definedNames>
    <definedName name="_xlnm._FilterDatabase" localSheetId="0" hidden="1">'Matriz de riesgos'!$A$6:$W$26</definedName>
    <definedName name="_xlnm.Print_Area" localSheetId="0">'Matriz de riesgos'!$A$1:$W$26</definedName>
    <definedName name="_xlnm.Print_Titles" localSheetId="0">'Matriz de riesgos'!$5:$6</definedName>
    <definedName name="_xlnm.Print_Titles" localSheetId="2">Monitoreo!$5:$5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8" i="3" l="1"/>
  <c r="G38" i="3"/>
  <c r="J38" i="3" s="1"/>
  <c r="K38" i="3" s="1"/>
  <c r="B38" i="3"/>
  <c r="A38" i="3"/>
  <c r="I37" i="3"/>
  <c r="G37" i="3"/>
  <c r="J37" i="3" s="1"/>
  <c r="K37" i="3" s="1"/>
  <c r="B37" i="3"/>
  <c r="A37" i="3"/>
  <c r="I36" i="3"/>
  <c r="G36" i="3"/>
  <c r="J36" i="3" s="1"/>
  <c r="K36" i="3" s="1"/>
  <c r="B36" i="3"/>
  <c r="A36" i="3"/>
  <c r="I35" i="3"/>
  <c r="G35" i="3"/>
  <c r="J35" i="3" s="1"/>
  <c r="K35" i="3" s="1"/>
  <c r="B35" i="3"/>
  <c r="A35" i="3"/>
  <c r="I34" i="3"/>
  <c r="G34" i="3"/>
  <c r="J34" i="3" s="1"/>
  <c r="K34" i="3" s="1"/>
  <c r="B34" i="3"/>
  <c r="A34" i="3"/>
  <c r="I33" i="3"/>
  <c r="G33" i="3"/>
  <c r="J33" i="3" s="1"/>
  <c r="K33" i="3" s="1"/>
  <c r="B33" i="3"/>
  <c r="A33" i="3"/>
  <c r="I32" i="3"/>
  <c r="G32" i="3"/>
  <c r="J32" i="3" s="1"/>
  <c r="K32" i="3" s="1"/>
  <c r="B32" i="3"/>
  <c r="A32" i="3"/>
  <c r="I31" i="3"/>
  <c r="G31" i="3"/>
  <c r="J31" i="3" s="1"/>
  <c r="K31" i="3" s="1"/>
  <c r="B31" i="3"/>
  <c r="A31" i="3"/>
  <c r="I30" i="3"/>
  <c r="G30" i="3"/>
  <c r="J30" i="3" s="1"/>
  <c r="K30" i="3" s="1"/>
  <c r="B30" i="3"/>
  <c r="A30" i="3"/>
  <c r="I29" i="3"/>
  <c r="G29" i="3"/>
  <c r="J29" i="3" s="1"/>
  <c r="K29" i="3" s="1"/>
  <c r="B29" i="3"/>
  <c r="A29" i="3"/>
  <c r="I28" i="3"/>
  <c r="G28" i="3"/>
  <c r="J28" i="3" s="1"/>
  <c r="K28" i="3" s="1"/>
  <c r="B28" i="3"/>
  <c r="A28" i="3"/>
  <c r="I27" i="3"/>
  <c r="G27" i="3"/>
  <c r="J27" i="3" s="1"/>
  <c r="K27" i="3" s="1"/>
  <c r="B27" i="3"/>
  <c r="A27" i="3"/>
  <c r="I26" i="3"/>
  <c r="G26" i="3"/>
  <c r="J26" i="3" s="1"/>
  <c r="K26" i="3" s="1"/>
  <c r="B26" i="3"/>
  <c r="A26" i="3"/>
  <c r="I25" i="3"/>
  <c r="G25" i="3"/>
  <c r="J25" i="3" s="1"/>
  <c r="K25" i="3" s="1"/>
  <c r="B25" i="3"/>
  <c r="A25" i="3"/>
  <c r="I24" i="3"/>
  <c r="G24" i="3"/>
  <c r="J24" i="3" s="1"/>
  <c r="K24" i="3" s="1"/>
  <c r="B24" i="3"/>
  <c r="A24" i="3"/>
  <c r="I23" i="3"/>
  <c r="G23" i="3"/>
  <c r="J23" i="3" s="1"/>
  <c r="K23" i="3" s="1"/>
  <c r="B23" i="3"/>
  <c r="A23" i="3"/>
  <c r="I22" i="3"/>
  <c r="G22" i="3"/>
  <c r="J22" i="3" s="1"/>
  <c r="K22" i="3" s="1"/>
  <c r="B22" i="3"/>
  <c r="A22" i="3"/>
  <c r="I21" i="3"/>
  <c r="G21" i="3"/>
  <c r="J21" i="3" s="1"/>
  <c r="K21" i="3" s="1"/>
  <c r="B21" i="3"/>
  <c r="A21" i="3"/>
  <c r="I20" i="3"/>
  <c r="G20" i="3"/>
  <c r="J20" i="3" s="1"/>
  <c r="K20" i="3" s="1"/>
  <c r="B20" i="3"/>
  <c r="A20" i="3"/>
  <c r="I19" i="3"/>
  <c r="G19" i="3"/>
  <c r="J19" i="3" s="1"/>
  <c r="K19" i="3" s="1"/>
  <c r="B19" i="3"/>
  <c r="A19" i="3"/>
  <c r="I18" i="3"/>
  <c r="G18" i="3"/>
  <c r="J18" i="3" s="1"/>
  <c r="K18" i="3" s="1"/>
  <c r="B18" i="3"/>
  <c r="A18" i="3"/>
  <c r="I17" i="3"/>
  <c r="G17" i="3"/>
  <c r="J17" i="3" s="1"/>
  <c r="K17" i="3" s="1"/>
  <c r="B17" i="3"/>
  <c r="A17" i="3"/>
  <c r="I16" i="3"/>
  <c r="G16" i="3"/>
  <c r="J16" i="3" s="1"/>
  <c r="K16" i="3" s="1"/>
  <c r="B16" i="3"/>
  <c r="A16" i="3"/>
  <c r="I15" i="3"/>
  <c r="G15" i="3"/>
  <c r="J15" i="3" s="1"/>
  <c r="K15" i="3" s="1"/>
  <c r="B15" i="3"/>
  <c r="A15" i="3"/>
  <c r="I14" i="3"/>
  <c r="G14" i="3"/>
  <c r="J14" i="3" s="1"/>
  <c r="K14" i="3" s="1"/>
  <c r="B14" i="3"/>
  <c r="A14" i="3"/>
  <c r="I13" i="3"/>
  <c r="G13" i="3"/>
  <c r="J13" i="3" s="1"/>
  <c r="K13" i="3" s="1"/>
  <c r="B13" i="3"/>
  <c r="A13" i="3"/>
  <c r="I12" i="3"/>
  <c r="G12" i="3"/>
  <c r="J12" i="3" s="1"/>
  <c r="K12" i="3" s="1"/>
  <c r="B12" i="3"/>
  <c r="A12" i="3"/>
  <c r="I11" i="3"/>
  <c r="G11" i="3"/>
  <c r="J11" i="3" s="1"/>
  <c r="K11" i="3" s="1"/>
  <c r="B11" i="3"/>
  <c r="A11" i="3"/>
  <c r="I10" i="3"/>
  <c r="G10" i="3"/>
  <c r="J10" i="3" s="1"/>
  <c r="K10" i="3" s="1"/>
  <c r="B10" i="3"/>
  <c r="A10" i="3"/>
  <c r="I9" i="3"/>
  <c r="G9" i="3"/>
  <c r="J9" i="3" s="1"/>
  <c r="K9" i="3" s="1"/>
  <c r="B9" i="3"/>
  <c r="A9" i="3"/>
  <c r="I8" i="3"/>
  <c r="G8" i="3"/>
  <c r="J8" i="3" s="1"/>
  <c r="K8" i="3" s="1"/>
  <c r="B8" i="3"/>
  <c r="A8" i="3"/>
  <c r="I7" i="3"/>
  <c r="G7" i="3"/>
  <c r="J7" i="3" s="1"/>
  <c r="K7" i="3" s="1"/>
  <c r="B7" i="3"/>
  <c r="A7" i="3"/>
  <c r="I6" i="3"/>
  <c r="G6" i="3"/>
  <c r="J6" i="3" s="1"/>
  <c r="D6" i="3"/>
  <c r="C6" i="3"/>
  <c r="B6" i="3"/>
  <c r="A6" i="3"/>
  <c r="P26" i="1"/>
  <c r="Q26" i="1" s="1"/>
  <c r="D38" i="3" s="1"/>
  <c r="J26" i="1"/>
  <c r="K26" i="1" s="1"/>
  <c r="C38" i="3" s="1"/>
  <c r="D37" i="3"/>
  <c r="C37" i="3"/>
  <c r="D36" i="3"/>
  <c r="C36" i="3"/>
  <c r="P25" i="1"/>
  <c r="Q25" i="1" s="1"/>
  <c r="D35" i="3" s="1"/>
  <c r="J25" i="1"/>
  <c r="K25" i="1" s="1"/>
  <c r="C35" i="3" s="1"/>
  <c r="D34" i="3"/>
  <c r="C34" i="3"/>
  <c r="P24" i="1"/>
  <c r="Q24" i="1" s="1"/>
  <c r="D33" i="3" s="1"/>
  <c r="J24" i="1"/>
  <c r="K24" i="1" s="1"/>
  <c r="C33" i="3" s="1"/>
  <c r="P23" i="1"/>
  <c r="Q23" i="1" s="1"/>
  <c r="D32" i="3" s="1"/>
  <c r="J23" i="1"/>
  <c r="K23" i="1" s="1"/>
  <c r="C32" i="3" s="1"/>
  <c r="P22" i="1"/>
  <c r="Q22" i="1" s="1"/>
  <c r="D31" i="3" s="1"/>
  <c r="J22" i="1"/>
  <c r="K22" i="1" s="1"/>
  <c r="C31" i="3" s="1"/>
  <c r="P21" i="1"/>
  <c r="Q21" i="1" s="1"/>
  <c r="D30" i="3" s="1"/>
  <c r="J21" i="1"/>
  <c r="K21" i="1" s="1"/>
  <c r="C30" i="3" s="1"/>
  <c r="P20" i="1"/>
  <c r="Q20" i="1" s="1"/>
  <c r="D29" i="3" s="1"/>
  <c r="J20" i="1"/>
  <c r="K20" i="1" s="1"/>
  <c r="C29" i="3" s="1"/>
  <c r="P19" i="1"/>
  <c r="Q19" i="1" s="1"/>
  <c r="D28" i="3" s="1"/>
  <c r="J19" i="1"/>
  <c r="K19" i="1" s="1"/>
  <c r="C28" i="3" s="1"/>
  <c r="D27" i="3"/>
  <c r="C27" i="3"/>
  <c r="P18" i="1"/>
  <c r="Q18" i="1" s="1"/>
  <c r="D26" i="3" s="1"/>
  <c r="J18" i="1"/>
  <c r="K18" i="1" s="1"/>
  <c r="C26" i="3" s="1"/>
  <c r="P17" i="1"/>
  <c r="Q17" i="1" s="1"/>
  <c r="D25" i="3" s="1"/>
  <c r="J17" i="1"/>
  <c r="K17" i="1" s="1"/>
  <c r="C25" i="3" s="1"/>
  <c r="P16" i="1"/>
  <c r="Q16" i="1" s="1"/>
  <c r="D24" i="3" s="1"/>
  <c r="J16" i="1"/>
  <c r="K16" i="1" s="1"/>
  <c r="C24" i="3" s="1"/>
  <c r="P15" i="1"/>
  <c r="Q15" i="1" s="1"/>
  <c r="D23" i="3" s="1"/>
  <c r="J15" i="1"/>
  <c r="K15" i="1" s="1"/>
  <c r="C23" i="3" s="1"/>
  <c r="P14" i="1"/>
  <c r="Q14" i="1" s="1"/>
  <c r="D22" i="3" s="1"/>
  <c r="J14" i="1"/>
  <c r="K14" i="1" s="1"/>
  <c r="C22" i="3" s="1"/>
  <c r="P13" i="1"/>
  <c r="Q13" i="1" s="1"/>
  <c r="D21" i="3" s="1"/>
  <c r="J13" i="1"/>
  <c r="K13" i="1" s="1"/>
  <c r="C21" i="3" s="1"/>
  <c r="P12" i="1"/>
  <c r="Q12" i="1" s="1"/>
  <c r="D20" i="3" s="1"/>
  <c r="J12" i="1"/>
  <c r="K12" i="1" s="1"/>
  <c r="C20" i="3" s="1"/>
  <c r="P11" i="1"/>
  <c r="Q11" i="1" s="1"/>
  <c r="D19" i="3" s="1"/>
  <c r="J11" i="1"/>
  <c r="K11" i="1" s="1"/>
  <c r="C19" i="3" s="1"/>
  <c r="P10" i="1"/>
  <c r="Q10" i="1" s="1"/>
  <c r="D18" i="3" s="1"/>
  <c r="J10" i="1"/>
  <c r="K10" i="1" s="1"/>
  <c r="C18" i="3" s="1"/>
  <c r="D17" i="3"/>
  <c r="C17" i="3"/>
  <c r="P9" i="1"/>
  <c r="Q9" i="1" s="1"/>
  <c r="D16" i="3" s="1"/>
  <c r="J9" i="1"/>
  <c r="K9" i="1" s="1"/>
  <c r="C16" i="3" s="1"/>
  <c r="P8" i="1"/>
  <c r="Q8" i="1" s="1"/>
  <c r="D15" i="3" s="1"/>
  <c r="J8" i="1"/>
  <c r="K8" i="1" s="1"/>
  <c r="C15" i="3" s="1"/>
  <c r="P7" i="1"/>
  <c r="Q7" i="1" s="1"/>
  <c r="D14" i="3" s="1"/>
  <c r="J7" i="1"/>
  <c r="K7" i="1" s="1"/>
  <c r="C14" i="3" s="1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J39" i="3" l="1"/>
  <c r="K39" i="3" s="1"/>
  <c r="K6" i="3"/>
</calcChain>
</file>

<file path=xl/sharedStrings.xml><?xml version="1.0" encoding="utf-8"?>
<sst xmlns="http://schemas.openxmlformats.org/spreadsheetml/2006/main" count="432" uniqueCount="245">
  <si>
    <t>AGENCIA NACIONAL DEL ESPECTRO – ANE</t>
  </si>
  <si>
    <t>ANEXO No. 2 – MATRIZ DE RIESGOS – PROCESO DE LICITACIÓN PÚBLICA No. LP-XXX-2026</t>
  </si>
  <si>
    <t>OBJETO: PRESTACIÓN DEL SERVICIO DE VIGILANCIA Y SEGURIDAD INTEGRAL SOBRE LOS BIENES MUEBLES E INMUEBLES, EQUIPOS, ELEMENTOS Y MOBILIARIO DE LA AGENCIA NACIONAL DEL ESPECTRO Y DE AQUELLOS BIENES POR LOS CUALES SEA O FUERE LEGAL O CONTRACTUALMENTE RESPONSABLE.</t>
  </si>
  <si>
    <t>Número</t>
  </si>
  <si>
    <t>Clase</t>
  </si>
  <si>
    <t>Fuente</t>
  </si>
  <si>
    <t>Etapa</t>
  </si>
  <si>
    <t>Tipo</t>
  </si>
  <si>
    <t>Descripción</t>
  </si>
  <si>
    <t>Consecuencias de la ocurrencia del evento</t>
  </si>
  <si>
    <t>Probabilidad</t>
  </si>
  <si>
    <t>Impacto</t>
  </si>
  <si>
    <t>Valoración</t>
  </si>
  <si>
    <t>Categoría</t>
  </si>
  <si>
    <t>¿A quién se le asigna?</t>
  </si>
  <si>
    <t>Tratamiento/ 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</si>
  <si>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</si>
  <si>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</si>
  <si>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</si>
  <si>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</si>
  <si>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</si>
  <si>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</si>
  <si>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</si>
  <si>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</si>
  <si>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General</t>
  </si>
  <si>
    <t>Interno</t>
  </si>
  <si>
    <t>ANE</t>
  </si>
  <si>
    <t>Sí</t>
  </si>
  <si>
    <t>Específico</t>
  </si>
  <si>
    <t>Externo</t>
  </si>
  <si>
    <t>Operacional</t>
  </si>
  <si>
    <t>Regulatorio</t>
  </si>
  <si>
    <t>Ejecución</t>
  </si>
  <si>
    <t>Contratista / ANE</t>
  </si>
  <si>
    <t>ANE – Supervisor y Contratista</t>
  </si>
  <si>
    <t>Modificación de las tarifas mínimas del servicio por parte de la Superintendencia de Vigilancia y Seguridad Privada o incremento del SMMLV superior al proyectado (5,8%) para las vigencias 2027 a 2030.</t>
  </si>
  <si>
    <t>Incremento del valor mensual del servicio por encima de lo previsto; insuficiencia del valor del contrato o de las vigencias futuras para cubrir todo el plazo.</t>
  </si>
  <si>
    <t>Seguimiento anual a las circulares tarifarias y al decreto de SMMLV; reconocimiento del valor conforme a la regulación vigente sin superar el valor del contrato; reserva de recursos y trámite oportuno de modificaciones, adiciones o ajuste de vigencias futuras con disponibilidad presupuestal.</t>
  </si>
  <si>
    <t>ANE – Supervisor y Grupo de Gestión Financiera</t>
  </si>
  <si>
    <t>Inicio de cada vigencia</t>
  </si>
  <si>
    <t>Terminación del contrato</t>
  </si>
  <si>
    <t>Comparación del valor facturado con la tarifa vigente y con el saldo por vigencia.</t>
  </si>
  <si>
    <t>Anual y con cada factura</t>
  </si>
  <si>
    <t>Cambios en la normativa laboral (jornada máxima, recargos nocturnos, dominicales y festivos, trabajo suplementario, entre otros) que incrementen los costos del personal durante la ejecución.</t>
  </si>
  <si>
    <t>Mayores costos de operación, ajuste en la programación de turnos y posible necesidad de modificar el valor del contrato.</t>
  </si>
  <si>
    <t>El contratista ajustará la programación de turnos y asumirá la gestión del personal; la ANE reconocerá los efectos que se reflejen en la tarifa regulada por la Superintendencia de Vigilancia y Seguridad Privada, previa verificación y con disponibilidad presupuestal.</t>
  </si>
  <si>
    <t>Contratista y ANE – Supervisor</t>
  </si>
  <si>
    <t>Acta de inicio</t>
  </si>
  <si>
    <t>Seguimiento normativo y revisión de la programación mensual de turnos.</t>
  </si>
  <si>
    <t>Mensual</t>
  </si>
  <si>
    <t>Creación de nuevos tributos o modificación de los existentes (incluida la base gravable del IVA aplicable a los servicios de vigilancia) con posterioridad a la presentación de la oferta.</t>
  </si>
  <si>
    <t>Variación del costo del contrato y afectación del flujo de caja del contratista.</t>
  </si>
  <si>
    <t>El contratista asume los cambios tributarios que afecten sus costos; las variaciones del IVA que deba pagar la ANE se reconocerán conforme a la ley, previa disponibilidad presupuestal. Seguimiento a la normativa tributaria.</t>
  </si>
  <si>
    <t>Presentación de la oferta</t>
  </si>
  <si>
    <t>Verificación de la expedición de normas tributarias y revisión de las facturas.</t>
  </si>
  <si>
    <t>Cada vez que se requiera</t>
  </si>
  <si>
    <t>Contratista</t>
  </si>
  <si>
    <t>Vinculación de personal que no cumple el perfil, las credenciales o las acreditaciones exigidas por la Superintendencia de Vigilancia y Seguridad Privada, o alta rotación del personal asignado.</t>
  </si>
  <si>
    <t>Deficiente prestación del servicio, inadecuada atención de incidentes y riesgo de sanciones.</t>
  </si>
  <si>
    <t>Presentación de hojas de vida y soportes para aprobación dentro de los cinco (5) días hábiles siguientes al acta de inicio; aprobación previa de todo reemplazo; verificación de credenciales vigentes; capacitación trimestral.</t>
  </si>
  <si>
    <t>Revisión de hojas de vida, credenciales y certificados de capacitación.</t>
  </si>
  <si>
    <t>Al inicio y con cada reemplazo</t>
  </si>
  <si>
    <t>Hurto, pérdida, daño o deterioro de bienes muebles e inmuebles de la ANE o bajo su custodia (incluidos los bienes incautados en la Estación Monitora “El Cerrito”) por fallas en los controles de vigilancia o por la baja calidad de las actividades realizadas por el personal.</t>
  </si>
  <si>
    <t>Detrimento patrimonial, afectación de la operación misional y eventuales responsabilidades frente a terceros por los bienes en custodia.</t>
  </si>
  <si>
    <t>Protocolos de control de acceso y de ingreso y salida de bienes; rondas y videovigilancia; seguimiento de la supervisión a la calidad de las actividades y reporte de daños o deterioros en el informe mensual; investigación de cada novedad; reposición o reparación del bien cuando se determine responsabilidad del contratista; garantía de cumplimiento y póliza de responsabilidad civil extracontractual.</t>
  </si>
  <si>
    <t>Registro de incidentes, informes de investigación e inventarios.</t>
  </si>
  <si>
    <t>Permanente / Mensual</t>
  </si>
  <si>
    <t>Social o político</t>
  </si>
  <si>
    <t>Intrusión, ataque, vandalismo o actos delictivos contra las instalaciones o el personal, en especial en la Estación Monitora “El Cerrito”, ubicada en zona rural.</t>
  </si>
  <si>
    <t>Lesiones al personal o a terceros, daños a la infraestructura y a los equipos de monitoreo del espectro, pérdida de bienes en custodia.</t>
  </si>
  <si>
    <t>Diagnóstico de seguridad anual y estudio de seguridad; servicio armado 24/7; vinculación a la Red de Apoyo y Solidaridad Ciudadana de la Policía Nacional; plan de contingencia y protocolo de reacción; medios tecnológicos y comunicaciones permanentes.</t>
  </si>
  <si>
    <t>Informe mensual de novedades, simulacros y actualización del diagnóstico de seguridad.</t>
  </si>
  <si>
    <t>Mensual y anual</t>
  </si>
  <si>
    <t>Uso indebido del armamento o accidentes con armas de fuego por parte del personal de vigilancia.</t>
  </si>
  <si>
    <t>Lesiones o muerte de personas, daños a terceros, reclamaciones y afectación reputacional de la Entidad.</t>
  </si>
  <si>
    <t>Personal con certificado de aptitud psicofísica y entrenamiento en polígono; protocolos de custodia, porte y uso del armamento; póliza de responsabilidad civil extracontractual del artículo 11 del Decreto Ley 356 de 1994 (mínimo 400 SMMLV); procedimiento de atención de emergencias e identificación previa de la EPS y la ARL de cada vigilante; seguimiento del supervisor a los permisos, licencias y certificaciones.</t>
  </si>
  <si>
    <t>Verificación de certificados, registros de entrenamiento y reporte de incidentes.</t>
  </si>
  <si>
    <t>Trimestral y cada vez que se requiera</t>
  </si>
  <si>
    <t>Vencimiento, pérdida o suspensión de los permisos de las armas destinadas al servicio, o pérdida o hurto del armamento.</t>
  </si>
  <si>
    <t>Imposibilidad de prestar el servicio armado en la Estación Monitora “El Cerrito” e incumplimiento del contrato.</t>
  </si>
  <si>
    <t>Entrega del listado de armas con soportes dentro de los ocho (8) días hábiles siguientes al inicio; control de fechas de vencimiento; reemplazo inmediato del arma, previo aviso al supervisor, sin afectar el servicio.</t>
  </si>
  <si>
    <t>Revisión del listado de armas y de la vigencia de los permisos.</t>
  </si>
  <si>
    <t>Trimestral</t>
  </si>
  <si>
    <t>Suspensión o cancelación de la licencia de funcionamiento, de la aprobación de uniformes, de la autorización de horas extras o de los medios de comunicación del contratista, o imposición de sanciones por la Superintendencia de Vigilancia y Seguridad Privada.</t>
  </si>
  <si>
    <t>Imposibilidad legal de continuar prestando el servicio; necesidad de terminar el contrato y de contratar de urgencia.</t>
  </si>
  <si>
    <t>Obligación contractual de mantener vigentes las licencias, permisos y autorizaciones; verificación periódica ante la Superintendencia; aplicación de multas, cláusula penal, caducidad y garantía de cumplimiento; plan de contingencia de la ANE.</t>
  </si>
  <si>
    <t>Liquidación del contrato</t>
  </si>
  <si>
    <t>Consulta de vigencias y sanciones ante la Superintendencia de Vigilancia y Seguridad Privada.</t>
  </si>
  <si>
    <t>Semestral</t>
  </si>
  <si>
    <t>Tecnológico</t>
  </si>
  <si>
    <t>Fallas o indisponibilidad del sistema de videovigilancia, del sistema de grabación (NVR), de la bitácora digital, del registro de visitantes o del control de rondas, o pérdida de grabaciones.</t>
  </si>
  <si>
    <t>Pérdida de evidencias, disminución de la capacidad de detección y reacción, imposibilidad de investigar incidentes.</t>
  </si>
  <si>
    <t>Mantenimiento preventivo mínimo cuatrimestral (o el ofrecido) y correctivo; atención de fallas dentro del tiempo máximo de 24 horas o el ofrecido; almacenamiento mínimo de 60 días; reemplazo de equipos defectuosos sin costo para la ANE; multas por incumplimiento.</t>
  </si>
  <si>
    <t>Puesta en funcionamiento de los medios tecnológicos</t>
  </si>
  <si>
    <t>Registro de fallas y tiempos de atención, informes de mantenimiento y estado de los medios tecnológicos en el informe mensual.</t>
  </si>
  <si>
    <t>Mensual y cuatrimestral</t>
  </si>
  <si>
    <t>Obsolescencia, descontinuación de soporte o incompatibilidad de los medios tecnológicos durante un plazo de ejecución de cuarenta y cuatro (44) meses.</t>
  </si>
  <si>
    <t>Disminución del desempeño de la solución, fallas recurrentes y dificultades de mantenimiento o integración.</t>
  </si>
  <si>
    <t>Especificaciones con enfoque funcional y de desempeño; obligación de actualización, reparación o reemplazo por equipos de iguales o superiores características sin costo adicional; licencias vigentes durante todo el contrato.</t>
  </si>
  <si>
    <t>Revisión del estado de los equipos y del licenciamiento en los mantenimientos preventivos.</t>
  </si>
  <si>
    <t>Cuatrimestral</t>
  </si>
  <si>
    <t>Interrupciones del suministro eléctrico o de la conectividad, y fallas de los medios de comunicación del personal, en especial en la Estación Monitora “El Cerrito”.</t>
  </si>
  <si>
    <t>Indisponibilidad de cámaras y grabación, incomunicación del personal de vigilancia con la central y la supervisión, demoras en la reacción ante incidentes.</t>
  </si>
  <si>
    <t>El contratista garantizará medios de comunicación redundantes (telefonía móvil con PTT o radio) y mecanismos de respaldo; la ANE mantendrá la infraestructura eléctrica del inmueble; se valorarán UPS y almacenamiento local de contingencia ofrecidos.</t>
  </si>
  <si>
    <t>Registro de interrupciones en la bitácora digital y en el informe mensual.</t>
  </si>
  <si>
    <t>Reclamaciones o demandas contra la ANE derivadas de la relación laboral del contratista con su personal (solidaridad, contrato realidad) o por impartir instrucciones directas al personal de vigilancia.</t>
  </si>
  <si>
    <t>Condenas o costos de defensa judicial para la Entidad y afectación reputacional.</t>
  </si>
  <si>
    <t>Cláusula de exclusión de relación laboral e indemnidad; canalizar las instrucciones a través del Coordinador Operativo; capacitación a los colaboradores de la ANE sobre el manejo de la relación con el personal del contratista.</t>
  </si>
  <si>
    <t>No</t>
  </si>
  <si>
    <t>Seguimiento a las comunicaciones y requerimientos de la supervisión.</t>
  </si>
  <si>
    <t>Accidentes de trabajo y enfermedades laborales del personal de vigilancia asociados a rondas, trabajo nocturno, condiciones climáticas y entorno rural.</t>
  </si>
  <si>
    <t>Lesiones del personal, ausencias, puestos descubiertos y reclamaciones.</t>
  </si>
  <si>
    <t>Implementación del SG-SST conforme al Decreto 1072 de 2015; afiliación a la ARL y la EPS verificada antes del ingreso del personal; procedimiento de atención de emergencias y reporte de accidentes; dotación adecuada (incluida la de temporada de lluvias para El Cerrito) y elementos de protección personal; certificación de cumplimiento en SST dentro de los diez (10) días hábiles siguientes al inicio.</t>
  </si>
  <si>
    <t>Reporte de accidentes e incidentes y verificación de dotación en el informe mensual.</t>
  </si>
  <si>
    <t>Uso indebido, pérdida o divulgación no autorizada de la información a la que tiene acceso el contratista (imágenes de videovigilancia, registros de visitantes, datos personales, información de seguridad de la ANE).</t>
  </si>
  <si>
    <t>Vulneración de la Ley 1581 de 2012, afectación de la seguridad de las instalaciones y de las personas, daño reputacional.</t>
  </si>
  <si>
    <t>Cláusulas de confidencialidad y protección de datos; acuerdo de confidencialidad firmado por el contratista y por cada integrante del personal asignado, entregado a la supervisión al inicio y con cada reemplazo; perfiles y usuarios de acceso a los sistemas; trazabilidad de consultas y exportaciones; entrega de la información a la ANE al finalizar el contrato.</t>
  </si>
  <si>
    <t>Liquidación del contrato y un período posterior</t>
  </si>
  <si>
    <t>Verificación de los acuerdos de confidencialidad firmados y revisión de los registros de acceso a los sistemas y de las solicitudes de información.</t>
  </si>
  <si>
    <t>Connivencia del personal de vigilancia con terceros o con colaboradores para permitir ingresos no autorizados o la salida irregular de bienes.</t>
  </si>
  <si>
    <t>Pérdida de bienes, riesgos para la seguridad de las personas y procesos disciplinarios o penales.</t>
  </si>
  <si>
    <t>Verificación de antecedentes del personal; rotación de puestos cuando la supervisión lo considere; control documental de salida de bienes; videovigilancia y bitácora con trazabilidad; denuncia ante las autoridades competentes.</t>
  </si>
  <si>
    <t>Cruce de registros de salida de bienes, CCTV y bitácora digital.</t>
  </si>
  <si>
    <t>Alteraciones del orden público, paros, bloqueos o manifestaciones que impidan los relevos o el acceso del personal a las sedes.</t>
  </si>
  <si>
    <t>Puestos sin relevo, jornadas extendidas del personal y retrasos en las actividades de mantenimiento.</t>
  </si>
  <si>
    <t>Plan de contingencia del contratista aprobado por la supervisión (personal de reserva, rutas alternas, permanencia segura); análisis conjunto de las situaciones de fuerza mayor.</t>
  </si>
  <si>
    <t>Seguimiento al cumplimiento del plan de contingencia.</t>
  </si>
  <si>
    <t>De la naturaleza</t>
  </si>
  <si>
    <t>Ocurrencia de fenómenos naturales o emergencias (sismos, inundaciones, tormentas eléctricas, emergencias sanitarias) que afecten las sedes o la prestación del servicio.</t>
  </si>
  <si>
    <t>Daños a las instalaciones y equipos, suspensión parcial del servicio, riesgos para el personal.</t>
  </si>
  <si>
    <t>ANE / Contratista</t>
  </si>
  <si>
    <t>Plan de emergencias y evacuación (incluida la evacuación asistida de personas con discapacidad); coordinación con las brigadas de la ANE y del edificio; suspensión del contrato o ajustes por fuerza mayor, cuando proceda.</t>
  </si>
  <si>
    <t>Simulacros y revisión del plan de emergencias.</t>
  </si>
  <si>
    <t>Anual</t>
  </si>
  <si>
    <t>Cambios en las necesidades de seguridad de la ANE (traslado o cierre de sedes, terminación del comodato de la Estación Monitora “El Cerrito”, nuevos puestos o medios tecnológicos).</t>
  </si>
  <si>
    <t>Necesidad de modificar, adicionar o disminuir los servicios contratados; servicios no requeridos o insuficientes.</t>
  </si>
  <si>
    <t>Cláusula que permite modificar, adicionar o disminuir puestos y medios tecnológicos según los precios de la oferta, previa justificación técnica y disponibilidad presupuestal y dentro de los límites legales.</t>
  </si>
  <si>
    <t>ANE – Supervisor y Subdirección de Soporte Institucional</t>
  </si>
  <si>
    <t>Revisión anual de las necesidades de seguridad con base en el diagnóstico del contratista.</t>
  </si>
  <si>
    <t>Liquidación</t>
  </si>
  <si>
    <t>No entrega por parte del contratista de las bitácoras, grabaciones y registros digitales generados durante la ejecución, o retiro de los equipos sin garantizar la conservación de la información; demora en la liquidación.</t>
  </si>
  <si>
    <t>Pérdida de información histórica de seguridad, imposibilidad de atender investigaciones o requerimientos y retraso en el cierre del expediente contractual.</t>
  </si>
  <si>
    <t>Obligación de entregar la totalidad de la información en un medio y formato que permita su consulta y conservación; acta de entrega y retiro de equipos con la supervisión; empalme con el siguiente contratista; garantía de cumplimiento vigente hasta la liquidación.</t>
  </si>
  <si>
    <t>Último mes de ejecución</t>
  </si>
  <si>
    <t>Acta de entrega de información y de retiro de equipos.</t>
  </si>
  <si>
    <t>Al finalizar el contrato</t>
  </si>
  <si>
    <t>NOTAS:</t>
  </si>
  <si>
    <t>1. La valoración del riesgo corresponde a la suma de la calificación de probabilidad e impacto (escala 1 a 5), conforme a la metodología del “Manual para la Identificación y Cobertura del Riesgo en los Procesos de Contratación” de Colombia Compra Eficiente, descrita en la hoja “Metodología”. Categorías: 2 a 4 Bajo; 5 Medio; 6 y 7 Alto; 8 a 10 Extremo.</t>
  </si>
  <si>
    <t>2. Los riesgos asignados al contratista se entienden incluidos en el valor de su oferta. El proponente, con la presentación de su oferta, manifiesta que conoce, acepta y asume los riesgos aquí previstos a su cargo, sin perjuicio de las observaciones que pueda presentar dentro de las oportunidades previstas en el cronograma del proceso.</t>
  </si>
  <si>
    <t>3. Los riesgos no previstos en esta matriz serán asumidos por la parte que, de acuerdo con la ley y el contrato, deba soportarlos. La ocurrencia de hechos imprevisibles se analizará conforme a las reglas del equilibrio económico del contrato (artículos 5, 14 y 27 de la Ley 80 de 1993).</t>
  </si>
  <si>
    <t>4. El seguimiento y monitoreo de los riesgos estará a cargo del supervisor del contrato, quien diligenciará la hoja “Monitoreo” con la periodicidad señalada y reportará las alertas tempranas a la Subdirección de Soporte Institucional.</t>
  </si>
  <si>
    <t>METODOLOGÍA DE VALORACIÓN DE LOS RIESGOS – LICITACIÓN PÚBLICA No. LP-XXX-2026</t>
  </si>
  <si>
    <t>La ANE adopta la metodología del “Manual para la Identificación y Cobertura del Riesgo en los Procesos de Contratación” (M-ICR-01) de Colombia Compra Eficiente: se califica la probabilidad y el impacto de cada riesgo en una escala de 1 a 5, y la suma de ambas calificaciones da la valoración y la categoría del riesgo. La valoración se realiza antes y después de aplicar el tratamiento.</t>
  </si>
  <si>
    <t>TABLA 1. PROBABILIDAD</t>
  </si>
  <si>
    <t>Calificación</t>
  </si>
  <si>
    <t>Raro</t>
  </si>
  <si>
    <t>Puede ocurrir excepcionalmente.</t>
  </si>
  <si>
    <t>Improbable</t>
  </si>
  <si>
    <t>Puede ocurrir ocasionalmente.</t>
  </si>
  <si>
    <t>Posible</t>
  </si>
  <si>
    <t>Puede ocurrir en cualquier momento futuro.</t>
  </si>
  <si>
    <t>Probable</t>
  </si>
  <si>
    <t>Probablemente va a ocurrir.</t>
  </si>
  <si>
    <t>Casi cierto</t>
  </si>
  <si>
    <t>Ocurre en la mayoría de circunstancias.</t>
  </si>
  <si>
    <t>TABLA 2. IMPACTO</t>
  </si>
  <si>
    <t>Descripción cualitativa</t>
  </si>
  <si>
    <t>Impacto económico (% del valor del contrato)</t>
  </si>
  <si>
    <t>Insignificante</t>
  </si>
  <si>
    <t>Los sobrecostos no representan más del uno por ciento (1%) del valor del contrato. Obstruye la ejecución del contrato de manera intrascendente.</t>
  </si>
  <si>
    <t>Hasta el 1%</t>
  </si>
  <si>
    <t>Menor</t>
  </si>
  <si>
    <t>Dificulta la ejecución del contrato de manera baja. Aplicando medidas mínimas se pueden lograr el objeto contractual.</t>
  </si>
  <si>
    <t>Entre el 1% y el 5%</t>
  </si>
  <si>
    <t>Moderado</t>
  </si>
  <si>
    <t>Afecta la ejecución del contrato sin alterar el beneficio para las partes.</t>
  </si>
  <si>
    <t>Entre el 5% y el 15%</t>
  </si>
  <si>
    <t>Mayor</t>
  </si>
  <si>
    <t>Obstruye la ejecución del contrato sustancialmente pero aun así permite la consecución del objeto contractual.</t>
  </si>
  <si>
    <t>Entre el 15% y el 30%</t>
  </si>
  <si>
    <t>Catastrófico</t>
  </si>
  <si>
    <t>Perturba la ejecución del contrato de manera grave imposibilitando la consecución del objeto contractual.</t>
  </si>
  <si>
    <t>Más del 30%</t>
  </si>
  <si>
    <t>TABLA 3. VALORACIÓN Y CATEGORÍA DEL RIESGO</t>
  </si>
  <si>
    <t>Valoración (P + I)</t>
  </si>
  <si>
    <t>Tratamiento sugerido</t>
  </si>
  <si>
    <t>8, 9 y 10</t>
  </si>
  <si>
    <t>Extremo</t>
  </si>
  <si>
    <t>Requiere tratamiento inmediato, seguimiento permanente y reporte a la Subdirección de Soporte Institucional.</t>
  </si>
  <si>
    <t>6 y 7</t>
  </si>
  <si>
    <t>Alto</t>
  </si>
  <si>
    <t>Requiere tratamiento prioritario y seguimiento con la periodicidad indicada en la matriz.</t>
  </si>
  <si>
    <t>5</t>
  </si>
  <si>
    <t>Medio</t>
  </si>
  <si>
    <t>Requiere tratamiento y seguimiento periódico por parte de la supervisión.</t>
  </si>
  <si>
    <t>2, 3 y 4</t>
  </si>
  <si>
    <t>Bajo</t>
  </si>
  <si>
    <t>Se administra con los controles ordinarios del contrato.</t>
  </si>
  <si>
    <t>TABLA 4. MATRIZ DE CALOR (PROBABILIDAD + IMPACTO)</t>
  </si>
  <si>
    <t>Probabilidad \ Impacto</t>
  </si>
  <si>
    <t>Insignificante (1)</t>
  </si>
  <si>
    <t>Menor (2)</t>
  </si>
  <si>
    <t>Moderado (3)</t>
  </si>
  <si>
    <t>Mayor (4)</t>
  </si>
  <si>
    <t>Catastrófico (5)</t>
  </si>
  <si>
    <t>Casi cierto (5)</t>
  </si>
  <si>
    <t>6 – Alto</t>
  </si>
  <si>
    <t>7 – Alto</t>
  </si>
  <si>
    <t>8 – Extremo</t>
  </si>
  <si>
    <t>9 – Extremo</t>
  </si>
  <si>
    <t>10 – Extremo</t>
  </si>
  <si>
    <t>Probable (4)</t>
  </si>
  <si>
    <t>5 – Medio</t>
  </si>
  <si>
    <t>Posible (3)</t>
  </si>
  <si>
    <t>4 – Bajo</t>
  </si>
  <si>
    <t>Improbable (2)</t>
  </si>
  <si>
    <t>3 – Bajo</t>
  </si>
  <si>
    <t>Raro (1)</t>
  </si>
  <si>
    <t>2 – Bajo</t>
  </si>
  <si>
    <t>TABLA 5. CLASIFICACIÓN UTILIZADA EN LA MATRIZ</t>
  </si>
  <si>
    <t>General: riesgo propio de cualquier proceso de contratación. Específico: riesgo propio del servicio de vigilancia y seguridad privada objeto del proceso.</t>
  </si>
  <si>
    <t>Interno: asociado a la operación, capacidad o procedimientos de las partes. Externo: asociado al entorno (mercado, regulación, orden público, naturaleza, terceros).</t>
  </si>
  <si>
    <t>Planeación, Selección, Contratación, Ejecución y Liquidación.</t>
  </si>
  <si>
    <t>Económico, Financiero, Operacional, Regulatorio, Social o político, Tecnológico, De la naturaleza y Ambiental (Manual M-ICR-01 de Colombia Compra Eficiente).</t>
  </si>
  <si>
    <t>Asignación</t>
  </si>
  <si>
    <t>Parte que, por estar en mejor posición para controlarlo o administrarlo, soporta las consecuencias del riesgo: ANE, Contratista, Proponente o Adjudicatario, o compartido.</t>
  </si>
  <si>
    <t>SEGUIMIENTO Y MONITOREO DE LOS RIESGOS DEL CONTRATO – ÍNDICE DE GESTIÓN DEL RIESGO</t>
  </si>
  <si>
    <t>Diligencia: el supervisor del contrato, con la periodicidad indicada para cada riesgo y como mínimo con cada informe trimestral. Eficacia = acciones de tratamiento cumplidas / acciones definidas (peso 30%). Efectividad = 100% si el riesgo no se materializó en el período, 0% si se materializó (peso 70%). Índice = 0,3 × Eficacia + 0,7 × Efectividad. Resultado: Cumplió (90% a 100%), Cumplió parcialmente (60% a 89%), No cumplió (0% a 59%).</t>
  </si>
  <si>
    <t>Contrato No.:</t>
  </si>
  <si>
    <t>Fecha de corte:</t>
  </si>
  <si>
    <t>Supervisor:</t>
  </si>
  <si>
    <t>No.</t>
  </si>
  <si>
    <t>Riesgo (descripción)</t>
  </si>
  <si>
    <t>Categoría inicial</t>
  </si>
  <si>
    <t>Categoría residual</t>
  </si>
  <si>
    <t>Acciones de tratamiento definidas</t>
  </si>
  <si>
    <t>Acciones cumplidas en el período</t>
  </si>
  <si>
    <t>Eficacia (30%)</t>
  </si>
  <si>
    <t>¿Se materializó el riesgo?</t>
  </si>
  <si>
    <t>Efectividad (70%)</t>
  </si>
  <si>
    <t>Índice de gestión</t>
  </si>
  <si>
    <t>Resultado</t>
  </si>
  <si>
    <t>Observaciones / acciones de mejora</t>
  </si>
  <si>
    <t>ÍNDICE DE GESTIÓN DEL RIESGO CONTRACTUAL (promedio)</t>
  </si>
  <si>
    <t>Firma del supervisor: 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</si>
</sst>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8"/>
      <color rgb="FFFFFFFF"/>
      <name val="Arial"/>
    </font>
    <font>
      <b/>
      <sz val="11"/>
      <name val="Arial"/>
    </font>
    <font>
      <sz val="8"/>
      <name val="Arial"/>
    </font>
    <font>
      <b/>
      <sz val="8"/>
      <name val="Arial"/>
    </font>
    <font>
      <b/>
      <sz val="10"/>
      <color rgb="FFFFFFFF"/>
      <name val="Arial"/>
    </font>
    <font>
      <b/>
      <sz val="8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3B3838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9D9D9"/>
      </patternFill>
    </fill>
    <fill>
      <patternFill patternType="solid">
        <fgColor rgb="FF3B3838"/>
      </patternFill>
    </fill>
    <fill>
      <patternFill patternType="solid">
        <fgColor rgb="FFE7E6E6"/>
      </patternFill>
    </fill>
    <fill>
      <patternFill patternType="solid">
        <fgColor rgb="FFC00000"/>
      </patternFill>
    </fill>
    <fill>
      <patternFill patternType="solid">
        <fgColor rgb="FFFFC000"/>
      </patternFill>
    </fill>
    <fill>
      <patternFill patternType="solid">
        <fgColor rgb="FFFFFF00"/>
      </patternFill>
    </fill>
    <fill>
      <patternFill patternType="solid">
        <fgColor rgb="FF92D05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2" borderId="1" xfId="0" applyFont="1" applyFill="1" applyBorder="1" applyAlignment="1">
      <alignment horizontal="center" vertical="center" textRotation="90" wrapText="1"/>
    </xf>
    <xf numFmtId="0" fontId="0" fillId="0" borderId="1" xfId="0" applyBorder="1"/>
    <xf numFmtId="0" fontId="5" fillId="0" borderId="0" xfId="0" applyFont="1" applyAlignment="1">
      <alignment horizontal="justify" vertical="center" wrapText="1"/>
    </xf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0" fillId="0" borderId="3" xfId="0" applyBorder="1"/>
    <xf numFmtId="0" fontId="0" fillId="0" borderId="2" xfId="0" applyBorder="1"/>
    <xf numFmtId="0" fontId="7" fillId="5" borderId="0" xfId="0" applyFont="1" applyFill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 patternType="solid">
          <fgColor rgb="FFFF5050"/>
          <bgColor rgb="FFFF5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92D050"/>
          <bgColor rgb="FF92D050"/>
        </patternFill>
      </fill>
    </dxf>
    <dxf>
      <font>
        <b/>
        <color rgb="FFFFFFFF"/>
      </font>
      <fill>
        <patternFill patternType="solid">
          <fgColor rgb="FFC00000"/>
          <bgColor rgb="FFC00000"/>
        </patternFill>
      </fill>
    </dxf>
    <dxf>
      <font>
        <b/>
        <color rgb="FF000000"/>
      </font>
      <fill>
        <patternFill patternType="solid">
          <fgColor rgb="FFFFC000"/>
          <bgColor rgb="FFFFC000"/>
        </patternFill>
      </fill>
    </dxf>
    <dxf>
      <font>
        <b/>
        <color rgb="FF000000"/>
      </font>
      <fill>
        <patternFill patternType="solid">
          <fgColor rgb="FFFFFF00"/>
          <bgColor rgb="FFFFFF00"/>
        </patternFill>
      </fill>
    </dxf>
    <dxf>
      <font>
        <b/>
        <color rgb="FF000000"/>
      </font>
      <fill>
        <patternFill patternType="solid">
          <fgColor rgb="FF92D050"/>
          <bgColor rgb="FF92D050"/>
        </patternFill>
      </fill>
    </dxf>
    <dxf>
      <font>
        <b/>
        <color rgb="FFFFFFFF"/>
      </font>
      <fill>
        <patternFill patternType="solid">
          <fgColor rgb="FFC00000"/>
          <bgColor rgb="FFC00000"/>
        </patternFill>
      </fill>
    </dxf>
    <dxf>
      <font>
        <b/>
        <color rgb="FF000000"/>
      </font>
      <fill>
        <patternFill patternType="solid">
          <fgColor rgb="FFFFC000"/>
          <bgColor rgb="FFFFC000"/>
        </patternFill>
      </fill>
    </dxf>
    <dxf>
      <font>
        <b/>
        <color rgb="FF000000"/>
      </font>
      <fill>
        <patternFill patternType="solid">
          <fgColor rgb="FFFFFF00"/>
          <bgColor rgb="FFFFFF00"/>
        </patternFill>
      </fill>
    </dxf>
    <dxf>
      <font>
        <b/>
        <color rgb="FF000000"/>
      </font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2"/>
  <sheetViews>
    <sheetView tabSelected="1" zoomScale="85" zoomScaleNormal="85" workbookViewId="0">
      <pane xSplit="6" ySplit="6" topLeftCell="H7" activePane="bottomRight" state="frozen"/>
      <selection pane="topRight"/>
      <selection pane="bottomLeft"/>
      <selection pane="bottomRight" sqref="A1:W1"/>
    </sheetView>
  </sheetViews>
  <sheetFormatPr baseColWidth="10" defaultColWidth="11.44140625" defaultRowHeight="14.4" x14ac:dyDescent="0.3"/>
  <cols>
    <col min="1" max="1" width="3" style="1" bestFit="1" customWidth="1"/>
    <col min="2" max="5" width="13" customWidth="1"/>
    <col min="6" max="6" width="27" style="1" customWidth="1"/>
    <col min="7" max="7" width="27.33203125" style="1" customWidth="1"/>
    <col min="8" max="8" width="3" style="1" bestFit="1" customWidth="1"/>
    <col min="9" max="11" width="13" customWidth="1"/>
    <col min="12" max="12" width="5.109375" style="1" bestFit="1" customWidth="1"/>
    <col min="13" max="13" width="32.44140625" style="1" customWidth="1"/>
    <col min="14" max="14" width="3" style="1" bestFit="1" customWidth="1"/>
    <col min="15" max="17" width="13" customWidth="1"/>
    <col min="18" max="18" width="7.33203125" style="1" bestFit="1" customWidth="1"/>
    <col min="19" max="19" width="14" style="1" bestFit="1" customWidth="1"/>
    <col min="20" max="20" width="19.109375" style="1" customWidth="1"/>
    <col min="21" max="21" width="19.44140625" style="1" customWidth="1"/>
    <col min="22" max="22" width="20.33203125" style="1" customWidth="1"/>
    <col min="23" max="23" width="16.44140625" style="1" customWidth="1"/>
    <col min="24" max="24" width="11.44140625" style="1" customWidth="1"/>
    <col min="25" max="16384" width="11.44140625" style="1"/>
  </cols>
  <sheetData>
    <row r="1" spans="1:23" ht="18" customHeight="1" x14ac:dyDescent="0.3">
      <c r="A1" s="26" t="s">
        <v>0</v>
      </c>
      <c r="B1" s="21"/>
      <c r="C1" s="21"/>
      <c r="D1" s="21"/>
      <c r="E1" s="21"/>
      <c r="F1" s="22"/>
      <c r="G1" s="22"/>
      <c r="H1" s="22"/>
      <c r="I1" s="21"/>
      <c r="J1" s="21"/>
      <c r="K1" s="21"/>
      <c r="L1" s="22"/>
      <c r="M1" s="22"/>
      <c r="N1" s="22"/>
      <c r="O1" s="21"/>
      <c r="P1" s="21"/>
      <c r="Q1" s="21"/>
      <c r="R1" s="22"/>
      <c r="S1" s="22"/>
      <c r="T1" s="22"/>
      <c r="U1" s="22"/>
      <c r="V1" s="22"/>
      <c r="W1" s="22"/>
    </row>
    <row r="2" spans="1:23" ht="18" customHeight="1" x14ac:dyDescent="0.3">
      <c r="A2" s="29" t="s">
        <v>1</v>
      </c>
      <c r="B2" s="21"/>
      <c r="C2" s="21"/>
      <c r="D2" s="21"/>
      <c r="E2" s="21"/>
      <c r="F2" s="22"/>
      <c r="G2" s="22"/>
      <c r="H2" s="22"/>
      <c r="I2" s="21"/>
      <c r="J2" s="21"/>
      <c r="K2" s="21"/>
      <c r="L2" s="22"/>
      <c r="M2" s="22"/>
      <c r="N2" s="22"/>
      <c r="O2" s="21"/>
      <c r="P2" s="21"/>
      <c r="Q2" s="21"/>
      <c r="R2" s="22"/>
      <c r="S2" s="22"/>
      <c r="T2" s="22"/>
      <c r="U2" s="22"/>
      <c r="V2" s="22"/>
      <c r="W2" s="22"/>
    </row>
    <row r="3" spans="1:23" ht="36" customHeight="1" x14ac:dyDescent="0.3">
      <c r="A3" s="20" t="s">
        <v>2</v>
      </c>
      <c r="B3" s="21"/>
      <c r="C3" s="21"/>
      <c r="D3" s="21"/>
      <c r="E3" s="21"/>
      <c r="F3" s="22"/>
      <c r="G3" s="22"/>
      <c r="H3" s="22"/>
      <c r="I3" s="21"/>
      <c r="J3" s="21"/>
      <c r="K3" s="21"/>
      <c r="L3" s="22"/>
      <c r="M3" s="22"/>
      <c r="N3" s="22"/>
      <c r="O3" s="21"/>
      <c r="P3" s="21"/>
      <c r="Q3" s="21"/>
      <c r="R3" s="22"/>
      <c r="S3" s="22"/>
      <c r="T3" s="22"/>
      <c r="U3" s="22"/>
      <c r="V3" s="22"/>
      <c r="W3" s="22"/>
    </row>
    <row r="5" spans="1:23" ht="72" customHeight="1" x14ac:dyDescent="0.3">
      <c r="A5" s="18" t="s">
        <v>3</v>
      </c>
      <c r="B5" s="18" t="s">
        <v>4</v>
      </c>
      <c r="C5" s="18" t="s">
        <v>5</v>
      </c>
      <c r="D5" s="18" t="s">
        <v>6</v>
      </c>
      <c r="E5" s="18" t="s">
        <v>7</v>
      </c>
      <c r="F5" s="24" t="s">
        <v>8</v>
      </c>
      <c r="G5" s="24" t="s">
        <v>9</v>
      </c>
      <c r="H5" s="18" t="s">
        <v>10</v>
      </c>
      <c r="I5" s="18" t="s">
        <v>11</v>
      </c>
      <c r="J5" s="18" t="s">
        <v>12</v>
      </c>
      <c r="K5" s="18" t="s">
        <v>13</v>
      </c>
      <c r="L5" s="25" t="s">
        <v>14</v>
      </c>
      <c r="M5" s="23" t="s">
        <v>15</v>
      </c>
      <c r="N5" s="23" t="s">
        <v>16</v>
      </c>
      <c r="O5" s="19"/>
      <c r="P5" s="19"/>
      <c r="Q5" s="19"/>
      <c r="R5" s="25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19"/>
    </row>
    <row r="6" spans="1:23" ht="72" customHeight="1" x14ac:dyDescent="0.2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" t="s">
        <v>10</v>
      </c>
      <c r="O6" s="2" t="s">
        <v>11</v>
      </c>
      <c r="P6" s="2" t="s">
        <v>12</v>
      </c>
      <c r="Q6" s="2" t="s">
        <v>13</v>
      </c>
      <c r="R6" s="19"/>
      <c r="S6" s="28"/>
      <c r="T6" s="19"/>
      <c r="U6" s="19"/>
      <c r="V6" s="3" t="s">
        <v>22</v>
      </c>
      <c r="W6" s="3" t="s">
        <v>23</v>
      </c>
    </row>
    <row r="7" spans="1:23" ht="97.95" customHeight="1" x14ac:dyDescent="0.2">
      <c r="A7" s="4">
        <v>1</v>
      </c>
      <c r="B7" s="4" t="s">
        <v>28</v>
      </c>
      <c r="C7" s="4" t="s">
        <v>29</v>
      </c>
      <c r="D7" s="4" t="s">
        <v>32</v>
      </c>
      <c r="E7" s="4" t="s">
        <v>31</v>
      </c>
      <c r="F7" s="5" t="s">
        <v>35</v>
      </c>
      <c r="G7" s="5" t="s">
        <v>36</v>
      </c>
      <c r="H7" s="4">
        <v>4</v>
      </c>
      <c r="I7" s="4">
        <v>3</v>
      </c>
      <c r="J7" s="4">
        <f t="shared" ref="J7:J26" si="0">IF(OR(H7="",I7=""),"",H7+I7)</f>
        <v>7</v>
      </c>
      <c r="K7" s="6" t="str">
        <f t="shared" ref="K7:K26" si="1">IF(J7="","",IF(J7&gt;=8,"Extremo",IF(J7&gt;=6,"Alto",IF(J7=5,"Medio","Bajo"))))</f>
        <v>Alto</v>
      </c>
      <c r="L7" s="4" t="s">
        <v>26</v>
      </c>
      <c r="M7" s="5" t="s">
        <v>37</v>
      </c>
      <c r="N7" s="4">
        <v>3</v>
      </c>
      <c r="O7" s="4">
        <v>2</v>
      </c>
      <c r="P7" s="4">
        <f t="shared" ref="P7:P26" si="2">IF(OR(N7="",O7=""),"",N7+O7)</f>
        <v>5</v>
      </c>
      <c r="Q7" s="6" t="str">
        <f t="shared" ref="Q7:Q26" si="3">IF(P7="","",IF(P7&gt;=8,"Extremo",IF(P7&gt;=6,"Alto",IF(P7=5,"Medio","Bajo"))))</f>
        <v>Medio</v>
      </c>
      <c r="R7" s="4" t="s">
        <v>27</v>
      </c>
      <c r="S7" s="7" t="s">
        <v>38</v>
      </c>
      <c r="T7" s="7" t="s">
        <v>39</v>
      </c>
      <c r="U7" s="7" t="s">
        <v>40</v>
      </c>
      <c r="V7" s="7" t="s">
        <v>41</v>
      </c>
      <c r="W7" s="7" t="s">
        <v>42</v>
      </c>
    </row>
    <row r="8" spans="1:23" ht="90" customHeight="1" x14ac:dyDescent="0.2">
      <c r="A8" s="4">
        <v>2</v>
      </c>
      <c r="B8" s="4" t="s">
        <v>24</v>
      </c>
      <c r="C8" s="4" t="s">
        <v>29</v>
      </c>
      <c r="D8" s="4" t="s">
        <v>32</v>
      </c>
      <c r="E8" s="4" t="s">
        <v>31</v>
      </c>
      <c r="F8" s="5" t="s">
        <v>43</v>
      </c>
      <c r="G8" s="5" t="s">
        <v>44</v>
      </c>
      <c r="H8" s="4">
        <v>4</v>
      </c>
      <c r="I8" s="4">
        <v>3</v>
      </c>
      <c r="J8" s="4">
        <f t="shared" si="0"/>
        <v>7</v>
      </c>
      <c r="K8" s="6" t="str">
        <f t="shared" si="1"/>
        <v>Alto</v>
      </c>
      <c r="L8" s="4" t="s">
        <v>33</v>
      </c>
      <c r="M8" s="5" t="s">
        <v>45</v>
      </c>
      <c r="N8" s="4">
        <v>3</v>
      </c>
      <c r="O8" s="4">
        <v>2</v>
      </c>
      <c r="P8" s="4">
        <f t="shared" si="2"/>
        <v>5</v>
      </c>
      <c r="Q8" s="6" t="str">
        <f t="shared" si="3"/>
        <v>Medio</v>
      </c>
      <c r="R8" s="4" t="s">
        <v>27</v>
      </c>
      <c r="S8" s="7" t="s">
        <v>46</v>
      </c>
      <c r="T8" s="7" t="s">
        <v>47</v>
      </c>
      <c r="U8" s="7" t="s">
        <v>40</v>
      </c>
      <c r="V8" s="7" t="s">
        <v>48</v>
      </c>
      <c r="W8" s="7" t="s">
        <v>49</v>
      </c>
    </row>
    <row r="9" spans="1:23" ht="88.35" customHeight="1" x14ac:dyDescent="0.2">
      <c r="A9" s="4">
        <v>3</v>
      </c>
      <c r="B9" s="4" t="s">
        <v>24</v>
      </c>
      <c r="C9" s="4" t="s">
        <v>29</v>
      </c>
      <c r="D9" s="4" t="s">
        <v>32</v>
      </c>
      <c r="E9" s="4" t="s">
        <v>31</v>
      </c>
      <c r="F9" s="5" t="s">
        <v>50</v>
      </c>
      <c r="G9" s="5" t="s">
        <v>51</v>
      </c>
      <c r="H9" s="4">
        <v>2</v>
      </c>
      <c r="I9" s="4">
        <v>3</v>
      </c>
      <c r="J9" s="4">
        <f t="shared" si="0"/>
        <v>5</v>
      </c>
      <c r="K9" s="6" t="str">
        <f t="shared" si="1"/>
        <v>Medio</v>
      </c>
      <c r="L9" s="4" t="s">
        <v>33</v>
      </c>
      <c r="M9" s="5" t="s">
        <v>52</v>
      </c>
      <c r="N9" s="4">
        <v>2</v>
      </c>
      <c r="O9" s="4">
        <v>2</v>
      </c>
      <c r="P9" s="4">
        <f t="shared" si="2"/>
        <v>4</v>
      </c>
      <c r="Q9" s="6" t="str">
        <f t="shared" si="3"/>
        <v>Bajo</v>
      </c>
      <c r="R9" s="4" t="s">
        <v>27</v>
      </c>
      <c r="S9" s="7" t="s">
        <v>46</v>
      </c>
      <c r="T9" s="7" t="s">
        <v>53</v>
      </c>
      <c r="U9" s="7" t="s">
        <v>40</v>
      </c>
      <c r="V9" s="7" t="s">
        <v>54</v>
      </c>
      <c r="W9" s="7" t="s">
        <v>55</v>
      </c>
    </row>
    <row r="10" spans="1:23" ht="79.5" customHeight="1" x14ac:dyDescent="0.2">
      <c r="A10" s="4">
        <v>4</v>
      </c>
      <c r="B10" s="4" t="s">
        <v>28</v>
      </c>
      <c r="C10" s="4" t="s">
        <v>29</v>
      </c>
      <c r="D10" s="4" t="s">
        <v>32</v>
      </c>
      <c r="E10" s="4" t="s">
        <v>30</v>
      </c>
      <c r="F10" s="5" t="s">
        <v>57</v>
      </c>
      <c r="G10" s="5" t="s">
        <v>58</v>
      </c>
      <c r="H10" s="4">
        <v>3</v>
      </c>
      <c r="I10" s="4">
        <v>3</v>
      </c>
      <c r="J10" s="4">
        <f t="shared" si="0"/>
        <v>6</v>
      </c>
      <c r="K10" s="6" t="str">
        <f t="shared" si="1"/>
        <v>Alto</v>
      </c>
      <c r="L10" s="4" t="s">
        <v>56</v>
      </c>
      <c r="M10" s="5" t="s">
        <v>59</v>
      </c>
      <c r="N10" s="4">
        <v>1</v>
      </c>
      <c r="O10" s="4">
        <v>3</v>
      </c>
      <c r="P10" s="4">
        <f t="shared" si="2"/>
        <v>4</v>
      </c>
      <c r="Q10" s="6" t="str">
        <f t="shared" si="3"/>
        <v>Bajo</v>
      </c>
      <c r="R10" s="4" t="s">
        <v>27</v>
      </c>
      <c r="S10" s="7" t="s">
        <v>46</v>
      </c>
      <c r="T10" s="7" t="s">
        <v>47</v>
      </c>
      <c r="U10" s="7" t="s">
        <v>40</v>
      </c>
      <c r="V10" s="7" t="s">
        <v>60</v>
      </c>
      <c r="W10" s="7" t="s">
        <v>61</v>
      </c>
    </row>
    <row r="11" spans="1:23" ht="131.55000000000001" customHeight="1" x14ac:dyDescent="0.2">
      <c r="A11" s="4">
        <v>5</v>
      </c>
      <c r="B11" s="4" t="s">
        <v>28</v>
      </c>
      <c r="C11" s="4" t="s">
        <v>29</v>
      </c>
      <c r="D11" s="4" t="s">
        <v>32</v>
      </c>
      <c r="E11" s="4" t="s">
        <v>30</v>
      </c>
      <c r="F11" s="5" t="s">
        <v>62</v>
      </c>
      <c r="G11" s="5" t="s">
        <v>63</v>
      </c>
      <c r="H11" s="4">
        <v>2</v>
      </c>
      <c r="I11" s="4">
        <v>4</v>
      </c>
      <c r="J11" s="4">
        <f t="shared" si="0"/>
        <v>6</v>
      </c>
      <c r="K11" s="6" t="str">
        <f t="shared" si="1"/>
        <v>Alto</v>
      </c>
      <c r="L11" s="4" t="s">
        <v>56</v>
      </c>
      <c r="M11" s="5" t="s">
        <v>64</v>
      </c>
      <c r="N11" s="4">
        <v>1</v>
      </c>
      <c r="O11" s="4">
        <v>3</v>
      </c>
      <c r="P11" s="4">
        <f t="shared" si="2"/>
        <v>4</v>
      </c>
      <c r="Q11" s="6" t="str">
        <f t="shared" si="3"/>
        <v>Bajo</v>
      </c>
      <c r="R11" s="4" t="s">
        <v>27</v>
      </c>
      <c r="S11" s="7" t="s">
        <v>46</v>
      </c>
      <c r="T11" s="7" t="s">
        <v>47</v>
      </c>
      <c r="U11" s="7" t="s">
        <v>40</v>
      </c>
      <c r="V11" s="7" t="s">
        <v>65</v>
      </c>
      <c r="W11" s="7" t="s">
        <v>66</v>
      </c>
    </row>
    <row r="12" spans="1:23" ht="88.35" customHeight="1" x14ac:dyDescent="0.2">
      <c r="A12" s="4">
        <v>6</v>
      </c>
      <c r="B12" s="4" t="s">
        <v>28</v>
      </c>
      <c r="C12" s="4" t="s">
        <v>29</v>
      </c>
      <c r="D12" s="4" t="s">
        <v>32</v>
      </c>
      <c r="E12" s="4" t="s">
        <v>67</v>
      </c>
      <c r="F12" s="5" t="s">
        <v>68</v>
      </c>
      <c r="G12" s="5" t="s">
        <v>69</v>
      </c>
      <c r="H12" s="4">
        <v>3</v>
      </c>
      <c r="I12" s="4">
        <v>4</v>
      </c>
      <c r="J12" s="4">
        <f t="shared" si="0"/>
        <v>7</v>
      </c>
      <c r="K12" s="6" t="str">
        <f t="shared" si="1"/>
        <v>Alto</v>
      </c>
      <c r="L12" s="4" t="s">
        <v>33</v>
      </c>
      <c r="M12" s="5" t="s">
        <v>70</v>
      </c>
      <c r="N12" s="4">
        <v>2</v>
      </c>
      <c r="O12" s="4">
        <v>3</v>
      </c>
      <c r="P12" s="4">
        <f t="shared" si="2"/>
        <v>5</v>
      </c>
      <c r="Q12" s="6" t="str">
        <f t="shared" si="3"/>
        <v>Medio</v>
      </c>
      <c r="R12" s="4" t="s">
        <v>27</v>
      </c>
      <c r="S12" s="7" t="s">
        <v>46</v>
      </c>
      <c r="T12" s="7" t="s">
        <v>47</v>
      </c>
      <c r="U12" s="7" t="s">
        <v>40</v>
      </c>
      <c r="V12" s="7" t="s">
        <v>71</v>
      </c>
      <c r="W12" s="7" t="s">
        <v>72</v>
      </c>
    </row>
    <row r="13" spans="1:23" ht="135.9" customHeight="1" x14ac:dyDescent="0.2">
      <c r="A13" s="4">
        <v>7</v>
      </c>
      <c r="B13" s="4" t="s">
        <v>28</v>
      </c>
      <c r="C13" s="4" t="s">
        <v>25</v>
      </c>
      <c r="D13" s="4" t="s">
        <v>32</v>
      </c>
      <c r="E13" s="4" t="s">
        <v>30</v>
      </c>
      <c r="F13" s="5" t="s">
        <v>73</v>
      </c>
      <c r="G13" s="5" t="s">
        <v>74</v>
      </c>
      <c r="H13" s="4">
        <v>2</v>
      </c>
      <c r="I13" s="4">
        <v>5</v>
      </c>
      <c r="J13" s="4">
        <f t="shared" si="0"/>
        <v>7</v>
      </c>
      <c r="K13" s="6" t="str">
        <f t="shared" si="1"/>
        <v>Alto</v>
      </c>
      <c r="L13" s="4" t="s">
        <v>56</v>
      </c>
      <c r="M13" s="5" t="s">
        <v>75</v>
      </c>
      <c r="N13" s="4">
        <v>1</v>
      </c>
      <c r="O13" s="4">
        <v>4</v>
      </c>
      <c r="P13" s="4">
        <f t="shared" si="2"/>
        <v>5</v>
      </c>
      <c r="Q13" s="6" t="str">
        <f t="shared" si="3"/>
        <v>Medio</v>
      </c>
      <c r="R13" s="4" t="s">
        <v>27</v>
      </c>
      <c r="S13" s="7" t="s">
        <v>56</v>
      </c>
      <c r="T13" s="7" t="s">
        <v>47</v>
      </c>
      <c r="U13" s="7" t="s">
        <v>40</v>
      </c>
      <c r="V13" s="7" t="s">
        <v>76</v>
      </c>
      <c r="W13" s="7" t="s">
        <v>77</v>
      </c>
    </row>
    <row r="14" spans="1:23" ht="74.55" customHeight="1" x14ac:dyDescent="0.2">
      <c r="A14" s="4">
        <v>8</v>
      </c>
      <c r="B14" s="4" t="s">
        <v>28</v>
      </c>
      <c r="C14" s="4" t="s">
        <v>29</v>
      </c>
      <c r="D14" s="4" t="s">
        <v>32</v>
      </c>
      <c r="E14" s="4" t="s">
        <v>31</v>
      </c>
      <c r="F14" s="5" t="s">
        <v>78</v>
      </c>
      <c r="G14" s="5" t="s">
        <v>79</v>
      </c>
      <c r="H14" s="4">
        <v>2</v>
      </c>
      <c r="I14" s="4">
        <v>4</v>
      </c>
      <c r="J14" s="4">
        <f t="shared" si="0"/>
        <v>6</v>
      </c>
      <c r="K14" s="6" t="str">
        <f t="shared" si="1"/>
        <v>Alto</v>
      </c>
      <c r="L14" s="4" t="s">
        <v>56</v>
      </c>
      <c r="M14" s="5" t="s">
        <v>80</v>
      </c>
      <c r="N14" s="4">
        <v>1</v>
      </c>
      <c r="O14" s="4">
        <v>3</v>
      </c>
      <c r="P14" s="4">
        <f t="shared" si="2"/>
        <v>4</v>
      </c>
      <c r="Q14" s="6" t="str">
        <f t="shared" si="3"/>
        <v>Bajo</v>
      </c>
      <c r="R14" s="4" t="s">
        <v>27</v>
      </c>
      <c r="S14" s="7" t="s">
        <v>46</v>
      </c>
      <c r="T14" s="7" t="s">
        <v>47</v>
      </c>
      <c r="U14" s="7" t="s">
        <v>40</v>
      </c>
      <c r="V14" s="7" t="s">
        <v>81</v>
      </c>
      <c r="W14" s="7" t="s">
        <v>82</v>
      </c>
    </row>
    <row r="15" spans="1:23" ht="103.5" customHeight="1" x14ac:dyDescent="0.2">
      <c r="A15" s="4">
        <v>9</v>
      </c>
      <c r="B15" s="4" t="s">
        <v>28</v>
      </c>
      <c r="C15" s="4" t="s">
        <v>29</v>
      </c>
      <c r="D15" s="4" t="s">
        <v>32</v>
      </c>
      <c r="E15" s="4" t="s">
        <v>31</v>
      </c>
      <c r="F15" s="5" t="s">
        <v>83</v>
      </c>
      <c r="G15" s="5" t="s">
        <v>84</v>
      </c>
      <c r="H15" s="4">
        <v>1</v>
      </c>
      <c r="I15" s="4">
        <v>5</v>
      </c>
      <c r="J15" s="4">
        <f t="shared" si="0"/>
        <v>6</v>
      </c>
      <c r="K15" s="6" t="str">
        <f t="shared" si="1"/>
        <v>Alto</v>
      </c>
      <c r="L15" s="4" t="s">
        <v>56</v>
      </c>
      <c r="M15" s="5" t="s">
        <v>85</v>
      </c>
      <c r="N15" s="4">
        <v>1</v>
      </c>
      <c r="O15" s="4">
        <v>4</v>
      </c>
      <c r="P15" s="4">
        <f t="shared" si="2"/>
        <v>5</v>
      </c>
      <c r="Q15" s="6" t="str">
        <f t="shared" si="3"/>
        <v>Medio</v>
      </c>
      <c r="R15" s="4" t="s">
        <v>27</v>
      </c>
      <c r="S15" s="7" t="s">
        <v>46</v>
      </c>
      <c r="T15" s="7" t="s">
        <v>47</v>
      </c>
      <c r="U15" s="7" t="s">
        <v>86</v>
      </c>
      <c r="V15" s="7" t="s">
        <v>87</v>
      </c>
      <c r="W15" s="7" t="s">
        <v>88</v>
      </c>
    </row>
    <row r="16" spans="1:23" ht="89.1" customHeight="1" x14ac:dyDescent="0.2">
      <c r="A16" s="4">
        <v>10</v>
      </c>
      <c r="B16" s="4" t="s">
        <v>28</v>
      </c>
      <c r="C16" s="4" t="s">
        <v>25</v>
      </c>
      <c r="D16" s="4" t="s">
        <v>32</v>
      </c>
      <c r="E16" s="4" t="s">
        <v>89</v>
      </c>
      <c r="F16" s="5" t="s">
        <v>90</v>
      </c>
      <c r="G16" s="5" t="s">
        <v>91</v>
      </c>
      <c r="H16" s="4">
        <v>3</v>
      </c>
      <c r="I16" s="4">
        <v>4</v>
      </c>
      <c r="J16" s="4">
        <f t="shared" si="0"/>
        <v>7</v>
      </c>
      <c r="K16" s="6" t="str">
        <f t="shared" si="1"/>
        <v>Alto</v>
      </c>
      <c r="L16" s="4" t="s">
        <v>56</v>
      </c>
      <c r="M16" s="5" t="s">
        <v>92</v>
      </c>
      <c r="N16" s="4">
        <v>2</v>
      </c>
      <c r="O16" s="4">
        <v>3</v>
      </c>
      <c r="P16" s="4">
        <f t="shared" si="2"/>
        <v>5</v>
      </c>
      <c r="Q16" s="6" t="str">
        <f t="shared" si="3"/>
        <v>Medio</v>
      </c>
      <c r="R16" s="4" t="s">
        <v>27</v>
      </c>
      <c r="S16" s="7" t="s">
        <v>46</v>
      </c>
      <c r="T16" s="7" t="s">
        <v>93</v>
      </c>
      <c r="U16" s="7" t="s">
        <v>40</v>
      </c>
      <c r="V16" s="7" t="s">
        <v>94</v>
      </c>
      <c r="W16" s="7" t="s">
        <v>95</v>
      </c>
    </row>
    <row r="17" spans="1:23" ht="76.95" customHeight="1" x14ac:dyDescent="0.2">
      <c r="A17" s="4">
        <v>11</v>
      </c>
      <c r="B17" s="4" t="s">
        <v>28</v>
      </c>
      <c r="C17" s="4" t="s">
        <v>29</v>
      </c>
      <c r="D17" s="4" t="s">
        <v>32</v>
      </c>
      <c r="E17" s="4" t="s">
        <v>89</v>
      </c>
      <c r="F17" s="5" t="s">
        <v>96</v>
      </c>
      <c r="G17" s="5" t="s">
        <v>97</v>
      </c>
      <c r="H17" s="4">
        <v>3</v>
      </c>
      <c r="I17" s="4">
        <v>3</v>
      </c>
      <c r="J17" s="4">
        <f t="shared" si="0"/>
        <v>6</v>
      </c>
      <c r="K17" s="6" t="str">
        <f t="shared" si="1"/>
        <v>Alto</v>
      </c>
      <c r="L17" s="4" t="s">
        <v>56</v>
      </c>
      <c r="M17" s="5" t="s">
        <v>98</v>
      </c>
      <c r="N17" s="4">
        <v>2</v>
      </c>
      <c r="O17" s="4">
        <v>2</v>
      </c>
      <c r="P17" s="4">
        <f t="shared" si="2"/>
        <v>4</v>
      </c>
      <c r="Q17" s="6" t="str">
        <f t="shared" si="3"/>
        <v>Bajo</v>
      </c>
      <c r="R17" s="4" t="s">
        <v>27</v>
      </c>
      <c r="S17" s="7" t="s">
        <v>56</v>
      </c>
      <c r="T17" s="7" t="s">
        <v>47</v>
      </c>
      <c r="U17" s="7" t="s">
        <v>40</v>
      </c>
      <c r="V17" s="7" t="s">
        <v>99</v>
      </c>
      <c r="W17" s="7" t="s">
        <v>100</v>
      </c>
    </row>
    <row r="18" spans="1:23" ht="88.35" customHeight="1" x14ac:dyDescent="0.2">
      <c r="A18" s="4">
        <v>12</v>
      </c>
      <c r="B18" s="4" t="s">
        <v>28</v>
      </c>
      <c r="C18" s="4" t="s">
        <v>29</v>
      </c>
      <c r="D18" s="4" t="s">
        <v>32</v>
      </c>
      <c r="E18" s="4" t="s">
        <v>89</v>
      </c>
      <c r="F18" s="5" t="s">
        <v>101</v>
      </c>
      <c r="G18" s="5" t="s">
        <v>102</v>
      </c>
      <c r="H18" s="4">
        <v>3</v>
      </c>
      <c r="I18" s="4">
        <v>3</v>
      </c>
      <c r="J18" s="4">
        <f t="shared" si="0"/>
        <v>6</v>
      </c>
      <c r="K18" s="6" t="str">
        <f t="shared" si="1"/>
        <v>Alto</v>
      </c>
      <c r="L18" s="4" t="s">
        <v>33</v>
      </c>
      <c r="M18" s="5" t="s">
        <v>103</v>
      </c>
      <c r="N18" s="4">
        <v>2</v>
      </c>
      <c r="O18" s="4">
        <v>2</v>
      </c>
      <c r="P18" s="4">
        <f t="shared" si="2"/>
        <v>4</v>
      </c>
      <c r="Q18" s="6" t="str">
        <f t="shared" si="3"/>
        <v>Bajo</v>
      </c>
      <c r="R18" s="4" t="s">
        <v>27</v>
      </c>
      <c r="S18" s="7" t="s">
        <v>46</v>
      </c>
      <c r="T18" s="7" t="s">
        <v>47</v>
      </c>
      <c r="U18" s="7" t="s">
        <v>40</v>
      </c>
      <c r="V18" s="7" t="s">
        <v>104</v>
      </c>
      <c r="W18" s="7" t="s">
        <v>49</v>
      </c>
    </row>
    <row r="19" spans="1:23" ht="82.35" customHeight="1" x14ac:dyDescent="0.2">
      <c r="A19" s="4">
        <v>13</v>
      </c>
      <c r="B19" s="4" t="s">
        <v>24</v>
      </c>
      <c r="C19" s="4" t="s">
        <v>25</v>
      </c>
      <c r="D19" s="4" t="s">
        <v>32</v>
      </c>
      <c r="E19" s="4" t="s">
        <v>31</v>
      </c>
      <c r="F19" s="5" t="s">
        <v>105</v>
      </c>
      <c r="G19" s="5" t="s">
        <v>106</v>
      </c>
      <c r="H19" s="4">
        <v>2</v>
      </c>
      <c r="I19" s="4">
        <v>4</v>
      </c>
      <c r="J19" s="4">
        <f t="shared" si="0"/>
        <v>6</v>
      </c>
      <c r="K19" s="6" t="str">
        <f t="shared" si="1"/>
        <v>Alto</v>
      </c>
      <c r="L19" s="4" t="s">
        <v>56</v>
      </c>
      <c r="M19" s="5" t="s">
        <v>107</v>
      </c>
      <c r="N19" s="4">
        <v>1</v>
      </c>
      <c r="O19" s="4">
        <v>3</v>
      </c>
      <c r="P19" s="4">
        <f t="shared" si="2"/>
        <v>4</v>
      </c>
      <c r="Q19" s="6" t="str">
        <f t="shared" si="3"/>
        <v>Bajo</v>
      </c>
      <c r="R19" s="4" t="s">
        <v>108</v>
      </c>
      <c r="S19" s="7" t="s">
        <v>46</v>
      </c>
      <c r="T19" s="7" t="s">
        <v>47</v>
      </c>
      <c r="U19" s="7" t="s">
        <v>86</v>
      </c>
      <c r="V19" s="7" t="s">
        <v>109</v>
      </c>
      <c r="W19" s="7" t="s">
        <v>55</v>
      </c>
    </row>
    <row r="20" spans="1:23" ht="131.55000000000001" customHeight="1" x14ac:dyDescent="0.2">
      <c r="A20" s="4">
        <v>14</v>
      </c>
      <c r="B20" s="4" t="s">
        <v>24</v>
      </c>
      <c r="C20" s="4" t="s">
        <v>29</v>
      </c>
      <c r="D20" s="4" t="s">
        <v>32</v>
      </c>
      <c r="E20" s="4" t="s">
        <v>30</v>
      </c>
      <c r="F20" s="5" t="s">
        <v>110</v>
      </c>
      <c r="G20" s="5" t="s">
        <v>111</v>
      </c>
      <c r="H20" s="4">
        <v>3</v>
      </c>
      <c r="I20" s="4">
        <v>3</v>
      </c>
      <c r="J20" s="4">
        <f t="shared" si="0"/>
        <v>6</v>
      </c>
      <c r="K20" s="6" t="str">
        <f t="shared" si="1"/>
        <v>Alto</v>
      </c>
      <c r="L20" s="4" t="s">
        <v>56</v>
      </c>
      <c r="M20" s="5" t="s">
        <v>112</v>
      </c>
      <c r="N20" s="4">
        <v>2</v>
      </c>
      <c r="O20" s="4">
        <v>2</v>
      </c>
      <c r="P20" s="4">
        <f t="shared" si="2"/>
        <v>4</v>
      </c>
      <c r="Q20" s="6" t="str">
        <f t="shared" si="3"/>
        <v>Bajo</v>
      </c>
      <c r="R20" s="4" t="s">
        <v>27</v>
      </c>
      <c r="S20" s="7" t="s">
        <v>56</v>
      </c>
      <c r="T20" s="7" t="s">
        <v>47</v>
      </c>
      <c r="U20" s="7" t="s">
        <v>40</v>
      </c>
      <c r="V20" s="7" t="s">
        <v>113</v>
      </c>
      <c r="W20" s="7" t="s">
        <v>49</v>
      </c>
    </row>
    <row r="21" spans="1:23" ht="119.25" customHeight="1" x14ac:dyDescent="0.2">
      <c r="A21" s="4">
        <v>15</v>
      </c>
      <c r="B21" s="4" t="s">
        <v>24</v>
      </c>
      <c r="C21" s="4" t="s">
        <v>25</v>
      </c>
      <c r="D21" s="4" t="s">
        <v>32</v>
      </c>
      <c r="E21" s="4" t="s">
        <v>30</v>
      </c>
      <c r="F21" s="5" t="s">
        <v>114</v>
      </c>
      <c r="G21" s="5" t="s">
        <v>115</v>
      </c>
      <c r="H21" s="4">
        <v>2</v>
      </c>
      <c r="I21" s="4">
        <v>4</v>
      </c>
      <c r="J21" s="4">
        <f t="shared" si="0"/>
        <v>6</v>
      </c>
      <c r="K21" s="6" t="str">
        <f t="shared" si="1"/>
        <v>Alto</v>
      </c>
      <c r="L21" s="4" t="s">
        <v>56</v>
      </c>
      <c r="M21" s="5" t="s">
        <v>116</v>
      </c>
      <c r="N21" s="4">
        <v>1</v>
      </c>
      <c r="O21" s="4">
        <v>3</v>
      </c>
      <c r="P21" s="4">
        <f t="shared" si="2"/>
        <v>4</v>
      </c>
      <c r="Q21" s="6" t="str">
        <f t="shared" si="3"/>
        <v>Bajo</v>
      </c>
      <c r="R21" s="4" t="s">
        <v>108</v>
      </c>
      <c r="S21" s="7" t="s">
        <v>46</v>
      </c>
      <c r="T21" s="7" t="s">
        <v>47</v>
      </c>
      <c r="U21" s="7" t="s">
        <v>117</v>
      </c>
      <c r="V21" s="7" t="s">
        <v>118</v>
      </c>
      <c r="W21" s="7" t="s">
        <v>82</v>
      </c>
    </row>
    <row r="22" spans="1:23" ht="77.7" customHeight="1" x14ac:dyDescent="0.2">
      <c r="A22" s="4">
        <v>16</v>
      </c>
      <c r="B22" s="4" t="s">
        <v>24</v>
      </c>
      <c r="C22" s="4" t="s">
        <v>25</v>
      </c>
      <c r="D22" s="4" t="s">
        <v>32</v>
      </c>
      <c r="E22" s="4" t="s">
        <v>30</v>
      </c>
      <c r="F22" s="5" t="s">
        <v>119</v>
      </c>
      <c r="G22" s="5" t="s">
        <v>120</v>
      </c>
      <c r="H22" s="4">
        <v>2</v>
      </c>
      <c r="I22" s="4">
        <v>4</v>
      </c>
      <c r="J22" s="4">
        <f t="shared" si="0"/>
        <v>6</v>
      </c>
      <c r="K22" s="6" t="str">
        <f t="shared" si="1"/>
        <v>Alto</v>
      </c>
      <c r="L22" s="4" t="s">
        <v>56</v>
      </c>
      <c r="M22" s="5" t="s">
        <v>121</v>
      </c>
      <c r="N22" s="4">
        <v>1</v>
      </c>
      <c r="O22" s="4">
        <v>3</v>
      </c>
      <c r="P22" s="4">
        <f t="shared" si="2"/>
        <v>4</v>
      </c>
      <c r="Q22" s="6" t="str">
        <f t="shared" si="3"/>
        <v>Bajo</v>
      </c>
      <c r="R22" s="4" t="s">
        <v>27</v>
      </c>
      <c r="S22" s="7" t="s">
        <v>46</v>
      </c>
      <c r="T22" s="7" t="s">
        <v>47</v>
      </c>
      <c r="U22" s="7" t="s">
        <v>40</v>
      </c>
      <c r="V22" s="7" t="s">
        <v>122</v>
      </c>
      <c r="W22" s="7" t="s">
        <v>49</v>
      </c>
    </row>
    <row r="23" spans="1:23" ht="88.35" customHeight="1" x14ac:dyDescent="0.2">
      <c r="A23" s="4">
        <v>17</v>
      </c>
      <c r="B23" s="4" t="s">
        <v>24</v>
      </c>
      <c r="C23" s="4" t="s">
        <v>29</v>
      </c>
      <c r="D23" s="4" t="s">
        <v>32</v>
      </c>
      <c r="E23" s="4" t="s">
        <v>67</v>
      </c>
      <c r="F23" s="5" t="s">
        <v>123</v>
      </c>
      <c r="G23" s="5" t="s">
        <v>124</v>
      </c>
      <c r="H23" s="4">
        <v>3</v>
      </c>
      <c r="I23" s="4">
        <v>3</v>
      </c>
      <c r="J23" s="4">
        <f t="shared" si="0"/>
        <v>6</v>
      </c>
      <c r="K23" s="6" t="str">
        <f t="shared" si="1"/>
        <v>Alto</v>
      </c>
      <c r="L23" s="4" t="s">
        <v>33</v>
      </c>
      <c r="M23" s="5" t="s">
        <v>125</v>
      </c>
      <c r="N23" s="4">
        <v>2</v>
      </c>
      <c r="O23" s="4">
        <v>2</v>
      </c>
      <c r="P23" s="4">
        <f t="shared" si="2"/>
        <v>4</v>
      </c>
      <c r="Q23" s="6" t="str">
        <f t="shared" si="3"/>
        <v>Bajo</v>
      </c>
      <c r="R23" s="4" t="s">
        <v>27</v>
      </c>
      <c r="S23" s="7" t="s">
        <v>46</v>
      </c>
      <c r="T23" s="7" t="s">
        <v>47</v>
      </c>
      <c r="U23" s="7" t="s">
        <v>40</v>
      </c>
      <c r="V23" s="7" t="s">
        <v>126</v>
      </c>
      <c r="W23" s="7" t="s">
        <v>55</v>
      </c>
    </row>
    <row r="24" spans="1:23" ht="88.35" customHeight="1" x14ac:dyDescent="0.2">
      <c r="A24" s="4">
        <v>18</v>
      </c>
      <c r="B24" s="4" t="s">
        <v>24</v>
      </c>
      <c r="C24" s="4" t="s">
        <v>29</v>
      </c>
      <c r="D24" s="4" t="s">
        <v>32</v>
      </c>
      <c r="E24" s="4" t="s">
        <v>127</v>
      </c>
      <c r="F24" s="5" t="s">
        <v>128</v>
      </c>
      <c r="G24" s="5" t="s">
        <v>129</v>
      </c>
      <c r="H24" s="4">
        <v>2</v>
      </c>
      <c r="I24" s="4">
        <v>4</v>
      </c>
      <c r="J24" s="4">
        <f t="shared" si="0"/>
        <v>6</v>
      </c>
      <c r="K24" s="6" t="str">
        <f t="shared" si="1"/>
        <v>Alto</v>
      </c>
      <c r="L24" s="4" t="s">
        <v>130</v>
      </c>
      <c r="M24" s="5" t="s">
        <v>131</v>
      </c>
      <c r="N24" s="4">
        <v>2</v>
      </c>
      <c r="O24" s="4">
        <v>3</v>
      </c>
      <c r="P24" s="4">
        <f t="shared" si="2"/>
        <v>5</v>
      </c>
      <c r="Q24" s="6" t="str">
        <f t="shared" si="3"/>
        <v>Medio</v>
      </c>
      <c r="R24" s="4" t="s">
        <v>27</v>
      </c>
      <c r="S24" s="7" t="s">
        <v>34</v>
      </c>
      <c r="T24" s="7" t="s">
        <v>47</v>
      </c>
      <c r="U24" s="7" t="s">
        <v>40</v>
      </c>
      <c r="V24" s="7" t="s">
        <v>132</v>
      </c>
      <c r="W24" s="7" t="s">
        <v>133</v>
      </c>
    </row>
    <row r="25" spans="1:23" ht="74.7" customHeight="1" x14ac:dyDescent="0.2">
      <c r="A25" s="4">
        <v>19</v>
      </c>
      <c r="B25" s="4" t="s">
        <v>28</v>
      </c>
      <c r="C25" s="4" t="s">
        <v>25</v>
      </c>
      <c r="D25" s="4" t="s">
        <v>32</v>
      </c>
      <c r="E25" s="4" t="s">
        <v>30</v>
      </c>
      <c r="F25" s="5" t="s">
        <v>134</v>
      </c>
      <c r="G25" s="5" t="s">
        <v>135</v>
      </c>
      <c r="H25" s="4">
        <v>2</v>
      </c>
      <c r="I25" s="4">
        <v>3</v>
      </c>
      <c r="J25" s="4">
        <f t="shared" si="0"/>
        <v>5</v>
      </c>
      <c r="K25" s="6" t="str">
        <f t="shared" si="1"/>
        <v>Medio</v>
      </c>
      <c r="L25" s="4" t="s">
        <v>26</v>
      </c>
      <c r="M25" s="5" t="s">
        <v>136</v>
      </c>
      <c r="N25" s="4">
        <v>1</v>
      </c>
      <c r="O25" s="4">
        <v>2</v>
      </c>
      <c r="P25" s="4">
        <f t="shared" si="2"/>
        <v>3</v>
      </c>
      <c r="Q25" s="6" t="str">
        <f t="shared" si="3"/>
        <v>Bajo</v>
      </c>
      <c r="R25" s="4" t="s">
        <v>27</v>
      </c>
      <c r="S25" s="7" t="s">
        <v>137</v>
      </c>
      <c r="T25" s="7" t="s">
        <v>47</v>
      </c>
      <c r="U25" s="7" t="s">
        <v>40</v>
      </c>
      <c r="V25" s="7" t="s">
        <v>138</v>
      </c>
      <c r="W25" s="7" t="s">
        <v>133</v>
      </c>
    </row>
    <row r="26" spans="1:23" ht="89.4" customHeight="1" x14ac:dyDescent="0.2">
      <c r="A26" s="4">
        <v>20</v>
      </c>
      <c r="B26" s="4" t="s">
        <v>24</v>
      </c>
      <c r="C26" s="4" t="s">
        <v>29</v>
      </c>
      <c r="D26" s="4" t="s">
        <v>139</v>
      </c>
      <c r="E26" s="4" t="s">
        <v>30</v>
      </c>
      <c r="F26" s="5" t="s">
        <v>140</v>
      </c>
      <c r="G26" s="5" t="s">
        <v>141</v>
      </c>
      <c r="H26" s="4">
        <v>2</v>
      </c>
      <c r="I26" s="4">
        <v>3</v>
      </c>
      <c r="J26" s="4">
        <f t="shared" si="0"/>
        <v>5</v>
      </c>
      <c r="K26" s="6" t="str">
        <f t="shared" si="1"/>
        <v>Medio</v>
      </c>
      <c r="L26" s="4" t="s">
        <v>56</v>
      </c>
      <c r="M26" s="5" t="s">
        <v>142</v>
      </c>
      <c r="N26" s="4">
        <v>1</v>
      </c>
      <c r="O26" s="4">
        <v>2</v>
      </c>
      <c r="P26" s="4">
        <f t="shared" si="2"/>
        <v>3</v>
      </c>
      <c r="Q26" s="6" t="str">
        <f t="shared" si="3"/>
        <v>Bajo</v>
      </c>
      <c r="R26" s="4" t="s">
        <v>27</v>
      </c>
      <c r="S26" s="7" t="s">
        <v>46</v>
      </c>
      <c r="T26" s="7" t="s">
        <v>143</v>
      </c>
      <c r="U26" s="7" t="s">
        <v>86</v>
      </c>
      <c r="V26" s="7" t="s">
        <v>144</v>
      </c>
      <c r="W26" s="7" t="s">
        <v>145</v>
      </c>
    </row>
    <row r="28" spans="1:23" ht="12" customHeight="1" x14ac:dyDescent="0.3">
      <c r="A28" s="27" t="s">
        <v>146</v>
      </c>
      <c r="B28" s="21"/>
      <c r="C28" s="21"/>
      <c r="D28" s="21"/>
      <c r="E28" s="21"/>
      <c r="F28" s="22"/>
      <c r="G28" s="22"/>
      <c r="H28" s="22"/>
      <c r="I28" s="21"/>
      <c r="J28" s="21"/>
      <c r="K28" s="21"/>
      <c r="L28" s="22"/>
      <c r="M28" s="22"/>
      <c r="N28" s="22"/>
      <c r="O28" s="21"/>
      <c r="P28" s="21"/>
      <c r="Q28" s="21"/>
      <c r="R28" s="22"/>
      <c r="S28" s="22"/>
      <c r="T28" s="22"/>
      <c r="U28" s="22"/>
      <c r="V28" s="22"/>
      <c r="W28" s="22"/>
    </row>
    <row r="29" spans="1:23" ht="24" customHeight="1" x14ac:dyDescent="0.3">
      <c r="A29" s="20" t="s">
        <v>147</v>
      </c>
      <c r="B29" s="21"/>
      <c r="C29" s="21"/>
      <c r="D29" s="21"/>
      <c r="E29" s="21"/>
      <c r="F29" s="22"/>
      <c r="G29" s="22"/>
      <c r="H29" s="22"/>
      <c r="I29" s="21"/>
      <c r="J29" s="21"/>
      <c r="K29" s="21"/>
      <c r="L29" s="22"/>
      <c r="M29" s="22"/>
      <c r="N29" s="22"/>
      <c r="O29" s="21"/>
      <c r="P29" s="21"/>
      <c r="Q29" s="21"/>
      <c r="R29" s="22"/>
      <c r="S29" s="22"/>
      <c r="T29" s="22"/>
      <c r="U29" s="22"/>
      <c r="V29" s="22"/>
      <c r="W29" s="22"/>
    </row>
    <row r="30" spans="1:23" ht="24" customHeight="1" x14ac:dyDescent="0.3">
      <c r="A30" s="20" t="s">
        <v>148</v>
      </c>
      <c r="B30" s="21"/>
      <c r="C30" s="21"/>
      <c r="D30" s="21"/>
      <c r="E30" s="21"/>
      <c r="F30" s="22"/>
      <c r="G30" s="22"/>
      <c r="H30" s="22"/>
      <c r="I30" s="21"/>
      <c r="J30" s="21"/>
      <c r="K30" s="21"/>
      <c r="L30" s="22"/>
      <c r="M30" s="22"/>
      <c r="N30" s="22"/>
      <c r="O30" s="21"/>
      <c r="P30" s="21"/>
      <c r="Q30" s="21"/>
      <c r="R30" s="22"/>
      <c r="S30" s="22"/>
      <c r="T30" s="22"/>
      <c r="U30" s="22"/>
      <c r="V30" s="22"/>
      <c r="W30" s="22"/>
    </row>
    <row r="31" spans="1:23" ht="24" customHeight="1" x14ac:dyDescent="0.3">
      <c r="A31" s="20" t="s">
        <v>149</v>
      </c>
      <c r="B31" s="21"/>
      <c r="C31" s="21"/>
      <c r="D31" s="21"/>
      <c r="E31" s="21"/>
      <c r="F31" s="22"/>
      <c r="G31" s="22"/>
      <c r="H31" s="22"/>
      <c r="I31" s="21"/>
      <c r="J31" s="21"/>
      <c r="K31" s="21"/>
      <c r="L31" s="22"/>
      <c r="M31" s="22"/>
      <c r="N31" s="22"/>
      <c r="O31" s="21"/>
      <c r="P31" s="21"/>
      <c r="Q31" s="21"/>
      <c r="R31" s="22"/>
      <c r="S31" s="22"/>
      <c r="T31" s="22"/>
      <c r="U31" s="22"/>
      <c r="V31" s="22"/>
      <c r="W31" s="22"/>
    </row>
    <row r="32" spans="1:23" ht="24" customHeight="1" x14ac:dyDescent="0.3">
      <c r="A32" s="20" t="s">
        <v>150</v>
      </c>
      <c r="B32" s="21"/>
      <c r="C32" s="21"/>
      <c r="D32" s="21"/>
      <c r="E32" s="21"/>
      <c r="F32" s="22"/>
      <c r="G32" s="22"/>
      <c r="H32" s="22"/>
      <c r="I32" s="21"/>
      <c r="J32" s="21"/>
      <c r="K32" s="21"/>
      <c r="L32" s="22"/>
      <c r="M32" s="22"/>
      <c r="N32" s="22"/>
      <c r="O32" s="21"/>
      <c r="P32" s="21"/>
      <c r="Q32" s="21"/>
      <c r="R32" s="22"/>
      <c r="S32" s="22"/>
      <c r="T32" s="22"/>
      <c r="U32" s="22"/>
      <c r="V32" s="22"/>
      <c r="W32" s="22"/>
    </row>
  </sheetData>
  <autoFilter ref="A6:W26" xr:uid="{00000000-0009-0000-0000-000000000000}"/>
  <mergeCells count="27">
    <mergeCell ref="A1:W1"/>
    <mergeCell ref="A32:W32"/>
    <mergeCell ref="A28:W28"/>
    <mergeCell ref="I5:I6"/>
    <mergeCell ref="A5:A6"/>
    <mergeCell ref="G5:G6"/>
    <mergeCell ref="S5:S6"/>
    <mergeCell ref="U5:U6"/>
    <mergeCell ref="A3:W3"/>
    <mergeCell ref="A2:W2"/>
    <mergeCell ref="B5:B6"/>
    <mergeCell ref="A29:W29"/>
    <mergeCell ref="D5:D6"/>
    <mergeCell ref="N5:Q5"/>
    <mergeCell ref="R5:R6"/>
    <mergeCell ref="H5:H6"/>
    <mergeCell ref="E5:E6"/>
    <mergeCell ref="A31:W31"/>
    <mergeCell ref="V5:W5"/>
    <mergeCell ref="F5:F6"/>
    <mergeCell ref="L5:L6"/>
    <mergeCell ref="J5:J6"/>
    <mergeCell ref="C5:C6"/>
    <mergeCell ref="A30:W30"/>
    <mergeCell ref="T5:T6"/>
    <mergeCell ref="K5:K6"/>
    <mergeCell ref="M5:M6"/>
  </mergeCells>
  <conditionalFormatting sqref="K7:K26 Q7:Q26">
    <cfRule type="expression" dxfId="10" priority="1">
      <formula>K7="Bajo"</formula>
    </cfRule>
    <cfRule type="expression" dxfId="9" priority="2">
      <formula>K7="Medio"</formula>
    </cfRule>
    <cfRule type="expression" dxfId="8" priority="3">
      <formula>K7="Alto"</formula>
    </cfRule>
    <cfRule type="expression" dxfId="7" priority="4">
      <formula>K7="Extremo"</formula>
    </cfRule>
  </conditionalFormatting>
  <dataValidations count="2">
    <dataValidation type="whole" allowBlank="1" showErrorMessage="1" error="Ingrese un valor entre 1 y 5" sqref="H7:I26 N7:O26" xr:uid="{00000000-0002-0000-0000-000000000000}">
      <formula1>1</formula1>
      <formula2>5</formula2>
    </dataValidation>
    <dataValidation type="list" allowBlank="1" sqref="R7:R26" xr:uid="{00000000-0002-0000-0000-000001000000}">
      <formula1>"Sí,No"</formula1>
    </dataValidation>
  </dataValidations>
  <pageMargins left="0.3" right="0.3" top="0.75" bottom="0.75" header="0.3" footer="0.3"/>
  <pageSetup paperSize="5" scale="41" fitToHeight="0" orientation="landscape"/>
  <headerFooter>
    <oddFooter>&amp;CPágina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1"/>
  <sheetViews>
    <sheetView showGridLines="0" workbookViewId="0"/>
  </sheetViews>
  <sheetFormatPr baseColWidth="10" defaultColWidth="8.88671875" defaultRowHeight="14.4" x14ac:dyDescent="0.3"/>
  <cols>
    <col min="1" max="1" width="16" customWidth="1"/>
    <col min="2" max="2" width="22" customWidth="1"/>
    <col min="3" max="3" width="48" customWidth="1"/>
    <col min="4" max="8" width="16" customWidth="1"/>
  </cols>
  <sheetData>
    <row r="1" spans="1:8" x14ac:dyDescent="0.3">
      <c r="A1" s="33" t="s">
        <v>151</v>
      </c>
      <c r="B1" s="21"/>
      <c r="C1" s="21"/>
      <c r="D1" s="21"/>
      <c r="E1" s="21"/>
      <c r="F1" s="21"/>
      <c r="G1" s="21"/>
      <c r="H1" s="21"/>
    </row>
    <row r="2" spans="1:8" ht="36" customHeight="1" x14ac:dyDescent="0.3">
      <c r="A2" s="20" t="s">
        <v>152</v>
      </c>
      <c r="B2" s="21"/>
      <c r="C2" s="21"/>
      <c r="D2" s="21"/>
      <c r="E2" s="21"/>
      <c r="F2" s="21"/>
      <c r="G2" s="21"/>
      <c r="H2" s="21"/>
    </row>
    <row r="4" spans="1:8" x14ac:dyDescent="0.3">
      <c r="A4" s="33" t="s">
        <v>153</v>
      </c>
      <c r="B4" s="21"/>
      <c r="C4" s="21"/>
      <c r="D4" s="21"/>
      <c r="E4" s="21"/>
      <c r="F4" s="21"/>
      <c r="G4" s="21"/>
      <c r="H4" s="21"/>
    </row>
    <row r="5" spans="1:8" x14ac:dyDescent="0.3">
      <c r="A5" s="8" t="s">
        <v>154</v>
      </c>
      <c r="B5" s="8" t="s">
        <v>13</v>
      </c>
      <c r="C5" s="8" t="s">
        <v>8</v>
      </c>
    </row>
    <row r="6" spans="1:8" x14ac:dyDescent="0.3">
      <c r="A6" s="7">
        <v>1</v>
      </c>
      <c r="B6" s="7" t="s">
        <v>155</v>
      </c>
      <c r="C6" s="5" t="s">
        <v>156</v>
      </c>
    </row>
    <row r="7" spans="1:8" x14ac:dyDescent="0.3">
      <c r="A7" s="7">
        <v>2</v>
      </c>
      <c r="B7" s="7" t="s">
        <v>157</v>
      </c>
      <c r="C7" s="5" t="s">
        <v>158</v>
      </c>
    </row>
    <row r="8" spans="1:8" x14ac:dyDescent="0.3">
      <c r="A8" s="7">
        <v>3</v>
      </c>
      <c r="B8" s="7" t="s">
        <v>159</v>
      </c>
      <c r="C8" s="5" t="s">
        <v>160</v>
      </c>
    </row>
    <row r="9" spans="1:8" x14ac:dyDescent="0.3">
      <c r="A9" s="7">
        <v>4</v>
      </c>
      <c r="B9" s="7" t="s">
        <v>161</v>
      </c>
      <c r="C9" s="5" t="s">
        <v>162</v>
      </c>
    </row>
    <row r="10" spans="1:8" x14ac:dyDescent="0.3">
      <c r="A10" s="7">
        <v>5</v>
      </c>
      <c r="B10" s="7" t="s">
        <v>163</v>
      </c>
      <c r="C10" s="5" t="s">
        <v>164</v>
      </c>
    </row>
    <row r="12" spans="1:8" x14ac:dyDescent="0.3">
      <c r="A12" s="33" t="s">
        <v>165</v>
      </c>
      <c r="B12" s="21"/>
      <c r="C12" s="21"/>
      <c r="D12" s="21"/>
      <c r="E12" s="21"/>
      <c r="F12" s="21"/>
      <c r="G12" s="21"/>
      <c r="H12" s="21"/>
    </row>
    <row r="13" spans="1:8" x14ac:dyDescent="0.3">
      <c r="A13" s="8" t="s">
        <v>154</v>
      </c>
      <c r="B13" s="8" t="s">
        <v>13</v>
      </c>
      <c r="C13" s="8" t="s">
        <v>166</v>
      </c>
      <c r="D13" s="34" t="s">
        <v>167</v>
      </c>
      <c r="E13" s="32"/>
    </row>
    <row r="14" spans="1:8" ht="25.95" customHeight="1" x14ac:dyDescent="0.3">
      <c r="A14" s="7">
        <v>1</v>
      </c>
      <c r="B14" s="7" t="s">
        <v>168</v>
      </c>
      <c r="C14" s="5" t="s">
        <v>169</v>
      </c>
      <c r="D14" s="35" t="s">
        <v>170</v>
      </c>
      <c r="E14" s="32"/>
    </row>
    <row r="15" spans="1:8" ht="25.95" customHeight="1" x14ac:dyDescent="0.3">
      <c r="A15" s="7">
        <v>2</v>
      </c>
      <c r="B15" s="7" t="s">
        <v>171</v>
      </c>
      <c r="C15" s="5" t="s">
        <v>172</v>
      </c>
      <c r="D15" s="35" t="s">
        <v>173</v>
      </c>
      <c r="E15" s="32"/>
    </row>
    <row r="16" spans="1:8" ht="25.95" customHeight="1" x14ac:dyDescent="0.3">
      <c r="A16" s="7">
        <v>3</v>
      </c>
      <c r="B16" s="7" t="s">
        <v>174</v>
      </c>
      <c r="C16" s="5" t="s">
        <v>175</v>
      </c>
      <c r="D16" s="35" t="s">
        <v>176</v>
      </c>
      <c r="E16" s="32"/>
    </row>
    <row r="17" spans="1:8" ht="25.95" customHeight="1" x14ac:dyDescent="0.3">
      <c r="A17" s="7">
        <v>4</v>
      </c>
      <c r="B17" s="7" t="s">
        <v>177</v>
      </c>
      <c r="C17" s="5" t="s">
        <v>178</v>
      </c>
      <c r="D17" s="35" t="s">
        <v>179</v>
      </c>
      <c r="E17" s="32"/>
    </row>
    <row r="18" spans="1:8" ht="25.95" customHeight="1" x14ac:dyDescent="0.3">
      <c r="A18" s="7">
        <v>5</v>
      </c>
      <c r="B18" s="7" t="s">
        <v>180</v>
      </c>
      <c r="C18" s="5" t="s">
        <v>181</v>
      </c>
      <c r="D18" s="35" t="s">
        <v>182</v>
      </c>
      <c r="E18" s="32"/>
    </row>
    <row r="20" spans="1:8" x14ac:dyDescent="0.3">
      <c r="A20" s="33" t="s">
        <v>183</v>
      </c>
      <c r="B20" s="21"/>
      <c r="C20" s="21"/>
      <c r="D20" s="21"/>
      <c r="E20" s="21"/>
      <c r="F20" s="21"/>
      <c r="G20" s="21"/>
      <c r="H20" s="21"/>
    </row>
    <row r="21" spans="1:8" x14ac:dyDescent="0.3">
      <c r="A21" s="8" t="s">
        <v>184</v>
      </c>
      <c r="B21" s="8" t="s">
        <v>13</v>
      </c>
      <c r="C21" s="8" t="s">
        <v>185</v>
      </c>
    </row>
    <row r="22" spans="1:8" ht="22.05" customHeight="1" x14ac:dyDescent="0.3">
      <c r="A22" s="7" t="s">
        <v>186</v>
      </c>
      <c r="B22" s="9" t="s">
        <v>187</v>
      </c>
      <c r="C22" s="5" t="s">
        <v>188</v>
      </c>
    </row>
    <row r="23" spans="1:8" ht="22.05" customHeight="1" x14ac:dyDescent="0.3">
      <c r="A23" s="7" t="s">
        <v>189</v>
      </c>
      <c r="B23" s="10" t="s">
        <v>190</v>
      </c>
      <c r="C23" s="5" t="s">
        <v>191</v>
      </c>
    </row>
    <row r="24" spans="1:8" ht="22.05" customHeight="1" x14ac:dyDescent="0.3">
      <c r="A24" s="7" t="s">
        <v>192</v>
      </c>
      <c r="B24" s="11" t="s">
        <v>193</v>
      </c>
      <c r="C24" s="5" t="s">
        <v>194</v>
      </c>
    </row>
    <row r="25" spans="1:8" ht="22.05" customHeight="1" x14ac:dyDescent="0.3">
      <c r="A25" s="7" t="s">
        <v>195</v>
      </c>
      <c r="B25" s="12" t="s">
        <v>196</v>
      </c>
      <c r="C25" s="5" t="s">
        <v>197</v>
      </c>
    </row>
    <row r="27" spans="1:8" x14ac:dyDescent="0.3">
      <c r="A27" s="33" t="s">
        <v>198</v>
      </c>
      <c r="B27" s="21"/>
      <c r="C27" s="21"/>
      <c r="D27" s="21"/>
      <c r="E27" s="21"/>
      <c r="F27" s="21"/>
      <c r="G27" s="21"/>
      <c r="H27" s="21"/>
    </row>
    <row r="28" spans="1:8" x14ac:dyDescent="0.3">
      <c r="A28" s="34" t="s">
        <v>199</v>
      </c>
      <c r="B28" s="31"/>
      <c r="C28" s="32"/>
      <c r="D28" s="8" t="s">
        <v>200</v>
      </c>
      <c r="E28" s="8" t="s">
        <v>201</v>
      </c>
      <c r="F28" s="8" t="s">
        <v>202</v>
      </c>
      <c r="G28" s="8" t="s">
        <v>203</v>
      </c>
      <c r="H28" s="8" t="s">
        <v>204</v>
      </c>
    </row>
    <row r="29" spans="1:8" ht="19.95" customHeight="1" x14ac:dyDescent="0.3">
      <c r="A29" s="34" t="s">
        <v>205</v>
      </c>
      <c r="B29" s="31"/>
      <c r="C29" s="32"/>
      <c r="D29" s="10" t="s">
        <v>206</v>
      </c>
      <c r="E29" s="10" t="s">
        <v>207</v>
      </c>
      <c r="F29" s="9" t="s">
        <v>208</v>
      </c>
      <c r="G29" s="9" t="s">
        <v>209</v>
      </c>
      <c r="H29" s="9" t="s">
        <v>210</v>
      </c>
    </row>
    <row r="30" spans="1:8" ht="19.95" customHeight="1" x14ac:dyDescent="0.3">
      <c r="A30" s="34" t="s">
        <v>211</v>
      </c>
      <c r="B30" s="31"/>
      <c r="C30" s="32"/>
      <c r="D30" s="11" t="s">
        <v>212</v>
      </c>
      <c r="E30" s="10" t="s">
        <v>206</v>
      </c>
      <c r="F30" s="10" t="s">
        <v>207</v>
      </c>
      <c r="G30" s="9" t="s">
        <v>208</v>
      </c>
      <c r="H30" s="9" t="s">
        <v>209</v>
      </c>
    </row>
    <row r="31" spans="1:8" ht="19.95" customHeight="1" x14ac:dyDescent="0.3">
      <c r="A31" s="34" t="s">
        <v>213</v>
      </c>
      <c r="B31" s="31"/>
      <c r="C31" s="32"/>
      <c r="D31" s="12" t="s">
        <v>214</v>
      </c>
      <c r="E31" s="11" t="s">
        <v>212</v>
      </c>
      <c r="F31" s="10" t="s">
        <v>206</v>
      </c>
      <c r="G31" s="10" t="s">
        <v>207</v>
      </c>
      <c r="H31" s="9" t="s">
        <v>208</v>
      </c>
    </row>
    <row r="32" spans="1:8" ht="19.95" customHeight="1" x14ac:dyDescent="0.3">
      <c r="A32" s="34" t="s">
        <v>215</v>
      </c>
      <c r="B32" s="31"/>
      <c r="C32" s="32"/>
      <c r="D32" s="12" t="s">
        <v>216</v>
      </c>
      <c r="E32" s="12" t="s">
        <v>214</v>
      </c>
      <c r="F32" s="11" t="s">
        <v>212</v>
      </c>
      <c r="G32" s="10" t="s">
        <v>206</v>
      </c>
      <c r="H32" s="10" t="s">
        <v>207</v>
      </c>
    </row>
    <row r="33" spans="1:8" ht="19.95" customHeight="1" x14ac:dyDescent="0.3">
      <c r="A33" s="34" t="s">
        <v>217</v>
      </c>
      <c r="B33" s="31"/>
      <c r="C33" s="32"/>
      <c r="D33" s="12" t="s">
        <v>218</v>
      </c>
      <c r="E33" s="12" t="s">
        <v>216</v>
      </c>
      <c r="F33" s="12" t="s">
        <v>214</v>
      </c>
      <c r="G33" s="11" t="s">
        <v>212</v>
      </c>
      <c r="H33" s="10" t="s">
        <v>206</v>
      </c>
    </row>
    <row r="36" spans="1:8" x14ac:dyDescent="0.3">
      <c r="A36" s="33" t="s">
        <v>219</v>
      </c>
      <c r="B36" s="21"/>
      <c r="C36" s="21"/>
      <c r="D36" s="21"/>
      <c r="E36" s="21"/>
      <c r="F36" s="21"/>
      <c r="G36" s="21"/>
      <c r="H36" s="21"/>
    </row>
    <row r="37" spans="1:8" ht="24" customHeight="1" x14ac:dyDescent="0.3">
      <c r="A37" s="8" t="s">
        <v>4</v>
      </c>
      <c r="B37" s="30" t="s">
        <v>220</v>
      </c>
      <c r="C37" s="31"/>
      <c r="D37" s="31"/>
      <c r="E37" s="31"/>
      <c r="F37" s="31"/>
      <c r="G37" s="31"/>
      <c r="H37" s="32"/>
    </row>
    <row r="38" spans="1:8" ht="24" customHeight="1" x14ac:dyDescent="0.3">
      <c r="A38" s="8" t="s">
        <v>5</v>
      </c>
      <c r="B38" s="30" t="s">
        <v>221</v>
      </c>
      <c r="C38" s="31"/>
      <c r="D38" s="31"/>
      <c r="E38" s="31"/>
      <c r="F38" s="31"/>
      <c r="G38" s="31"/>
      <c r="H38" s="32"/>
    </row>
    <row r="39" spans="1:8" ht="24" customHeight="1" x14ac:dyDescent="0.3">
      <c r="A39" s="8" t="s">
        <v>6</v>
      </c>
      <c r="B39" s="30" t="s">
        <v>222</v>
      </c>
      <c r="C39" s="31"/>
      <c r="D39" s="31"/>
      <c r="E39" s="31"/>
      <c r="F39" s="31"/>
      <c r="G39" s="31"/>
      <c r="H39" s="32"/>
    </row>
    <row r="40" spans="1:8" ht="24" customHeight="1" x14ac:dyDescent="0.3">
      <c r="A40" s="8" t="s">
        <v>7</v>
      </c>
      <c r="B40" s="30" t="s">
        <v>223</v>
      </c>
      <c r="C40" s="31"/>
      <c r="D40" s="31"/>
      <c r="E40" s="31"/>
      <c r="F40" s="31"/>
      <c r="G40" s="31"/>
      <c r="H40" s="32"/>
    </row>
    <row r="41" spans="1:8" ht="24" customHeight="1" x14ac:dyDescent="0.3">
      <c r="A41" s="8" t="s">
        <v>224</v>
      </c>
      <c r="B41" s="30" t="s">
        <v>225</v>
      </c>
      <c r="C41" s="31"/>
      <c r="D41" s="31"/>
      <c r="E41" s="31"/>
      <c r="F41" s="31"/>
      <c r="G41" s="31"/>
      <c r="H41" s="32"/>
    </row>
  </sheetData>
  <mergeCells count="24">
    <mergeCell ref="B38:H38"/>
    <mergeCell ref="B37:H37"/>
    <mergeCell ref="A30:C30"/>
    <mergeCell ref="D18:E18"/>
    <mergeCell ref="A4:H4"/>
    <mergeCell ref="D15:E15"/>
    <mergeCell ref="A20:H20"/>
    <mergeCell ref="D14:E14"/>
    <mergeCell ref="B40:H40"/>
    <mergeCell ref="A36:H36"/>
    <mergeCell ref="A1:H1"/>
    <mergeCell ref="A33:C33"/>
    <mergeCell ref="B41:H41"/>
    <mergeCell ref="A32:C32"/>
    <mergeCell ref="D13:E13"/>
    <mergeCell ref="A29:C29"/>
    <mergeCell ref="A27:H27"/>
    <mergeCell ref="D17:E17"/>
    <mergeCell ref="A12:H12"/>
    <mergeCell ref="A28:C28"/>
    <mergeCell ref="D16:E16"/>
    <mergeCell ref="A2:H2"/>
    <mergeCell ref="A31:C31"/>
    <mergeCell ref="B39:H39"/>
  </mergeCells>
  <pageMargins left="0.75" right="0.75" top="1" bottom="1" header="0.5" footer="0.5"/>
  <pageSetup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1"/>
  <sheetViews>
    <sheetView showGridLines="0" workbookViewId="0">
      <pane xSplit="2" ySplit="5" topLeftCell="C6" activePane="bottomRight" state="frozen"/>
      <selection pane="topRight"/>
      <selection pane="bottomLeft"/>
      <selection pane="bottomRight"/>
    </sheetView>
  </sheetViews>
  <sheetFormatPr baseColWidth="10" defaultColWidth="8.88671875" defaultRowHeight="14.4" x14ac:dyDescent="0.3"/>
  <cols>
    <col min="1" max="1" width="5" customWidth="1"/>
    <col min="2" max="2" width="45" customWidth="1"/>
    <col min="3" max="7" width="11" customWidth="1"/>
    <col min="8" max="8" width="12" customWidth="1"/>
    <col min="9" max="10" width="11" customWidth="1"/>
    <col min="11" max="11" width="13" customWidth="1"/>
    <col min="12" max="12" width="40" customWidth="1"/>
  </cols>
  <sheetData>
    <row r="1" spans="1:12" x14ac:dyDescent="0.3">
      <c r="A1" s="33" t="s">
        <v>226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46.05" customHeight="1" x14ac:dyDescent="0.3">
      <c r="A2" s="20" t="s">
        <v>227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x14ac:dyDescent="0.3">
      <c r="A3" s="34" t="s">
        <v>228</v>
      </c>
      <c r="B3" s="32"/>
      <c r="C3" s="35"/>
      <c r="D3" s="31"/>
      <c r="E3" s="32"/>
      <c r="F3" s="34" t="s">
        <v>229</v>
      </c>
      <c r="G3" s="32"/>
      <c r="H3" s="35"/>
      <c r="I3" s="32"/>
      <c r="J3" s="8" t="s">
        <v>230</v>
      </c>
      <c r="K3" s="35"/>
      <c r="L3" s="32"/>
    </row>
    <row r="5" spans="1:12" ht="40.049999999999997" customHeight="1" x14ac:dyDescent="0.3">
      <c r="A5" s="13" t="s">
        <v>231</v>
      </c>
      <c r="B5" s="13" t="s">
        <v>232</v>
      </c>
      <c r="C5" s="13" t="s">
        <v>233</v>
      </c>
      <c r="D5" s="13" t="s">
        <v>234</v>
      </c>
      <c r="E5" s="13" t="s">
        <v>235</v>
      </c>
      <c r="F5" s="13" t="s">
        <v>236</v>
      </c>
      <c r="G5" s="13" t="s">
        <v>237</v>
      </c>
      <c r="H5" s="13" t="s">
        <v>238</v>
      </c>
      <c r="I5" s="13" t="s">
        <v>239</v>
      </c>
      <c r="J5" s="13" t="s">
        <v>240</v>
      </c>
      <c r="K5" s="13" t="s">
        <v>241</v>
      </c>
      <c r="L5" s="13" t="s">
        <v>242</v>
      </c>
    </row>
    <row r="6" spans="1:12" ht="67.8" customHeight="1" x14ac:dyDescent="0.3">
      <c r="A6" s="7" t="e">
        <f>'Matriz de riesgos'!#REF!</f>
        <v>#REF!</v>
      </c>
      <c r="B6" s="5" t="e">
        <f>'Matriz de riesgos'!#REF!</f>
        <v>#REF!</v>
      </c>
      <c r="C6" s="14" t="e">
        <f>'Matriz de riesgos'!#REF!</f>
        <v>#REF!</v>
      </c>
      <c r="D6" s="14" t="e">
        <f>'Matriz de riesgos'!#REF!</f>
        <v>#REF!</v>
      </c>
      <c r="E6" s="7">
        <v>1</v>
      </c>
      <c r="F6" s="7"/>
      <c r="G6" s="15" t="str">
        <f t="shared" ref="G6:G38" si="0">IF(OR(E6="",F6="",E6=0),"",MIN(F6/E6,1))</f>
        <v/>
      </c>
      <c r="H6" s="7"/>
      <c r="I6" s="15" t="str">
        <f t="shared" ref="I6:I38" si="1">IF(H6="","",IF(H6="No",1,0))</f>
        <v/>
      </c>
      <c r="J6" s="15" t="str">
        <f t="shared" ref="J6:J38" si="2">IF(OR(G6="",I6=""),"",0.3*G6+0.7*I6)</f>
        <v/>
      </c>
      <c r="K6" s="14" t="str">
        <f t="shared" ref="K6:K39" si="3">IF(J6="","",IF(J6&gt;=0.9,"Cumplió",IF(J6&gt;=0.6,"Cumplió parcialmente","No cumplió")))</f>
        <v/>
      </c>
      <c r="L6" s="5"/>
    </row>
    <row r="7" spans="1:12" ht="39.450000000000003" customHeight="1" x14ac:dyDescent="0.3">
      <c r="A7" s="7" t="e">
        <f>'Matriz de riesgos'!#REF!</f>
        <v>#REF!</v>
      </c>
      <c r="B7" s="5" t="e">
        <f>'Matriz de riesgos'!#REF!</f>
        <v>#REF!</v>
      </c>
      <c r="C7" s="14" t="e">
        <f>'Matriz de riesgos'!#REF!</f>
        <v>#REF!</v>
      </c>
      <c r="D7" s="14" t="e">
        <f>'Matriz de riesgos'!#REF!</f>
        <v>#REF!</v>
      </c>
      <c r="E7" s="7">
        <v>1</v>
      </c>
      <c r="F7" s="7"/>
      <c r="G7" s="15" t="str">
        <f t="shared" si="0"/>
        <v/>
      </c>
      <c r="H7" s="7"/>
      <c r="I7" s="15" t="str">
        <f t="shared" si="1"/>
        <v/>
      </c>
      <c r="J7" s="15" t="str">
        <f t="shared" si="2"/>
        <v/>
      </c>
      <c r="K7" s="14" t="str">
        <f t="shared" si="3"/>
        <v/>
      </c>
      <c r="L7" s="5"/>
    </row>
    <row r="8" spans="1:12" ht="39.6" customHeight="1" x14ac:dyDescent="0.3">
      <c r="A8" s="7" t="e">
        <f>'Matriz de riesgos'!#REF!</f>
        <v>#REF!</v>
      </c>
      <c r="B8" s="5" t="e">
        <f>'Matriz de riesgos'!#REF!</f>
        <v>#REF!</v>
      </c>
      <c r="C8" s="14" t="e">
        <f>'Matriz de riesgos'!#REF!</f>
        <v>#REF!</v>
      </c>
      <c r="D8" s="14" t="e">
        <f>'Matriz de riesgos'!#REF!</f>
        <v>#REF!</v>
      </c>
      <c r="E8" s="7">
        <v>1</v>
      </c>
      <c r="F8" s="7"/>
      <c r="G8" s="15" t="str">
        <f t="shared" si="0"/>
        <v/>
      </c>
      <c r="H8" s="7"/>
      <c r="I8" s="15" t="str">
        <f t="shared" si="1"/>
        <v/>
      </c>
      <c r="J8" s="15" t="str">
        <f t="shared" si="2"/>
        <v/>
      </c>
      <c r="K8" s="14" t="str">
        <f t="shared" si="3"/>
        <v/>
      </c>
      <c r="L8" s="5"/>
    </row>
    <row r="9" spans="1:12" ht="41.25" customHeight="1" x14ac:dyDescent="0.3">
      <c r="A9" s="7" t="e">
        <f>'Matriz de riesgos'!#REF!</f>
        <v>#REF!</v>
      </c>
      <c r="B9" s="5" t="e">
        <f>'Matriz de riesgos'!#REF!</f>
        <v>#REF!</v>
      </c>
      <c r="C9" s="14" t="e">
        <f>'Matriz de riesgos'!#REF!</f>
        <v>#REF!</v>
      </c>
      <c r="D9" s="14" t="e">
        <f>'Matriz de riesgos'!#REF!</f>
        <v>#REF!</v>
      </c>
      <c r="E9" s="7">
        <v>1</v>
      </c>
      <c r="F9" s="7"/>
      <c r="G9" s="15" t="str">
        <f t="shared" si="0"/>
        <v/>
      </c>
      <c r="H9" s="7"/>
      <c r="I9" s="15" t="str">
        <f t="shared" si="1"/>
        <v/>
      </c>
      <c r="J9" s="15" t="str">
        <f t="shared" si="2"/>
        <v/>
      </c>
      <c r="K9" s="14" t="str">
        <f t="shared" si="3"/>
        <v/>
      </c>
      <c r="L9" s="5"/>
    </row>
    <row r="10" spans="1:12" ht="54.9" customHeight="1" x14ac:dyDescent="0.3">
      <c r="A10" s="7" t="e">
        <f>'Matriz de riesgos'!#REF!</f>
        <v>#REF!</v>
      </c>
      <c r="B10" s="5" t="e">
        <f>'Matriz de riesgos'!#REF!</f>
        <v>#REF!</v>
      </c>
      <c r="C10" s="14" t="e">
        <f>'Matriz de riesgos'!#REF!</f>
        <v>#REF!</v>
      </c>
      <c r="D10" s="14" t="e">
        <f>'Matriz de riesgos'!#REF!</f>
        <v>#REF!</v>
      </c>
      <c r="E10" s="7">
        <v>1</v>
      </c>
      <c r="F10" s="7"/>
      <c r="G10" s="15" t="str">
        <f t="shared" si="0"/>
        <v/>
      </c>
      <c r="H10" s="7"/>
      <c r="I10" s="15" t="str">
        <f t="shared" si="1"/>
        <v/>
      </c>
      <c r="J10" s="15" t="str">
        <f t="shared" si="2"/>
        <v/>
      </c>
      <c r="K10" s="14" t="str">
        <f t="shared" si="3"/>
        <v/>
      </c>
      <c r="L10" s="5"/>
    </row>
    <row r="11" spans="1:12" ht="39.6" customHeight="1" x14ac:dyDescent="0.3">
      <c r="A11" s="7" t="e">
        <f>'Matriz de riesgos'!#REF!</f>
        <v>#REF!</v>
      </c>
      <c r="B11" s="5" t="e">
        <f>'Matriz de riesgos'!#REF!</f>
        <v>#REF!</v>
      </c>
      <c r="C11" s="14" t="e">
        <f>'Matriz de riesgos'!#REF!</f>
        <v>#REF!</v>
      </c>
      <c r="D11" s="14" t="e">
        <f>'Matriz de riesgos'!#REF!</f>
        <v>#REF!</v>
      </c>
      <c r="E11" s="7">
        <v>1</v>
      </c>
      <c r="F11" s="7"/>
      <c r="G11" s="15" t="str">
        <f t="shared" si="0"/>
        <v/>
      </c>
      <c r="H11" s="7"/>
      <c r="I11" s="15" t="str">
        <f t="shared" si="1"/>
        <v/>
      </c>
      <c r="J11" s="15" t="str">
        <f t="shared" si="2"/>
        <v/>
      </c>
      <c r="K11" s="14" t="str">
        <f t="shared" si="3"/>
        <v/>
      </c>
      <c r="L11" s="5"/>
    </row>
    <row r="12" spans="1:12" ht="31.2" customHeight="1" x14ac:dyDescent="0.3">
      <c r="A12" s="7" t="e">
        <f>'Matriz de riesgos'!#REF!</f>
        <v>#REF!</v>
      </c>
      <c r="B12" s="5" t="e">
        <f>'Matriz de riesgos'!#REF!</f>
        <v>#REF!</v>
      </c>
      <c r="C12" s="14" t="e">
        <f>'Matriz de riesgos'!#REF!</f>
        <v>#REF!</v>
      </c>
      <c r="D12" s="14" t="e">
        <f>'Matriz de riesgos'!#REF!</f>
        <v>#REF!</v>
      </c>
      <c r="E12" s="7">
        <v>1</v>
      </c>
      <c r="F12" s="7"/>
      <c r="G12" s="15" t="str">
        <f t="shared" si="0"/>
        <v/>
      </c>
      <c r="H12" s="7"/>
      <c r="I12" s="15" t="str">
        <f t="shared" si="1"/>
        <v/>
      </c>
      <c r="J12" s="15" t="str">
        <f t="shared" si="2"/>
        <v/>
      </c>
      <c r="K12" s="14" t="str">
        <f t="shared" si="3"/>
        <v/>
      </c>
      <c r="L12" s="5"/>
    </row>
    <row r="13" spans="1:12" ht="47.7" customHeight="1" x14ac:dyDescent="0.3">
      <c r="A13" s="7" t="e">
        <f>'Matriz de riesgos'!#REF!</f>
        <v>#REF!</v>
      </c>
      <c r="B13" s="5" t="e">
        <f>'Matriz de riesgos'!#REF!</f>
        <v>#REF!</v>
      </c>
      <c r="C13" s="14" t="e">
        <f>'Matriz de riesgos'!#REF!</f>
        <v>#REF!</v>
      </c>
      <c r="D13" s="14" t="e">
        <f>'Matriz de riesgos'!#REF!</f>
        <v>#REF!</v>
      </c>
      <c r="E13" s="7">
        <v>1</v>
      </c>
      <c r="F13" s="7"/>
      <c r="G13" s="15" t="str">
        <f t="shared" si="0"/>
        <v/>
      </c>
      <c r="H13" s="7"/>
      <c r="I13" s="15" t="str">
        <f t="shared" si="1"/>
        <v/>
      </c>
      <c r="J13" s="15" t="str">
        <f t="shared" si="2"/>
        <v/>
      </c>
      <c r="K13" s="14" t="str">
        <f t="shared" si="3"/>
        <v/>
      </c>
      <c r="L13" s="5"/>
    </row>
    <row r="14" spans="1:12" ht="48.3" customHeight="1" x14ac:dyDescent="0.3">
      <c r="A14" s="7">
        <f>'Matriz de riesgos'!A7</f>
        <v>1</v>
      </c>
      <c r="B14" s="5" t="str">
        <f>'Matriz de riesgos'!F7</f>
        <v>Modificación de las tarifas mínimas del servicio por parte de la Superintendencia de Vigilancia y Seguridad Privada o incremento del SMMLV superior al proyectado (5,8%) para las vigencias 2027 a 2030.</v>
      </c>
      <c r="C14" s="14" t="str">
        <f>'Matriz de riesgos'!K7</f>
        <v>Alto</v>
      </c>
      <c r="D14" s="14" t="str">
        <f>'Matriz de riesgos'!Q7</f>
        <v>Medio</v>
      </c>
      <c r="E14" s="7">
        <v>1</v>
      </c>
      <c r="F14" s="7"/>
      <c r="G14" s="15" t="str">
        <f t="shared" si="0"/>
        <v/>
      </c>
      <c r="H14" s="7"/>
      <c r="I14" s="15" t="str">
        <f t="shared" si="1"/>
        <v/>
      </c>
      <c r="J14" s="15" t="str">
        <f t="shared" si="2"/>
        <v/>
      </c>
      <c r="K14" s="14" t="str">
        <f t="shared" si="3"/>
        <v/>
      </c>
      <c r="L14" s="5"/>
    </row>
    <row r="15" spans="1:12" ht="46.2" customHeight="1" x14ac:dyDescent="0.3">
      <c r="A15" s="7">
        <f>'Matriz de riesgos'!A8</f>
        <v>2</v>
      </c>
      <c r="B15" s="5" t="str">
        <f>'Matriz de riesgos'!F8</f>
        <v>Cambios en la normativa laboral (jornada máxima, recargos nocturnos, dominicales y festivos, trabajo suplementario, entre otros) que incrementen los costos del personal durante la ejecución.</v>
      </c>
      <c r="C15" s="14" t="str">
        <f>'Matriz de riesgos'!K8</f>
        <v>Alto</v>
      </c>
      <c r="D15" s="14" t="str">
        <f>'Matriz de riesgos'!Q8</f>
        <v>Medio</v>
      </c>
      <c r="E15" s="7">
        <v>1</v>
      </c>
      <c r="F15" s="7"/>
      <c r="G15" s="15" t="str">
        <f t="shared" si="0"/>
        <v/>
      </c>
      <c r="H15" s="7"/>
      <c r="I15" s="15" t="str">
        <f t="shared" si="1"/>
        <v/>
      </c>
      <c r="J15" s="15" t="str">
        <f t="shared" si="2"/>
        <v/>
      </c>
      <c r="K15" s="14" t="str">
        <f t="shared" si="3"/>
        <v/>
      </c>
      <c r="L15" s="5"/>
    </row>
    <row r="16" spans="1:12" ht="45.3" customHeight="1" x14ac:dyDescent="0.3">
      <c r="A16" s="7">
        <f>'Matriz de riesgos'!A9</f>
        <v>3</v>
      </c>
      <c r="B16" s="5" t="str">
        <f>'Matriz de riesgos'!F9</f>
        <v>Creación de nuevos tributos o modificación de los existentes (incluida la base gravable del IVA aplicable a los servicios de vigilancia) con posterioridad a la presentación de la oferta.</v>
      </c>
      <c r="C16" s="14" t="str">
        <f>'Matriz de riesgos'!K9</f>
        <v>Medio</v>
      </c>
      <c r="D16" s="14" t="str">
        <f>'Matriz de riesgos'!Q9</f>
        <v>Bajo</v>
      </c>
      <c r="E16" s="7">
        <v>1</v>
      </c>
      <c r="F16" s="7"/>
      <c r="G16" s="15" t="str">
        <f t="shared" si="0"/>
        <v/>
      </c>
      <c r="H16" s="7"/>
      <c r="I16" s="15" t="str">
        <f t="shared" si="1"/>
        <v/>
      </c>
      <c r="J16" s="15" t="str">
        <f t="shared" si="2"/>
        <v/>
      </c>
      <c r="K16" s="14" t="str">
        <f t="shared" si="3"/>
        <v/>
      </c>
      <c r="L16" s="5"/>
    </row>
    <row r="17" spans="1:12" ht="41.1" customHeight="1" x14ac:dyDescent="0.3">
      <c r="A17" s="7" t="e">
        <f>'Matriz de riesgos'!#REF!</f>
        <v>#REF!</v>
      </c>
      <c r="B17" s="5" t="e">
        <f>'Matriz de riesgos'!#REF!</f>
        <v>#REF!</v>
      </c>
      <c r="C17" s="14" t="e">
        <f>'Matriz de riesgos'!#REF!</f>
        <v>#REF!</v>
      </c>
      <c r="D17" s="14" t="e">
        <f>'Matriz de riesgos'!#REF!</f>
        <v>#REF!</v>
      </c>
      <c r="E17" s="7">
        <v>1</v>
      </c>
      <c r="F17" s="7"/>
      <c r="G17" s="15" t="str">
        <f t="shared" si="0"/>
        <v/>
      </c>
      <c r="H17" s="7"/>
      <c r="I17" s="15" t="str">
        <f t="shared" si="1"/>
        <v/>
      </c>
      <c r="J17" s="15" t="str">
        <f t="shared" si="2"/>
        <v/>
      </c>
      <c r="K17" s="14" t="str">
        <f t="shared" si="3"/>
        <v/>
      </c>
      <c r="L17" s="5"/>
    </row>
    <row r="18" spans="1:12" ht="46.8" customHeight="1" x14ac:dyDescent="0.3">
      <c r="A18" s="7">
        <f>'Matriz de riesgos'!A10</f>
        <v>4</v>
      </c>
      <c r="B18" s="5" t="str">
        <f>'Matriz de riesgos'!F10</f>
        <v>Vinculación de personal que no cumple el perfil, las credenciales o las acreditaciones exigidas por la Superintendencia de Vigilancia y Seguridad Privada, o alta rotación del personal asignado.</v>
      </c>
      <c r="C18" s="14" t="str">
        <f>'Matriz de riesgos'!K10</f>
        <v>Alto</v>
      </c>
      <c r="D18" s="14" t="str">
        <f>'Matriz de riesgos'!Q10</f>
        <v>Bajo</v>
      </c>
      <c r="E18" s="7">
        <v>1</v>
      </c>
      <c r="F18" s="7"/>
      <c r="G18" s="15" t="str">
        <f t="shared" si="0"/>
        <v/>
      </c>
      <c r="H18" s="7"/>
      <c r="I18" s="15" t="str">
        <f t="shared" si="1"/>
        <v/>
      </c>
      <c r="J18" s="15" t="str">
        <f t="shared" si="2"/>
        <v/>
      </c>
      <c r="K18" s="14" t="str">
        <f t="shared" si="3"/>
        <v/>
      </c>
      <c r="L18" s="5"/>
    </row>
    <row r="19" spans="1:12" ht="63.75" customHeight="1" x14ac:dyDescent="0.3">
      <c r="A19" s="7">
        <f>'Matriz de riesgos'!A11</f>
        <v>5</v>
      </c>
      <c r="B19" s="5" t="str">
        <f>'Matriz de riesgos'!F11</f>
        <v>Hurto, pérdida, daño o deterioro de bienes muebles e inmuebles de la ANE o bajo su custodia (incluidos los bienes incautados en la Estación Monitora “El Cerrito”) por fallas en los controles de vigilancia o por la baja calidad de las actividades realizadas por el personal.</v>
      </c>
      <c r="C19" s="14" t="str">
        <f>'Matriz de riesgos'!K11</f>
        <v>Alto</v>
      </c>
      <c r="D19" s="14" t="str">
        <f>'Matriz de riesgos'!Q11</f>
        <v>Bajo</v>
      </c>
      <c r="E19" s="7">
        <v>1</v>
      </c>
      <c r="F19" s="7"/>
      <c r="G19" s="15" t="str">
        <f t="shared" si="0"/>
        <v/>
      </c>
      <c r="H19" s="7"/>
      <c r="I19" s="15" t="str">
        <f t="shared" si="1"/>
        <v/>
      </c>
      <c r="J19" s="15" t="str">
        <f t="shared" si="2"/>
        <v/>
      </c>
      <c r="K19" s="14" t="str">
        <f t="shared" si="3"/>
        <v/>
      </c>
      <c r="L19" s="5"/>
    </row>
    <row r="20" spans="1:12" ht="40.049999999999997" customHeight="1" x14ac:dyDescent="0.3">
      <c r="A20" s="7">
        <f>'Matriz de riesgos'!A12</f>
        <v>6</v>
      </c>
      <c r="B20" s="5" t="str">
        <f>'Matriz de riesgos'!F12</f>
        <v>Intrusión, ataque, vandalismo o actos delictivos contra las instalaciones o el personal, en especial en la Estación Monitora “El Cerrito”, ubicada en zona rural.</v>
      </c>
      <c r="C20" s="14" t="str">
        <f>'Matriz de riesgos'!K12</f>
        <v>Alto</v>
      </c>
      <c r="D20" s="14" t="str">
        <f>'Matriz de riesgos'!Q12</f>
        <v>Medio</v>
      </c>
      <c r="E20" s="7">
        <v>1</v>
      </c>
      <c r="F20" s="7"/>
      <c r="G20" s="15" t="str">
        <f t="shared" si="0"/>
        <v/>
      </c>
      <c r="H20" s="7"/>
      <c r="I20" s="15" t="str">
        <f t="shared" si="1"/>
        <v/>
      </c>
      <c r="J20" s="15" t="str">
        <f t="shared" si="2"/>
        <v/>
      </c>
      <c r="K20" s="14" t="str">
        <f t="shared" si="3"/>
        <v/>
      </c>
      <c r="L20" s="5"/>
    </row>
    <row r="21" spans="1:12" ht="26.25" customHeight="1" x14ac:dyDescent="0.3">
      <c r="A21" s="7">
        <f>'Matriz de riesgos'!A13</f>
        <v>7</v>
      </c>
      <c r="B21" s="5" t="str">
        <f>'Matriz de riesgos'!F13</f>
        <v>Uso indebido del armamento o accidentes con armas de fuego por parte del personal de vigilancia.</v>
      </c>
      <c r="C21" s="14" t="str">
        <f>'Matriz de riesgos'!K13</f>
        <v>Alto</v>
      </c>
      <c r="D21" s="14" t="str">
        <f>'Matriz de riesgos'!Q13</f>
        <v>Medio</v>
      </c>
      <c r="E21" s="7">
        <v>1</v>
      </c>
      <c r="F21" s="7"/>
      <c r="G21" s="15" t="str">
        <f t="shared" si="0"/>
        <v/>
      </c>
      <c r="H21" s="7"/>
      <c r="I21" s="15" t="str">
        <f t="shared" si="1"/>
        <v/>
      </c>
      <c r="J21" s="15" t="str">
        <f t="shared" si="2"/>
        <v/>
      </c>
      <c r="K21" s="14" t="str">
        <f t="shared" si="3"/>
        <v/>
      </c>
      <c r="L21" s="5"/>
    </row>
    <row r="22" spans="1:12" ht="31.2" customHeight="1" x14ac:dyDescent="0.3">
      <c r="A22" s="7">
        <f>'Matriz de riesgos'!A14</f>
        <v>8</v>
      </c>
      <c r="B22" s="5" t="str">
        <f>'Matriz de riesgos'!F14</f>
        <v>Vencimiento, pérdida o suspensión de los permisos de las armas destinadas al servicio, o pérdida o hurto del armamento.</v>
      </c>
      <c r="C22" s="14" t="str">
        <f>'Matriz de riesgos'!K14</f>
        <v>Alto</v>
      </c>
      <c r="D22" s="14" t="str">
        <f>'Matriz de riesgos'!Q14</f>
        <v>Bajo</v>
      </c>
      <c r="E22" s="7">
        <v>1</v>
      </c>
      <c r="F22" s="7"/>
      <c r="G22" s="15" t="str">
        <f t="shared" si="0"/>
        <v/>
      </c>
      <c r="H22" s="7"/>
      <c r="I22" s="15" t="str">
        <f t="shared" si="1"/>
        <v/>
      </c>
      <c r="J22" s="15" t="str">
        <f t="shared" si="2"/>
        <v/>
      </c>
      <c r="K22" s="14" t="str">
        <f t="shared" si="3"/>
        <v/>
      </c>
      <c r="L22" s="5"/>
    </row>
    <row r="23" spans="1:12" ht="60.6" customHeight="1" x14ac:dyDescent="0.3">
      <c r="A23" s="7">
        <f>'Matriz de riesgos'!A15</f>
        <v>9</v>
      </c>
      <c r="B23" s="5" t="str">
        <f>'Matriz de riesgos'!F15</f>
        <v>Suspensión o cancelación de la licencia de funcionamiento, de la aprobación de uniformes, de la autorización de horas extras o de los medios de comunicación del contratista, o imposición de sanciones por la Superintendencia de Vigilancia y Seguridad Privada.</v>
      </c>
      <c r="C23" s="14" t="str">
        <f>'Matriz de riesgos'!K15</f>
        <v>Alto</v>
      </c>
      <c r="D23" s="14" t="str">
        <f>'Matriz de riesgos'!Q15</f>
        <v>Medio</v>
      </c>
      <c r="E23" s="7">
        <v>1</v>
      </c>
      <c r="F23" s="7"/>
      <c r="G23" s="15" t="str">
        <f t="shared" si="0"/>
        <v/>
      </c>
      <c r="H23" s="7"/>
      <c r="I23" s="15" t="str">
        <f t="shared" si="1"/>
        <v/>
      </c>
      <c r="J23" s="15" t="str">
        <f t="shared" si="2"/>
        <v/>
      </c>
      <c r="K23" s="14" t="str">
        <f t="shared" si="3"/>
        <v/>
      </c>
      <c r="L23" s="5"/>
    </row>
    <row r="24" spans="1:12" ht="46.35" customHeight="1" x14ac:dyDescent="0.3">
      <c r="A24" s="7">
        <f>'Matriz de riesgos'!A16</f>
        <v>10</v>
      </c>
      <c r="B24" s="5" t="str">
        <f>'Matriz de riesgos'!F16</f>
        <v>Fallas o indisponibilidad del sistema de videovigilancia, del sistema de grabación (NVR), de la bitácora digital, del registro de visitantes o del control de rondas, o pérdida de grabaciones.</v>
      </c>
      <c r="C24" s="14" t="str">
        <f>'Matriz de riesgos'!K16</f>
        <v>Alto</v>
      </c>
      <c r="D24" s="14" t="str">
        <f>'Matriz de riesgos'!Q16</f>
        <v>Medio</v>
      </c>
      <c r="E24" s="7">
        <v>1</v>
      </c>
      <c r="F24" s="7"/>
      <c r="G24" s="15" t="str">
        <f t="shared" si="0"/>
        <v/>
      </c>
      <c r="H24" s="7"/>
      <c r="I24" s="15" t="str">
        <f t="shared" si="1"/>
        <v/>
      </c>
      <c r="J24" s="15" t="str">
        <f t="shared" si="2"/>
        <v/>
      </c>
      <c r="K24" s="14" t="str">
        <f t="shared" si="3"/>
        <v/>
      </c>
      <c r="L24" s="5"/>
    </row>
    <row r="25" spans="1:12" ht="37.65" customHeight="1" x14ac:dyDescent="0.3">
      <c r="A25" s="7">
        <f>'Matriz de riesgos'!A17</f>
        <v>11</v>
      </c>
      <c r="B25" s="5" t="str">
        <f>'Matriz de riesgos'!F17</f>
        <v>Obsolescencia, descontinuación de soporte o incompatibilidad de los medios tecnológicos durante un plazo de ejecución de cuarenta y cuatro (44) meses.</v>
      </c>
      <c r="C25" s="14" t="str">
        <f>'Matriz de riesgos'!K17</f>
        <v>Alto</v>
      </c>
      <c r="D25" s="14" t="str">
        <f>'Matriz de riesgos'!Q17</f>
        <v>Bajo</v>
      </c>
      <c r="E25" s="7">
        <v>1</v>
      </c>
      <c r="F25" s="7"/>
      <c r="G25" s="15" t="str">
        <f t="shared" si="0"/>
        <v/>
      </c>
      <c r="H25" s="7"/>
      <c r="I25" s="15" t="str">
        <f t="shared" si="1"/>
        <v/>
      </c>
      <c r="J25" s="15" t="str">
        <f t="shared" si="2"/>
        <v/>
      </c>
      <c r="K25" s="14" t="str">
        <f t="shared" si="3"/>
        <v/>
      </c>
      <c r="L25" s="5"/>
    </row>
    <row r="26" spans="1:12" ht="40.65" customHeight="1" x14ac:dyDescent="0.3">
      <c r="A26" s="7">
        <f>'Matriz de riesgos'!A18</f>
        <v>12</v>
      </c>
      <c r="B26" s="5" t="str">
        <f>'Matriz de riesgos'!F18</f>
        <v>Interrupciones del suministro eléctrico o de la conectividad, y fallas de los medios de comunicación del personal, en especial en la Estación Monitora “El Cerrito”.</v>
      </c>
      <c r="C26" s="14" t="str">
        <f>'Matriz de riesgos'!K18</f>
        <v>Alto</v>
      </c>
      <c r="D26" s="14" t="str">
        <f>'Matriz de riesgos'!Q18</f>
        <v>Bajo</v>
      </c>
      <c r="E26" s="7">
        <v>1</v>
      </c>
      <c r="F26" s="7"/>
      <c r="G26" s="15" t="str">
        <f t="shared" si="0"/>
        <v/>
      </c>
      <c r="H26" s="7"/>
      <c r="I26" s="15" t="str">
        <f t="shared" si="1"/>
        <v/>
      </c>
      <c r="J26" s="15" t="str">
        <f t="shared" si="2"/>
        <v/>
      </c>
      <c r="K26" s="14" t="str">
        <f t="shared" si="3"/>
        <v/>
      </c>
      <c r="L26" s="5"/>
    </row>
    <row r="27" spans="1:12" ht="43.8" customHeight="1" x14ac:dyDescent="0.3">
      <c r="A27" s="7" t="e">
        <f>'Matriz de riesgos'!#REF!</f>
        <v>#REF!</v>
      </c>
      <c r="B27" s="5" t="e">
        <f>'Matriz de riesgos'!#REF!</f>
        <v>#REF!</v>
      </c>
      <c r="C27" s="14" t="e">
        <f>'Matriz de riesgos'!#REF!</f>
        <v>#REF!</v>
      </c>
      <c r="D27" s="14" t="e">
        <f>'Matriz de riesgos'!#REF!</f>
        <v>#REF!</v>
      </c>
      <c r="E27" s="7">
        <v>1</v>
      </c>
      <c r="F27" s="7"/>
      <c r="G27" s="15" t="str">
        <f t="shared" si="0"/>
        <v/>
      </c>
      <c r="H27" s="7"/>
      <c r="I27" s="15" t="str">
        <f t="shared" si="1"/>
        <v/>
      </c>
      <c r="J27" s="15" t="str">
        <f t="shared" si="2"/>
        <v/>
      </c>
      <c r="K27" s="14" t="str">
        <f t="shared" si="3"/>
        <v/>
      </c>
      <c r="L27" s="5"/>
    </row>
    <row r="28" spans="1:12" ht="48.45" customHeight="1" x14ac:dyDescent="0.3">
      <c r="A28" s="7">
        <f>'Matriz de riesgos'!A19</f>
        <v>13</v>
      </c>
      <c r="B28" s="5" t="str">
        <f>'Matriz de riesgos'!F19</f>
        <v>Reclamaciones o demandas contra la ANE derivadas de la relación laboral del contratista con su personal (solidaridad, contrato realidad) o por impartir instrucciones directas al personal de vigilancia.</v>
      </c>
      <c r="C28" s="14" t="str">
        <f>'Matriz de riesgos'!K19</f>
        <v>Alto</v>
      </c>
      <c r="D28" s="14" t="str">
        <f>'Matriz de riesgos'!Q19</f>
        <v>Bajo</v>
      </c>
      <c r="E28" s="7">
        <v>1</v>
      </c>
      <c r="F28" s="7"/>
      <c r="G28" s="15" t="str">
        <f t="shared" si="0"/>
        <v/>
      </c>
      <c r="H28" s="7"/>
      <c r="I28" s="15" t="str">
        <f t="shared" si="1"/>
        <v/>
      </c>
      <c r="J28" s="15" t="str">
        <f t="shared" si="2"/>
        <v/>
      </c>
      <c r="K28" s="14" t="str">
        <f t="shared" si="3"/>
        <v/>
      </c>
      <c r="L28" s="5"/>
    </row>
    <row r="29" spans="1:12" ht="37.950000000000003" customHeight="1" x14ac:dyDescent="0.3">
      <c r="A29" s="7">
        <f>'Matriz de riesgos'!A20</f>
        <v>14</v>
      </c>
      <c r="B29" s="5" t="str">
        <f>'Matriz de riesgos'!F20</f>
        <v>Accidentes de trabajo y enfermedades laborales del personal de vigilancia asociados a rondas, trabajo nocturno, condiciones climáticas y entorno rural.</v>
      </c>
      <c r="C29" s="14" t="str">
        <f>'Matriz de riesgos'!K20</f>
        <v>Alto</v>
      </c>
      <c r="D29" s="14" t="str">
        <f>'Matriz de riesgos'!Q20</f>
        <v>Bajo</v>
      </c>
      <c r="E29" s="7">
        <v>1</v>
      </c>
      <c r="F29" s="7"/>
      <c r="G29" s="15" t="str">
        <f t="shared" si="0"/>
        <v/>
      </c>
      <c r="H29" s="7"/>
      <c r="I29" s="15" t="str">
        <f t="shared" si="1"/>
        <v/>
      </c>
      <c r="J29" s="15" t="str">
        <f t="shared" si="2"/>
        <v/>
      </c>
      <c r="K29" s="14" t="str">
        <f t="shared" si="3"/>
        <v/>
      </c>
      <c r="L29" s="5"/>
    </row>
    <row r="30" spans="1:12" ht="51.3" customHeight="1" x14ac:dyDescent="0.3">
      <c r="A30" s="7">
        <f>'Matriz de riesgos'!A21</f>
        <v>15</v>
      </c>
      <c r="B30" s="5" t="str">
        <f>'Matriz de riesgos'!F21</f>
        <v>Uso indebido, pérdida o divulgación no autorizada de la información a la que tiene acceso el contratista (imágenes de videovigilancia, registros de visitantes, datos personales, información de seguridad de la ANE).</v>
      </c>
      <c r="C30" s="14" t="str">
        <f>'Matriz de riesgos'!K21</f>
        <v>Alto</v>
      </c>
      <c r="D30" s="14" t="str">
        <f>'Matriz de riesgos'!Q21</f>
        <v>Bajo</v>
      </c>
      <c r="E30" s="7">
        <v>1</v>
      </c>
      <c r="F30" s="7"/>
      <c r="G30" s="15" t="str">
        <f t="shared" si="0"/>
        <v/>
      </c>
      <c r="H30" s="7"/>
      <c r="I30" s="15" t="str">
        <f t="shared" si="1"/>
        <v/>
      </c>
      <c r="J30" s="15" t="str">
        <f t="shared" si="2"/>
        <v/>
      </c>
      <c r="K30" s="14" t="str">
        <f t="shared" si="3"/>
        <v/>
      </c>
      <c r="L30" s="5"/>
    </row>
    <row r="31" spans="1:12" ht="36" customHeight="1" x14ac:dyDescent="0.3">
      <c r="A31" s="7">
        <f>'Matriz de riesgos'!A22</f>
        <v>16</v>
      </c>
      <c r="B31" s="5" t="str">
        <f>'Matriz de riesgos'!F22</f>
        <v>Connivencia del personal de vigilancia con terceros o con colaboradores para permitir ingresos no autorizados o la salida irregular de bienes.</v>
      </c>
      <c r="C31" s="14" t="str">
        <f>'Matriz de riesgos'!K22</f>
        <v>Alto</v>
      </c>
      <c r="D31" s="14" t="str">
        <f>'Matriz de riesgos'!Q22</f>
        <v>Bajo</v>
      </c>
      <c r="E31" s="7">
        <v>1</v>
      </c>
      <c r="F31" s="7"/>
      <c r="G31" s="15" t="str">
        <f t="shared" si="0"/>
        <v/>
      </c>
      <c r="H31" s="7"/>
      <c r="I31" s="15" t="str">
        <f t="shared" si="1"/>
        <v/>
      </c>
      <c r="J31" s="15" t="str">
        <f t="shared" si="2"/>
        <v/>
      </c>
      <c r="K31" s="14" t="str">
        <f t="shared" si="3"/>
        <v/>
      </c>
      <c r="L31" s="5"/>
    </row>
    <row r="32" spans="1:12" ht="32.85" customHeight="1" x14ac:dyDescent="0.3">
      <c r="A32" s="7">
        <f>'Matriz de riesgos'!A23</f>
        <v>17</v>
      </c>
      <c r="B32" s="5" t="str">
        <f>'Matriz de riesgos'!F23</f>
        <v>Alteraciones del orden público, paros, bloqueos o manifestaciones que impidan los relevos o el acceso del personal a las sedes.</v>
      </c>
      <c r="C32" s="14" t="str">
        <f>'Matriz de riesgos'!K23</f>
        <v>Alto</v>
      </c>
      <c r="D32" s="14" t="str">
        <f>'Matriz de riesgos'!Q23</f>
        <v>Bajo</v>
      </c>
      <c r="E32" s="7">
        <v>1</v>
      </c>
      <c r="F32" s="7"/>
      <c r="G32" s="15" t="str">
        <f t="shared" si="0"/>
        <v/>
      </c>
      <c r="H32" s="7"/>
      <c r="I32" s="15" t="str">
        <f t="shared" si="1"/>
        <v/>
      </c>
      <c r="J32" s="15" t="str">
        <f t="shared" si="2"/>
        <v/>
      </c>
      <c r="K32" s="14" t="str">
        <f t="shared" si="3"/>
        <v/>
      </c>
      <c r="L32" s="5"/>
    </row>
    <row r="33" spans="1:12" ht="41.55" customHeight="1" x14ac:dyDescent="0.3">
      <c r="A33" s="7">
        <f>'Matriz de riesgos'!A24</f>
        <v>18</v>
      </c>
      <c r="B33" s="5" t="str">
        <f>'Matriz de riesgos'!F24</f>
        <v>Ocurrencia de fenómenos naturales o emergencias (sismos, inundaciones, tormentas eléctricas, emergencias sanitarias) que afecten las sedes o la prestación del servicio.</v>
      </c>
      <c r="C33" s="14" t="str">
        <f>'Matriz de riesgos'!K24</f>
        <v>Alto</v>
      </c>
      <c r="D33" s="14" t="str">
        <f>'Matriz de riesgos'!Q24</f>
        <v>Medio</v>
      </c>
      <c r="E33" s="7">
        <v>1</v>
      </c>
      <c r="F33" s="7"/>
      <c r="G33" s="15" t="str">
        <f t="shared" si="0"/>
        <v/>
      </c>
      <c r="H33" s="7"/>
      <c r="I33" s="15" t="str">
        <f t="shared" si="1"/>
        <v/>
      </c>
      <c r="J33" s="15" t="str">
        <f t="shared" si="2"/>
        <v/>
      </c>
      <c r="K33" s="14" t="str">
        <f t="shared" si="3"/>
        <v/>
      </c>
      <c r="L33" s="5"/>
    </row>
    <row r="34" spans="1:12" ht="31.2" customHeight="1" x14ac:dyDescent="0.3">
      <c r="A34" s="7" t="e">
        <f>'Matriz de riesgos'!#REF!</f>
        <v>#REF!</v>
      </c>
      <c r="B34" s="5" t="e">
        <f>'Matriz de riesgos'!#REF!</f>
        <v>#REF!</v>
      </c>
      <c r="C34" s="14" t="e">
        <f>'Matriz de riesgos'!#REF!</f>
        <v>#REF!</v>
      </c>
      <c r="D34" s="14" t="e">
        <f>'Matriz de riesgos'!#REF!</f>
        <v>#REF!</v>
      </c>
      <c r="E34" s="7">
        <v>1</v>
      </c>
      <c r="F34" s="7"/>
      <c r="G34" s="15" t="str">
        <f t="shared" si="0"/>
        <v/>
      </c>
      <c r="H34" s="7"/>
      <c r="I34" s="15" t="str">
        <f t="shared" si="1"/>
        <v/>
      </c>
      <c r="J34" s="15" t="str">
        <f t="shared" si="2"/>
        <v/>
      </c>
      <c r="K34" s="14" t="str">
        <f t="shared" si="3"/>
        <v/>
      </c>
      <c r="L34" s="5"/>
    </row>
    <row r="35" spans="1:12" ht="44.1" customHeight="1" x14ac:dyDescent="0.3">
      <c r="A35" s="7">
        <f>'Matriz de riesgos'!A25</f>
        <v>19</v>
      </c>
      <c r="B35" s="5" t="str">
        <f>'Matriz de riesgos'!F25</f>
        <v>Cambios en las necesidades de seguridad de la ANE (traslado o cierre de sedes, terminación del comodato de la Estación Monitora “El Cerrito”, nuevos puestos o medios tecnológicos).</v>
      </c>
      <c r="C35" s="14" t="str">
        <f>'Matriz de riesgos'!K25</f>
        <v>Medio</v>
      </c>
      <c r="D35" s="14" t="str">
        <f>'Matriz de riesgos'!Q25</f>
        <v>Bajo</v>
      </c>
      <c r="E35" s="7">
        <v>1</v>
      </c>
      <c r="F35" s="7"/>
      <c r="G35" s="15" t="str">
        <f t="shared" si="0"/>
        <v/>
      </c>
      <c r="H35" s="7"/>
      <c r="I35" s="15" t="str">
        <f t="shared" si="1"/>
        <v/>
      </c>
      <c r="J35" s="15" t="str">
        <f t="shared" si="2"/>
        <v/>
      </c>
      <c r="K35" s="14" t="str">
        <f t="shared" si="3"/>
        <v/>
      </c>
      <c r="L35" s="5"/>
    </row>
    <row r="36" spans="1:12" ht="41.55" customHeight="1" x14ac:dyDescent="0.3">
      <c r="A36" s="7" t="e">
        <f>'Matriz de riesgos'!#REF!</f>
        <v>#REF!</v>
      </c>
      <c r="B36" s="5" t="e">
        <f>'Matriz de riesgos'!#REF!</f>
        <v>#REF!</v>
      </c>
      <c r="C36" s="14" t="e">
        <f>'Matriz de riesgos'!#REF!</f>
        <v>#REF!</v>
      </c>
      <c r="D36" s="14" t="e">
        <f>'Matriz de riesgos'!#REF!</f>
        <v>#REF!</v>
      </c>
      <c r="E36" s="7">
        <v>1</v>
      </c>
      <c r="F36" s="7"/>
      <c r="G36" s="15" t="str">
        <f t="shared" si="0"/>
        <v/>
      </c>
      <c r="H36" s="7"/>
      <c r="I36" s="15" t="str">
        <f t="shared" si="1"/>
        <v/>
      </c>
      <c r="J36" s="15" t="str">
        <f t="shared" si="2"/>
        <v/>
      </c>
      <c r="K36" s="14" t="str">
        <f t="shared" si="3"/>
        <v/>
      </c>
      <c r="L36" s="5"/>
    </row>
    <row r="37" spans="1:12" ht="35.1" customHeight="1" x14ac:dyDescent="0.3">
      <c r="A37" s="7" t="e">
        <f>'Matriz de riesgos'!#REF!</f>
        <v>#REF!</v>
      </c>
      <c r="B37" s="5" t="e">
        <f>'Matriz de riesgos'!#REF!</f>
        <v>#REF!</v>
      </c>
      <c r="C37" s="14" t="e">
        <f>'Matriz de riesgos'!#REF!</f>
        <v>#REF!</v>
      </c>
      <c r="D37" s="14" t="e">
        <f>'Matriz de riesgos'!#REF!</f>
        <v>#REF!</v>
      </c>
      <c r="E37" s="7">
        <v>1</v>
      </c>
      <c r="F37" s="7"/>
      <c r="G37" s="15" t="str">
        <f t="shared" si="0"/>
        <v/>
      </c>
      <c r="H37" s="7"/>
      <c r="I37" s="15" t="str">
        <f t="shared" si="1"/>
        <v/>
      </c>
      <c r="J37" s="15" t="str">
        <f t="shared" si="2"/>
        <v/>
      </c>
      <c r="K37" s="14" t="str">
        <f t="shared" si="3"/>
        <v/>
      </c>
      <c r="L37" s="5"/>
    </row>
    <row r="38" spans="1:12" ht="52.5" customHeight="1" x14ac:dyDescent="0.3">
      <c r="A38" s="7">
        <f>'Matriz de riesgos'!A26</f>
        <v>20</v>
      </c>
      <c r="B38" s="5" t="str">
        <f>'Matriz de riesgos'!F26</f>
        <v>No entrega por parte del contratista de las bitácoras, grabaciones y registros digitales generados durante la ejecución, o retiro de los equipos sin garantizar la conservación de la información; demora en la liquidación.</v>
      </c>
      <c r="C38" s="14" t="str">
        <f>'Matriz de riesgos'!K26</f>
        <v>Medio</v>
      </c>
      <c r="D38" s="14" t="str">
        <f>'Matriz de riesgos'!Q26</f>
        <v>Bajo</v>
      </c>
      <c r="E38" s="7">
        <v>1</v>
      </c>
      <c r="F38" s="7"/>
      <c r="G38" s="15" t="str">
        <f t="shared" si="0"/>
        <v/>
      </c>
      <c r="H38" s="7"/>
      <c r="I38" s="15" t="str">
        <f t="shared" si="1"/>
        <v/>
      </c>
      <c r="J38" s="15" t="str">
        <f t="shared" si="2"/>
        <v/>
      </c>
      <c r="K38" s="14" t="str">
        <f t="shared" si="3"/>
        <v/>
      </c>
      <c r="L38" s="5"/>
    </row>
    <row r="39" spans="1:12" ht="22.05" customHeight="1" x14ac:dyDescent="0.3">
      <c r="A39" s="36" t="s">
        <v>243</v>
      </c>
      <c r="B39" s="31"/>
      <c r="C39" s="31"/>
      <c r="D39" s="31"/>
      <c r="E39" s="31"/>
      <c r="F39" s="31"/>
      <c r="G39" s="31"/>
      <c r="H39" s="31"/>
      <c r="I39" s="32"/>
      <c r="J39" s="16" t="str">
        <f>IFERROR(AVERAGE(J6:J38),"")</f>
        <v/>
      </c>
      <c r="K39" s="14" t="str">
        <f t="shared" si="3"/>
        <v/>
      </c>
      <c r="L39" s="7"/>
    </row>
    <row r="41" spans="1:12" x14ac:dyDescent="0.3">
      <c r="A41" s="17" t="s">
        <v>244</v>
      </c>
    </row>
  </sheetData>
  <mergeCells count="8">
    <mergeCell ref="F3:G3"/>
    <mergeCell ref="A2:L2"/>
    <mergeCell ref="A1:L1"/>
    <mergeCell ref="C3:E3"/>
    <mergeCell ref="A39:I39"/>
    <mergeCell ref="A3:B3"/>
    <mergeCell ref="K3:L3"/>
    <mergeCell ref="H3:I3"/>
  </mergeCells>
  <conditionalFormatting sqref="C6:D38">
    <cfRule type="expression" dxfId="6" priority="1">
      <formula>C6="Bajo"</formula>
    </cfRule>
    <cfRule type="expression" dxfId="5" priority="2">
      <formula>C6="Medio"</formula>
    </cfRule>
    <cfRule type="expression" dxfId="4" priority="3">
      <formula>C6="Alto"</formula>
    </cfRule>
    <cfRule type="expression" dxfId="3" priority="4">
      <formula>C6="Extremo"</formula>
    </cfRule>
  </conditionalFormatting>
  <conditionalFormatting sqref="K6:K39">
    <cfRule type="expression" dxfId="2" priority="9">
      <formula>K6="Cumplió"</formula>
    </cfRule>
    <cfRule type="expression" dxfId="1" priority="10">
      <formula>K6="Cumplió parcialmente"</formula>
    </cfRule>
    <cfRule type="expression" dxfId="0" priority="11">
      <formula>K6="No cumplió"</formula>
    </cfRule>
  </conditionalFormatting>
  <dataValidations count="2">
    <dataValidation type="list" allowBlank="1" sqref="H6:H38" xr:uid="{00000000-0002-0000-0200-000000000000}">
      <formula1>"Sí,No"</formula1>
    </dataValidation>
    <dataValidation type="whole" operator="greaterThanOrEqual" allowBlank="1" sqref="E6:F38" xr:uid="{00000000-0002-0000-0200-000001000000}">
      <formula1>0</formula1>
    </dataValidation>
  </dataValidation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Matriz de riesgos</vt:lpstr>
      <vt:lpstr>Metodología</vt:lpstr>
      <vt:lpstr>Monitoreo</vt:lpstr>
      <vt:lpstr>'Matriz de riesgos'!Área_de_impresión</vt:lpstr>
      <vt:lpstr>'Matriz de riesgos'!Títulos_a_imprimir</vt:lpstr>
      <vt:lpstr>Monitoreo!Títulos_a_imprimir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Pena Hernandez</dc:creator>
  <cp:lastModifiedBy>Gustavo Lobo</cp:lastModifiedBy>
  <cp:lastPrinted>2026-07-22T14:36:20Z</cp:lastPrinted>
  <dcterms:created xsi:type="dcterms:W3CDTF">2020-04-28T20:59:09Z</dcterms:created>
  <dcterms:modified xsi:type="dcterms:W3CDTF">2026-10-18T22:18:44Z</dcterms:modified>
</cp:coreProperties>
</file>